
<file path=[Content_Types].xml><?xml version="1.0" encoding="utf-8"?>
<Types xmlns="http://schemas.openxmlformats.org/package/2006/content-types">
  <Default Extension="vml" ContentType="application/vnd.openxmlformats-officedocument.vmlDrawi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件\TRPG\宝可梦trpg\门规\"/>
    </mc:Choice>
  </mc:AlternateContent>
  <bookViews>
    <workbookView windowWidth="20750" windowHeight="10480"/>
  </bookViews>
  <sheets>
    <sheet name="训练家" sheetId="1" r:id="rId1"/>
    <sheet name="宝可梦 (1)" sheetId="16" r:id="rId2"/>
    <sheet name="宝可梦 (2)" sheetId="15" r:id="rId3"/>
    <sheet name="宝可梦仓库与快捷卡" sheetId="12" r:id="rId4"/>
    <sheet name="编号表" sheetId="4" r:id="rId5"/>
    <sheet name="招式表" sheetId="5" r:id="rId6"/>
    <sheet name="特性表" sheetId="6" r:id="rId7"/>
    <sheet name="道具表" sheetId="7" r:id="rId8"/>
    <sheet name="其它" sheetId="8" r:id="rId9"/>
  </sheets>
  <definedNames>
    <definedName name="_xlnm._FilterDatabase" localSheetId="4" hidden="1">编号表!$C$1:$W$1256</definedName>
    <definedName name="_xlnm._FilterDatabase" localSheetId="5" hidden="1">招式表!$D$1:$M$977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陈鹏来</author>
  </authors>
  <commentList>
    <comment ref="E2" authorId="0">
      <text>
        <r>
          <rPr>
            <sz val="10"/>
            <rFont val="宋体"/>
            <charset val="134"/>
          </rPr>
          <t>灰:
训练家的名字，可以是昵称，也可以是全名，以此来称呼你的训练家。</t>
        </r>
      </text>
    </comment>
    <comment ref="R2" authorId="1">
      <text>
        <r>
          <rPr>
            <sz val="10"/>
            <rFont val="宋体"/>
            <charset val="134"/>
          </rPr>
          <t>灰:
每个团都有机会获得相应的纪念，它们代表着你旅行的经历。</t>
        </r>
      </text>
    </comment>
  </commentList>
</comments>
</file>

<file path=xl/comments2.xml><?xml version="1.0" encoding="utf-8"?>
<comments xmlns="http://schemas.openxmlformats.org/spreadsheetml/2006/main">
  <authors>
    <author>HP</author>
    <author>阳</author>
    <author>陈鹏来</author>
  </authors>
  <commentList>
    <comment ref="E3" authorId="0">
      <text>
        <r>
          <rPr>
            <sz val="10"/>
            <rFont val="宋体"/>
            <charset val="134"/>
          </rPr>
          <t>星:
你称呼宝可梦，给它取的名字（请正常一点）</t>
        </r>
      </text>
    </comment>
    <comment ref="G5" authorId="1">
      <text>
        <r>
          <rPr>
            <sz val="10"/>
            <rFont val="宋体"/>
            <charset val="134"/>
          </rPr>
          <t>星:
填入宝可梦名字可以检索它的编号，可以从下拉列表寻找，请填入宝可梦在进化链中的名字</t>
        </r>
      </text>
    </comment>
    <comment ref="N68" authorId="1">
      <text>
        <r>
          <rPr>
            <sz val="10"/>
            <rFont val="宋体"/>
            <charset val="134"/>
          </rPr>
          <t xml:space="preserve">星:
球种后面不同的数字，代表该球种在不同情况下的修正值，可在神百找到对应情况
</t>
        </r>
      </text>
    </comment>
    <comment ref="L70" authorId="0">
      <text>
        <r>
          <rPr>
            <sz val="10"/>
            <rFont val="宋体"/>
            <charset val="134"/>
          </rPr>
          <t>灰:
每种宝可梦的捕获率不同。请确保填写了宝可梦的当前HP，根据HP比例计算补货概率。</t>
        </r>
      </text>
    </comment>
    <comment ref="N70" authorId="0">
      <text>
        <r>
          <rPr>
            <sz val="10"/>
            <rFont val="宋体"/>
            <charset val="134"/>
          </rPr>
          <t>灰:
计算公式为：{[(最大体力*3-当前体力*2)*捕获率*球种修正]/(最大体力*3)*状态修正}/225*100%
不过不用担心，我们已经帮你把公式填好了（科技的力量真伟大啊</t>
        </r>
      </text>
    </comment>
    <comment ref="O71" authorId="2">
      <text>
        <r>
          <rPr>
            <sz val="10"/>
            <rFont val="宋体"/>
            <charset val="134"/>
          </rPr>
          <t>灰:
可酌情减轻一些难度。</t>
        </r>
      </text>
    </comment>
    <comment ref="B74" authorId="2">
      <text>
        <r>
          <rPr>
            <sz val="10"/>
            <rFont val="宋体"/>
            <charset val="134"/>
          </rPr>
          <t>灰:
招式表查询并不一定准确，仅作为参考，具体请查阅百科。</t>
        </r>
      </text>
    </comment>
    <comment ref="F74" authorId="2">
      <text>
        <r>
          <rPr>
            <sz val="10"/>
            <rFont val="宋体"/>
            <charset val="134"/>
          </rPr>
          <t xml:space="preserve">灰:
手机和一些版本的EXCEL可能不支持，无法显示招式列表
</t>
        </r>
      </text>
    </comment>
    <comment ref="Q74" authorId="2">
      <text>
        <r>
          <rPr>
            <b/>
            <sz val="9"/>
            <rFont val="宋体"/>
            <charset val="134"/>
          </rPr>
          <t>灰:</t>
        </r>
        <r>
          <rPr>
            <sz val="9"/>
            <rFont val="宋体"/>
            <charset val="134"/>
          </rPr>
          <t xml:space="preserve">
其他招式通常不可被学习。</t>
        </r>
      </text>
    </comment>
  </commentList>
</comments>
</file>

<file path=xl/comments3.xml><?xml version="1.0" encoding="utf-8"?>
<comments xmlns="http://schemas.openxmlformats.org/spreadsheetml/2006/main">
  <authors>
    <author>HP</author>
    <author>阳</author>
    <author>陈鹏来</author>
  </authors>
  <commentList>
    <comment ref="E3" authorId="0">
      <text>
        <r>
          <rPr>
            <sz val="10"/>
            <rFont val="宋体"/>
            <charset val="134"/>
          </rPr>
          <t>星:
你称呼宝可梦，给它取的名字（请正常一点）</t>
        </r>
      </text>
    </comment>
    <comment ref="G5" authorId="1">
      <text>
        <r>
          <rPr>
            <sz val="10"/>
            <rFont val="宋体"/>
            <charset val="134"/>
          </rPr>
          <t>星:
填入宝可梦名字可以检索它的编号，可以从下拉列表寻找，请填入宝可梦在进化链中的名字</t>
        </r>
      </text>
    </comment>
    <comment ref="N68" authorId="1">
      <text>
        <r>
          <rPr>
            <sz val="10"/>
            <rFont val="宋体"/>
            <charset val="134"/>
          </rPr>
          <t xml:space="preserve">星:
球种后面不同的数字，代表该球种在不同情况下的修正值，可在神百找到对应情况
</t>
        </r>
      </text>
    </comment>
    <comment ref="L70" authorId="0">
      <text>
        <r>
          <rPr>
            <sz val="10"/>
            <rFont val="宋体"/>
            <charset val="134"/>
          </rPr>
          <t>灰:
每种宝可梦的捕获率不同。请确保填写了宝可梦的当前HP，根据HP比例计算补货概率。</t>
        </r>
      </text>
    </comment>
    <comment ref="N70" authorId="0">
      <text>
        <r>
          <rPr>
            <sz val="10"/>
            <rFont val="宋体"/>
            <charset val="134"/>
          </rPr>
          <t>灰:
计算公式为：{[(最大体力*3-当前体力*2)*捕获率*球种修正]/(最大体力*3)*状态修正}/225*100%
不过不用担心，我们已经帮你把公式填好了（科技的力量真伟大啊</t>
        </r>
      </text>
    </comment>
    <comment ref="O71" authorId="2">
      <text>
        <r>
          <rPr>
            <sz val="10"/>
            <rFont val="宋体"/>
            <charset val="134"/>
          </rPr>
          <t>灰:
可酌情减轻一些难度。</t>
        </r>
      </text>
    </comment>
    <comment ref="B74" authorId="2">
      <text>
        <r>
          <rPr>
            <sz val="10"/>
            <rFont val="宋体"/>
            <charset val="134"/>
          </rPr>
          <t>灰:
招式表查询并不一定准确，仅作为参考，具体请查阅百科。</t>
        </r>
      </text>
    </comment>
    <comment ref="F74" authorId="2">
      <text>
        <r>
          <rPr>
            <sz val="10"/>
            <rFont val="宋体"/>
            <charset val="134"/>
          </rPr>
          <t xml:space="preserve">灰:
手机和一些版本的EXCEL可能不支持，无法显示招式列表
</t>
        </r>
      </text>
    </comment>
    <comment ref="Q74" authorId="2">
      <text>
        <r>
          <rPr>
            <b/>
            <sz val="9"/>
            <rFont val="宋体"/>
            <charset val="134"/>
          </rPr>
          <t>灰:</t>
        </r>
        <r>
          <rPr>
            <sz val="9"/>
            <rFont val="宋体"/>
            <charset val="134"/>
          </rPr>
          <t xml:space="preserve">
其他招式通常不可被学习。</t>
        </r>
      </text>
    </comment>
  </commentList>
</comments>
</file>

<file path=xl/comments4.xml><?xml version="1.0" encoding="utf-8"?>
<comments xmlns="http://schemas.openxmlformats.org/spreadsheetml/2006/main">
  <authors>
    <author>阳</author>
    <author>HP</author>
    <author>陈鹏来</author>
  </authors>
  <commentList>
    <comment ref="AJ51" authorId="0">
      <text>
        <r>
          <rPr>
            <sz val="10"/>
            <rFont val="宋体"/>
            <charset val="134"/>
          </rPr>
          <t xml:space="preserve">星:
球种后面不同的数字，代表该球种在不同情况下的修正值，可在神百找到对应情况
</t>
        </r>
      </text>
    </comment>
    <comment ref="AH53" authorId="1">
      <text>
        <r>
          <rPr>
            <sz val="10"/>
            <rFont val="宋体"/>
            <charset val="134"/>
          </rPr>
          <t>灰:
每种宝可梦的捕获率不同。请确保填写了宝可梦的当前HP，根据HP比例计算补货概率。</t>
        </r>
      </text>
    </comment>
    <comment ref="AJ53" authorId="1">
      <text>
        <r>
          <rPr>
            <sz val="10"/>
            <rFont val="宋体"/>
            <charset val="134"/>
          </rPr>
          <t>灰:
计算公式为：{[(最大体力*3-当前体力*2)*捕获率*球种修正]/(最大体力*3)*状态修正}/225*100%
不过不用担心，我们已经帮你把公式填好了（科技的力量真伟大啊</t>
        </r>
      </text>
    </comment>
    <comment ref="AK54" authorId="2">
      <text>
        <r>
          <rPr>
            <sz val="10"/>
            <rFont val="宋体"/>
            <charset val="134"/>
          </rPr>
          <t>灰:
可酌情减轻一些难度。</t>
        </r>
      </text>
    </comment>
    <comment ref="X57" authorId="2">
      <text>
        <r>
          <rPr>
            <sz val="10"/>
            <rFont val="宋体"/>
            <charset val="134"/>
          </rPr>
          <t>灰:
招式表查询并不一定准确，仅作为参考，具体请查阅百科。</t>
        </r>
      </text>
    </comment>
    <comment ref="AB57" authorId="2">
      <text>
        <r>
          <rPr>
            <sz val="10"/>
            <rFont val="宋体"/>
            <charset val="134"/>
          </rPr>
          <t xml:space="preserve">灰:
手机和一些版本的EXCEL可能不支持，无法显示招式列表
</t>
        </r>
      </text>
    </comment>
    <comment ref="AI57" authorId="2">
      <text>
        <r>
          <rPr>
            <sz val="10"/>
            <rFont val="宋体"/>
            <charset val="134"/>
          </rPr>
          <t>灰:
具有进化型的宝可梦，只有未进化型可以查询到蛋招式。</t>
        </r>
      </text>
    </comment>
  </commentList>
</comments>
</file>

<file path=xl/sharedStrings.xml><?xml version="1.0" encoding="utf-8"?>
<sst xmlns="http://schemas.openxmlformats.org/spreadsheetml/2006/main" count="26759" uniqueCount="10113">
  <si>
    <t>基础信息</t>
  </si>
  <si>
    <t>姓名：</t>
  </si>
  <si>
    <t>基础能力</t>
  </si>
  <si>
    <t>特殊系统道具</t>
  </si>
  <si>
    <t>资金</t>
  </si>
  <si>
    <t>旅行纪念</t>
  </si>
  <si>
    <t>立绘</t>
  </si>
  <si>
    <t>总和：</t>
  </si>
  <si>
    <t>调整</t>
  </si>
  <si>
    <t>钥石</t>
  </si>
  <si>
    <r>
      <rPr>
        <sz val="11"/>
        <rFont val="宋体"/>
        <charset val="134"/>
      </rPr>
      <t>☐</t>
    </r>
  </si>
  <si>
    <t>旅行点TP</t>
  </si>
  <si>
    <t>年龄：</t>
  </si>
  <si>
    <t>力气</t>
  </si>
  <si>
    <t>Z手环</t>
  </si>
  <si>
    <t>宝可元：</t>
  </si>
  <si>
    <t>性别：</t>
  </si>
  <si>
    <t>体魄</t>
  </si>
  <si>
    <t>极巨腕带</t>
  </si>
  <si>
    <t>物资点IP</t>
  </si>
  <si>
    <t>身高：</t>
  </si>
  <si>
    <t>智识</t>
  </si>
  <si>
    <t>太晶珠</t>
  </si>
  <si>
    <t>体重：</t>
  </si>
  <si>
    <t>意念</t>
  </si>
  <si>
    <t>背包</t>
  </si>
  <si>
    <t>风格：</t>
  </si>
  <si>
    <t>机敏</t>
  </si>
  <si>
    <t>体力</t>
  </si>
  <si>
    <t>方向：</t>
  </si>
  <si>
    <t>魅力</t>
  </si>
  <si>
    <t>HP：</t>
  </si>
  <si>
    <t>玩家：</t>
  </si>
  <si>
    <t>幸运</t>
  </si>
  <si>
    <t>当前HP：</t>
  </si>
  <si>
    <t>背景信息（请至少写关键词）</t>
  </si>
  <si>
    <t>携带队伍</t>
  </si>
  <si>
    <t>形象描述</t>
  </si>
  <si>
    <t>名称：</t>
  </si>
  <si>
    <t>种族：</t>
  </si>
  <si>
    <t>梦想/信念</t>
  </si>
  <si>
    <t>状态：</t>
  </si>
  <si>
    <t>正常</t>
  </si>
  <si>
    <t>性格/特质</t>
  </si>
  <si>
    <t>背景/经历</t>
  </si>
  <si>
    <t>技能列表</t>
  </si>
  <si>
    <t>备注栏</t>
  </si>
  <si>
    <t>技能名</t>
  </si>
  <si>
    <t>基础</t>
  </si>
  <si>
    <t>成长</t>
  </si>
  <si>
    <t>额外</t>
  </si>
  <si>
    <t>能力值</t>
  </si>
  <si>
    <t>如选开规则相关</t>
  </si>
  <si>
    <t>探查</t>
  </si>
  <si>
    <t>烹调</t>
  </si>
  <si>
    <t>采集</t>
  </si>
  <si>
    <t>运动</t>
  </si>
  <si>
    <t>博物</t>
  </si>
  <si>
    <t>指挥</t>
  </si>
  <si>
    <t>分支①</t>
  </si>
  <si>
    <t>分支②</t>
  </si>
  <si>
    <t>技艺</t>
  </si>
  <si>
    <t>艺术</t>
  </si>
  <si>
    <t>分支</t>
  </si>
  <si>
    <t>医疗</t>
  </si>
  <si>
    <t>战斗</t>
  </si>
  <si>
    <t>机械</t>
  </si>
  <si>
    <t>潜伏</t>
  </si>
  <si>
    <t>垂钓</t>
  </si>
  <si>
    <t>妙手</t>
  </si>
  <si>
    <t>驾驶</t>
  </si>
  <si>
    <t>话术</t>
  </si>
  <si>
    <t>旅行点账单</t>
  </si>
  <si>
    <t>项目</t>
  </si>
  <si>
    <t>价格</t>
  </si>
  <si>
    <t>宝可梦元账单</t>
  </si>
  <si>
    <t>物资点账单</t>
  </si>
  <si>
    <t>训练家卡导入</t>
  </si>
  <si>
    <t>项目名称</t>
  </si>
  <si>
    <t>收入支出</t>
  </si>
  <si>
    <t>改变骰点</t>
  </si>
  <si>
    <t>XTP</t>
  </si>
  <si>
    <t>物资点</t>
  </si>
  <si>
    <t>100/1IP</t>
  </si>
  <si>
    <t>精灵球</t>
  </si>
  <si>
    <t>1IP</t>
  </si>
  <si>
    <t>使用方法</t>
  </si>
  <si>
    <t>例：当前TP</t>
  </si>
  <si>
    <t>重骰</t>
  </si>
  <si>
    <t>3TP</t>
  </si>
  <si>
    <t>例：当前资金</t>
  </si>
  <si>
    <t>训练家消耗</t>
  </si>
  <si>
    <t>例：当前IP</t>
  </si>
  <si>
    <t>超级球</t>
  </si>
  <si>
    <t>3IP</t>
  </si>
  <si>
    <t>（只有骰娘安装相关插件才可使用）
1. 在“训练家”页填写角色数据。
2. 复制下方导入结果到TXT中转区。
3. 复制TXT中转区文字，发送给骰娘。</t>
  </si>
  <si>
    <t>例：初始选择妙蛙种子</t>
  </si>
  <si>
    <t>回复体力</t>
  </si>
  <si>
    <t>1TP/1HP</t>
  </si>
  <si>
    <t>例：手电筒</t>
  </si>
  <si>
    <t>宝可梦消耗</t>
  </si>
  <si>
    <t>体型×20</t>
  </si>
  <si>
    <t>例：精灵球</t>
  </si>
  <si>
    <t>高级球</t>
  </si>
  <si>
    <t>6IP</t>
  </si>
  <si>
    <t>取得资金</t>
  </si>
  <si>
    <t>1TP/100</t>
  </si>
  <si>
    <t>雨伞/雨衣</t>
  </si>
  <si>
    <t>20/件</t>
  </si>
  <si>
    <t>伤药</t>
  </si>
  <si>
    <t>2IP</t>
  </si>
  <si>
    <t>取得IP</t>
  </si>
  <si>
    <t>1TP/1IP</t>
  </si>
  <si>
    <t>水壶</t>
  </si>
  <si>
    <t>20/个</t>
  </si>
  <si>
    <t>好伤药</t>
  </si>
  <si>
    <t>4IP</t>
  </si>
  <si>
    <t>学习招式</t>
  </si>
  <si>
    <t>=EP消耗</t>
  </si>
  <si>
    <t>绳索</t>
  </si>
  <si>
    <t>50/10米</t>
  </si>
  <si>
    <t>厉害伤药</t>
  </si>
  <si>
    <t>8IP</t>
  </si>
  <si>
    <t>F→E</t>
  </si>
  <si>
    <t>1TP</t>
  </si>
  <si>
    <t>打火器</t>
  </si>
  <si>
    <t>10/个</t>
  </si>
  <si>
    <t>全满药</t>
  </si>
  <si>
    <t>14IP</t>
  </si>
  <si>
    <t>E→D</t>
  </si>
  <si>
    <t>2TP</t>
  </si>
  <si>
    <t>指南针</t>
  </si>
  <si>
    <t>50/个</t>
  </si>
  <si>
    <t>全复药</t>
  </si>
  <si>
    <t>16IP</t>
  </si>
  <si>
    <t>导入结果</t>
  </si>
  <si>
    <t>D→C</t>
  </si>
  <si>
    <t>单人帐篷</t>
  </si>
  <si>
    <t>300/个</t>
  </si>
  <si>
    <t>灼伤药</t>
  </si>
  <si>
    <t>C→B</t>
  </si>
  <si>
    <t>4TP</t>
  </si>
  <si>
    <t>双人帐篷</t>
  </si>
  <si>
    <t>400/个</t>
  </si>
  <si>
    <t>解冻药</t>
  </si>
  <si>
    <t>B→A</t>
  </si>
  <si>
    <t>6TP</t>
  </si>
  <si>
    <t>家庭帐篷</t>
  </si>
  <si>
    <t>600/个</t>
  </si>
  <si>
    <t>解毒药</t>
  </si>
  <si>
    <t>A→S</t>
  </si>
  <si>
    <t>10TP</t>
  </si>
  <si>
    <t>睡袋</t>
  </si>
  <si>
    <t>100/个</t>
  </si>
  <si>
    <t>解眠药</t>
  </si>
  <si>
    <t>等级进化</t>
  </si>
  <si>
    <t>等级/5TP</t>
  </si>
  <si>
    <t>衣物</t>
  </si>
  <si>
    <t>100/套</t>
  </si>
  <si>
    <t>解麻药</t>
  </si>
  <si>
    <t>不足400</t>
  </si>
  <si>
    <t>旧钓竿</t>
  </si>
  <si>
    <t>万能药</t>
  </si>
  <si>
    <t>400~449</t>
  </si>
  <si>
    <t>5TP</t>
  </si>
  <si>
    <t>移动电话</t>
  </si>
  <si>
    <t>500/个</t>
  </si>
  <si>
    <t>精力小补剂</t>
  </si>
  <si>
    <t>450~499</t>
  </si>
  <si>
    <t>灯具</t>
  </si>
  <si>
    <t>50/件</t>
  </si>
  <si>
    <t>精力大补剂</t>
  </si>
  <si>
    <t>500~549</t>
  </si>
  <si>
    <t>8TP</t>
  </si>
  <si>
    <t>烹饪套组</t>
  </si>
  <si>
    <t>精力全补剂</t>
  </si>
  <si>
    <t>TXT中转区</t>
  </si>
  <si>
    <t>550~600</t>
  </si>
  <si>
    <t>挖掘工具</t>
  </si>
  <si>
    <t>100/把</t>
  </si>
  <si>
    <t>活力碎片</t>
  </si>
  <si>
    <t>12IP</t>
  </si>
  <si>
    <t>特性胶囊</t>
  </si>
  <si>
    <t>折叠桌椅</t>
  </si>
  <si>
    <t>200/套</t>
  </si>
  <si>
    <t>活力块</t>
  </si>
  <si>
    <t>20IP</t>
  </si>
  <si>
    <t>特性膏药</t>
  </si>
  <si>
    <t>12TP</t>
  </si>
  <si>
    <t>野餐垫</t>
  </si>
  <si>
    <t>30/个</t>
  </si>
  <si>
    <t>算得旅行点：</t>
  </si>
  <si>
    <t>算得宝可元：</t>
  </si>
  <si>
    <t>算得物资点：</t>
  </si>
  <si>
    <t>基本信息</t>
  </si>
  <si>
    <t>宝可梦基础能力值</t>
  </si>
  <si>
    <t>成长值</t>
  </si>
  <si>
    <t>种族值</t>
  </si>
  <si>
    <t>能力</t>
  </si>
  <si>
    <t>变化</t>
  </si>
  <si>
    <t>合计</t>
  </si>
  <si>
    <t>C</t>
  </si>
  <si>
    <t>编号：</t>
  </si>
  <si>
    <t>妙蛙种子</t>
  </si>
  <si>
    <t>攻击</t>
  </si>
  <si>
    <t>属性：</t>
  </si>
  <si>
    <t>特性：</t>
  </si>
  <si>
    <t>第一特性</t>
  </si>
  <si>
    <t>防御</t>
  </si>
  <si>
    <t>体型差异</t>
  </si>
  <si>
    <t>普通</t>
  </si>
  <si>
    <t>特攻</t>
  </si>
  <si>
    <t>体型等级</t>
  </si>
  <si>
    <t>当前HP</t>
  </si>
  <si>
    <t>当前EP</t>
  </si>
  <si>
    <t>特防</t>
  </si>
  <si>
    <t>牵绊等级</t>
  </si>
  <si>
    <t>指挥度</t>
  </si>
  <si>
    <t>速度</t>
  </si>
  <si>
    <t>极巨类型</t>
  </si>
  <si>
    <t>极巨化</t>
  </si>
  <si>
    <t>移动力</t>
  </si>
  <si>
    <t>太晶属性</t>
  </si>
  <si>
    <t>星晶</t>
  </si>
  <si>
    <t>球种：</t>
  </si>
  <si>
    <t>训练家：</t>
  </si>
  <si>
    <t>宝可梦备注栏</t>
  </si>
  <si>
    <t>闪避与命中能力值</t>
  </si>
  <si>
    <t>特性效果</t>
  </si>
  <si>
    <t>属性</t>
  </si>
  <si>
    <t>速度加值</t>
  </si>
  <si>
    <t>最终值</t>
  </si>
  <si>
    <t>闪避</t>
  </si>
  <si>
    <t>携带物：</t>
  </si>
  <si>
    <t>物品</t>
  </si>
  <si>
    <t>效果</t>
  </si>
  <si>
    <t>命中</t>
  </si>
  <si>
    <t>战斗招式</t>
  </si>
  <si>
    <t>名称</t>
  </si>
  <si>
    <t>分类：</t>
  </si>
  <si>
    <t>作用距离：</t>
  </si>
  <si>
    <t>威力骰：</t>
  </si>
  <si>
    <t>命中骰：</t>
  </si>
  <si>
    <t>EP消耗：</t>
  </si>
  <si>
    <t>优先度：</t>
  </si>
  <si>
    <t>效果：</t>
  </si>
  <si>
    <t>其他分类：</t>
  </si>
  <si>
    <t>额外招式</t>
  </si>
  <si>
    <t>背景与经历</t>
  </si>
  <si>
    <t>已学习的招式</t>
  </si>
  <si>
    <t>特殊系统招式计算</t>
  </si>
  <si>
    <t>原始招式：</t>
  </si>
  <si>
    <t>类别：</t>
  </si>
  <si>
    <t>特殊系统：</t>
  </si>
  <si>
    <t>Z</t>
  </si>
  <si>
    <t>特殊系统招式：</t>
  </si>
  <si>
    <t>思想/信念</t>
  </si>
  <si>
    <t>专属威力：</t>
  </si>
  <si>
    <t>必中</t>
  </si>
  <si>
    <t>被攻击克制查询</t>
  </si>
  <si>
    <t>收服概率计算器</t>
  </si>
  <si>
    <t>HP快捷计算</t>
  </si>
  <si>
    <t>一般</t>
  </si>
  <si>
    <t>格斗</t>
  </si>
  <si>
    <t>飞行</t>
  </si>
  <si>
    <t>毒</t>
  </si>
  <si>
    <t>地面</t>
  </si>
  <si>
    <t>岩石</t>
  </si>
  <si>
    <t>虫</t>
  </si>
  <si>
    <t>幽灵</t>
  </si>
  <si>
    <t>钢</t>
  </si>
  <si>
    <t>球种修正</t>
  </si>
  <si>
    <t>1/8HP</t>
  </si>
  <si>
    <t>1/6HP</t>
  </si>
  <si>
    <t>1/4HP</t>
  </si>
  <si>
    <t>状态修正</t>
  </si>
  <si>
    <t>火</t>
  </si>
  <si>
    <t>水</t>
  </si>
  <si>
    <t>草</t>
  </si>
  <si>
    <t>电</t>
  </si>
  <si>
    <t>超能力</t>
  </si>
  <si>
    <t>冰</t>
  </si>
  <si>
    <t>龙</t>
  </si>
  <si>
    <t>恶</t>
  </si>
  <si>
    <t>妖精</t>
  </si>
  <si>
    <t>捕获率</t>
  </si>
  <si>
    <t>收服概率</t>
  </si>
  <si>
    <t>1/3HP</t>
  </si>
  <si>
    <t>1/2HP</t>
  </si>
  <si>
    <t>2/3HP</t>
  </si>
  <si>
    <t>升级招式</t>
  </si>
  <si>
    <t>消耗</t>
  </si>
  <si>
    <t>可学习</t>
  </si>
  <si>
    <t>招式学习器</t>
  </si>
  <si>
    <t>技能机招式</t>
  </si>
  <si>
    <t>蛋招式</t>
  </si>
  <si>
    <t>教学招式</t>
  </si>
  <si>
    <t>其他招式</t>
  </si>
  <si>
    <t>编号</t>
  </si>
  <si>
    <t>种族</t>
  </si>
  <si>
    <t>性别</t>
  </si>
  <si>
    <t>特性编号</t>
  </si>
  <si>
    <t>球种</t>
  </si>
  <si>
    <t>携带物</t>
  </si>
  <si>
    <t>体力成长</t>
  </si>
  <si>
    <t>攻击成长</t>
  </si>
  <si>
    <t>防御成长</t>
  </si>
  <si>
    <t>特攻成长</t>
  </si>
  <si>
    <t>特防成长</t>
  </si>
  <si>
    <t>速度成长</t>
  </si>
  <si>
    <t>已学招式</t>
  </si>
  <si>
    <t>思想信念</t>
  </si>
  <si>
    <t>性格特质</t>
  </si>
  <si>
    <t>背景经历</t>
  </si>
  <si>
    <t>闪避与命中</t>
  </si>
  <si>
    <t>牵绊：</t>
  </si>
  <si>
    <t>其它</t>
  </si>
  <si>
    <t>道具</t>
  </si>
  <si>
    <t>消耗：</t>
  </si>
  <si>
    <t>快捷克制查询</t>
  </si>
  <si>
    <t>首付概率计算器</t>
  </si>
  <si>
    <t>宝可梦</t>
  </si>
  <si>
    <t>第一属性</t>
  </si>
  <si>
    <t>第二属性</t>
  </si>
  <si>
    <t>第二特性</t>
  </si>
  <si>
    <t>隐藏特性</t>
  </si>
  <si>
    <t>第一蛋群</t>
  </si>
  <si>
    <t>第二蛋群</t>
  </si>
  <si>
    <t>HP</t>
  </si>
  <si>
    <t>物攻</t>
  </si>
  <si>
    <t>物防</t>
  </si>
  <si>
    <t>身高</t>
  </si>
  <si>
    <t>体重</t>
  </si>
  <si>
    <t>其它招式</t>
  </si>
  <si>
    <t>茂盛</t>
  </si>
  <si>
    <t>叶绿素</t>
  </si>
  <si>
    <t>怪兽</t>
  </si>
  <si>
    <t>植物</t>
  </si>
  <si>
    <t>0038,0045,0074,0073,0077,0438,0075,0402,0079,0076,0230,0235,0033,0036,0022,0388</t>
  </si>
  <si>
    <t>0491,0133,0213,0034,0331,0445,0204,0590,0174,0015,0038,0104,0497,0203,0412,0263,0206,0148,0218,0202,0447,0520,0803,0580,0270,0237,0282,0437,0113,0345,0363,0267,0438,0182,0156,0216,0249,0496,0219,0290,0402,0214,0188,0173,0076,0070,0164,0241,0207,0014,0036,0851,0092,0885,0474,0311,0526</t>
  </si>
  <si>
    <t>0133,0204,0174,0203,0202,0320,0580,0275,0437,0113,0345,0267,0080,0438,0219,0130,0124,0092</t>
  </si>
  <si>
    <t>0020,0034,0111,0038,0203,0210,0202,0520,0803,0029,0282,0102,0189,0402,0214,0173,0081,0164,0207,0014,0235,0388</t>
  </si>
  <si>
    <t>0117,0335,0606,0338,0072,0200,0099,0013,0115</t>
  </si>
  <si>
    <t>妙蛙草</t>
  </si>
  <si>
    <t>0491,0133,0213,0034,0331,0445,0204,0590,0174,0015,0038,0104,0497,0203,0412,0263,0206,0148,0218,0202,0447,0520,0803,0580,0270,0237,0282,0437,0113,0345,0363,0267,0438,0182,0156,0216,0046,0249,0496,0219,0290,0402,0214,0188,0173,0076,0070,0164,0241,0207,0014,0036,0851,0092,0885,0474,0311,0526</t>
  </si>
  <si>
    <t>0117,0072,0200,0099,0115</t>
  </si>
  <si>
    <t>妙蛙花</t>
  </si>
  <si>
    <t>0038,0045,0074,0073,0572,0080,0077,0438,0075,0402,0079,0076,0230,0235,0033,0036,0022,0388</t>
  </si>
  <si>
    <t>0491,0133,0213,0034,0523,0331,0445,0204,0590,0174,0015,0038,0104,0414,0089,0497,0203,0412,0263,0206,0148,0338,0218,0202,0416,0447,0520,0803,0580,0270,0237,0063,0282,0437,0113,0345,0363,0267,0200,0572,0398,0438,0182,0156,0216,0046,0431,0249,0496,0219,0184,0290,0402,0214,0188,0173,0076,0707,0070,0164,0241,0207,0014,0036,0851,0092,0885,0474,0311,0526</t>
  </si>
  <si>
    <t>0020,0335,0034,0111,0038,0203,0338,0210,0202,0520,0803,0029,0282,0102,0189,0200,0402,0214,0173,0707,0081,0164,0207,0014,0235,0805,0388</t>
  </si>
  <si>
    <t>0117,0072,0099,0115</t>
  </si>
  <si>
    <t>超级妙蛙花</t>
  </si>
  <si>
    <t>厚脂肪</t>
  </si>
  <si>
    <t>小火龙</t>
  </si>
  <si>
    <t>无</t>
  </si>
  <si>
    <t>猛火</t>
  </si>
  <si>
    <t>太阳之力</t>
  </si>
  <si>
    <t>0225,0082,0052,0424,0083,0481,0053,0394,0045,0517,0232,0099,0184,0010,0163,0108</t>
  </si>
  <si>
    <t>0512,0332,0213,0251,0034,0784,0280,0445,0590,0242,0015,0091,0104,0337,0349,0406,0525,0497,0203,0263,0206,0126,0424,0519,0007,0083,0488,0053,0394,0374,0411,0264,0218,0257,0270,0237,0468,0510,0231,0025,0005,0232,0363,0200,0315,0612,0182,0156,0216,0046,0157,0249,0317,0496,0184,0290,0421,0214,0173,0070,0164,0241,0207,0129,0014,0036,0915,0851,0009,0092,0311,0261,0526</t>
  </si>
  <si>
    <t>0314,0246,0251,0187,0044,0068,0242,0349,0406,0407,0525,0394,0264,0231,0232,0200,0157,0014,0017</t>
  </si>
  <si>
    <t>0034,0068,0111,0038,0406,0223,0203,0519,0007,0264,0210,0029,0257,0231,0025,0005,0102,0189,0200,0157,0069,0214,0173,0164,0207,0129,0014,0009</t>
  </si>
  <si>
    <t>0117,0307,0335,0606,0174,0154,0336,0043,0098,0115,0130,0066</t>
  </si>
  <si>
    <t>火恐龙</t>
  </si>
  <si>
    <t>0512,0332,0213,0251,0034,0784,0280,0445,0590,0242,0015,0091,0104,0337,0349,0406,0525,0497,0203,0263,0206,0126,0424,0519,0007,0083,0488,0053,0394,0374,0411,0264,0218,0257,0270,0237,0468,0510,0231,0025,0005,0363,0200,0315,0612,0182,0156,0216,0046,0157,0249,0317,0496,0184,0290,0421,0214,0173,0070,0164,0241,0207,0129,0014,0036,0915,0851,0009,0092,0311,0261,0526</t>
  </si>
  <si>
    <t>0117,0174,0154,0043,0115,0130,0066</t>
  </si>
  <si>
    <t>喷火龙</t>
  </si>
  <si>
    <t>0403,0225,0337,0082,0052,0424,0083,0481,0053,0394,0045,0257,0517,0232,0099,0184,0010,0421,0163,0108,0017</t>
  </si>
  <si>
    <t>0512,0332,0314,0403,0213,0251,0307,0299,0034,0784,0280,0693,0523,0445,0590,0242,0015,0432,0091,0038,0104,0913,0337,0349,0406,0525,0089,0497,0203,0263,0206,0126,0424,0519,0007,0083,0488,0053,0394,0374,0019,0411,0264,0218,0416,0535,0257,0270,0237,0468,0542,0063,0510,0231,0025,0005,0595,0363,0200,0315,0612,0182,0156,0216,0046,0157,0249,0317,0355,0496,0201,0184,0815,0290,0421,0507,0214,0173,0076,0211,0070,0164,0241,0207,0129,0014,0036,0915,0851,0009,0092,0311,0261,0526</t>
  </si>
  <si>
    <t>0314,0307,0034,0068,0111,0432,0038,0406,0814,0223,0203,0519,0007,0264,0210,0029,0257,0231,0025,0005,0102,0189,0466,0200,0157,0355,0799,0815,0069,0214,0173,0164,0207,0129,0014,0366,0009,0239</t>
  </si>
  <si>
    <t>0187,0117,0174,0090,0154,0607,0043,0115,0130,0066</t>
  </si>
  <si>
    <t>超级喷火龙X</t>
  </si>
  <si>
    <t>硬爪</t>
  </si>
  <si>
    <t>超级喷火龙Y</t>
  </si>
  <si>
    <t>日照</t>
  </si>
  <si>
    <t>杰尼龟</t>
  </si>
  <si>
    <t>激流</t>
  </si>
  <si>
    <t>雨盘</t>
  </si>
  <si>
    <t>水中1</t>
  </si>
  <si>
    <t>0401,0044,0145,0056,0334,0182,0240,0229,0504,0130,0033,0039,0055,0352,0834,0110</t>
  </si>
  <si>
    <t>0213,0396,0059,0034,0280,0362,0445,0886,0590,0091,0291,0038,0104,0406,0203,0263,0206,0374,0812,0264,0218,0360,0258,0114,0270,0237,0056,0058,0008,0861,0196,0334,0231,0710,0025,0005,0330,0341,0363,0612,0182,0240,0156,0216,0249,0317,0496,0503,0290,0214,0173,0070,0164,0057,0207,0036,0851,0092,0127,0518,0352,0311,0250,0526,0428</t>
  </si>
  <si>
    <t>0453,0392,0396,0362,0406,0252,0175,0193,0114,0791,0243,0054,0330,0300,0287,0323,0281</t>
  </si>
  <si>
    <t>0401,0034,0068,0111,0291,0038,0406,0223,0203,0812,0264,0029,0008,0196,0334,0231,0025,0005,0102,0189,0205,0069,0214,0173,0164,0207,0518,0352,0428</t>
  </si>
  <si>
    <t>0117,0335,0061,0606,0093,0174,0266,0308,0200,0099,0115,0157,0066</t>
  </si>
  <si>
    <t>卡咪龟</t>
  </si>
  <si>
    <t>0117,0061,0174,0200,0099,0115,0157,0066</t>
  </si>
  <si>
    <t>水箭龟</t>
  </si>
  <si>
    <t>0401,0044,0145,0430,0056,0334,0182,0240,0229,0504,0130,0033,0039,0055,0352,0834,0110</t>
  </si>
  <si>
    <t>0213,0396,0419,0059,0776,0034,0280,0362,0523,0445,0886,0590,0242,0399,0091,0291,0038,0104,0406,0525,0089,0203,0263,0206,0430,0374,0812,0411,0264,0218,0416,0360,0258,0114,0270,0237,0308,0056,0063,0058,0008,0861,0196,0334,0231,0710,0025,0005,0330,0341,0363,0200,0612,0182,0240,0156,0216,0046,0431,0157,0249,0317,0496,0503,0184,0290,0214,0479,0173,0070,0164,0057,0207,0036,0851,0092,0127,0518,0352,0311,0250,0526,0428</t>
  </si>
  <si>
    <t>0401,0034,0068,0111,0291,0038,0406,0223,0203,0812,0264,0029,0308,0008,0196,0334,0231,0710,0025,0005,0102,0189,0200,0205,0069,0324,0214,0173,0164,0207,0805,0518,0352,0428</t>
  </si>
  <si>
    <t>0453,0117,0061,0174,0252,0090,0099,0115,0066</t>
  </si>
  <si>
    <t>超级水箭龟</t>
  </si>
  <si>
    <t>超级发射器</t>
  </si>
  <si>
    <t>绿毛虫</t>
  </si>
  <si>
    <t>鳞粉</t>
  </si>
  <si>
    <t>逃跑</t>
  </si>
  <si>
    <t>0450,0081,0033</t>
  </si>
  <si>
    <t>0527</t>
  </si>
  <si>
    <t>0450,0527,0173,0081</t>
  </si>
  <si>
    <t>铁甲蛹</t>
  </si>
  <si>
    <t>蜕皮</t>
  </si>
  <si>
    <t>0106</t>
  </si>
  <si>
    <t>0527,0334</t>
  </si>
  <si>
    <t>0450,0527,0334,0081</t>
  </si>
  <si>
    <t>巴大蝶</t>
  </si>
  <si>
    <t>复眼</t>
  </si>
  <si>
    <t>有色眼镜</t>
  </si>
  <si>
    <t>0403,0450,0405,0445,0093,0016,0106,0077,0060,0483,0476,0219,0318,0079,0081,0078,0048,0033,0366,0018</t>
  </si>
  <si>
    <t>0512,0332,0403,0213,0226,0405,0445,0590,0432,0104,0577,0138,0527,0203,0412,0263,0148,0218,0202,0416,0237,0542,0063,0611,0334,0363,0676,0182,0094,0244,0240,0156,0216,0355,0496,0219,0290,0247,0318,0285,0214,0173,0076,0522,0164,0241,0207,0129,0168,0092,0369,0474</t>
  </si>
  <si>
    <t>0314,0450,0432,0038,0138,0814,0527,0203,0202,0102,0171,0466,0355,0324,0285,0214,0173,0081,0164,0207,0129,0366,0239</t>
  </si>
  <si>
    <t>0117,0174,0029,0072,0234,0149,0099,0013,0115,0230,0036,0100</t>
  </si>
  <si>
    <t>独角虫</t>
  </si>
  <si>
    <t>0450,0040,0081</t>
  </si>
  <si>
    <t>0450,0527,0081</t>
  </si>
  <si>
    <t>铁壳蛹</t>
  </si>
  <si>
    <t>大针蜂</t>
  </si>
  <si>
    <t>虫之预感</t>
  </si>
  <si>
    <t>狙击手</t>
  </si>
  <si>
    <t>0097,0372,0283,0565,0116,0031,0042,0398,0228,0099,0390,0041,0474</t>
  </si>
  <si>
    <t>0512,0332,0213,0280,0693,0445,0590,0015,0432,0104,0203,0263,0206,0148,0218,0202,0416,0237,0063,0611,0363,0371,0398,0182,0156,0216,0249,0355,0496,0290,0318,0214,0188,0076,0522,0164,0241,0207,0014,0168,0092,0369,0474,0404</t>
  </si>
  <si>
    <t>0314,0450,0432,0038,0529,0527,0283,0203,0210,0202,0282,0673,0102,0466,0355,0214,0173,0081,0164,0207,0129,0014,0366,0675</t>
  </si>
  <si>
    <t>0226,0117,0174,0029,0072,0200,0064,0115,0130,0230,0036</t>
  </si>
  <si>
    <t>超级大针蜂</t>
  </si>
  <si>
    <t>适应力</t>
  </si>
  <si>
    <t>波波</t>
  </si>
  <si>
    <t>锐利目光</t>
  </si>
  <si>
    <t>蹒跚</t>
  </si>
  <si>
    <t>健壮胸肌</t>
  </si>
  <si>
    <t>0097,0403,0297,0016,0542,0119,0098,0355,0028,0033,0366,0239,0018,0017</t>
  </si>
  <si>
    <t>0332,0213,0445,0590,0432,0104,0203,0263,0019,0218,0237,0363,0365,0182,0240,0156,0216,0355,0496,0290,0214,0211,0164,0241,0207,0168,0092,0369,0526</t>
  </si>
  <si>
    <t>0314,0403,0413,0432,0185,0193,0228,0211,0253</t>
  </si>
  <si>
    <t>0314,0432,0038,0203,0257,0102,0189,0466,0355,0143,0214,0173,0164,0207,0129,0366,0239,0253</t>
  </si>
  <si>
    <t>0117,0174,0197,0029,0099,0013,0115,0036</t>
  </si>
  <si>
    <t>比比鸟</t>
  </si>
  <si>
    <t>0117,0174,0197,0029,0099,0013,0115,0287,0036</t>
  </si>
  <si>
    <t>大比鸟</t>
  </si>
  <si>
    <t>0332,0213,0445,0590,0432,0104,0203,0263,0019,0218,0416,0237,0063,0363,0365,0182,0240,0156,0216,0355,0496,0290,0214,0211,0164,0241,0207,0168,0092,0369,0526</t>
  </si>
  <si>
    <t>0314,0432,0038,0203,0257,0673,0102,0189,0466,0355,0143,0214,0173,0164,0207,0129,0366,0239,0253</t>
  </si>
  <si>
    <t>超级大比鸟</t>
  </si>
  <si>
    <t>无防守</t>
  </si>
  <si>
    <t>小拉达</t>
  </si>
  <si>
    <t>毅力</t>
  </si>
  <si>
    <t>活力</t>
  </si>
  <si>
    <t>陆上</t>
  </si>
  <si>
    <t>0372,0044,0242,0038,0283,0116,0158,0228,0098,0389,0162,0033,0039</t>
  </si>
  <si>
    <t>0213,0059,0445,0451,0590,0015,0091,0104,0203,0263,0218,0447,0237,0058,0231,0363,0365,0182,0240,0156,0514,0216,0249,0496,0290,0247,0351,0214,0164,0241,0207,0269,0168,0087,0085,0086,0092,0369,0528,0526</t>
  </si>
  <si>
    <t>0044,0068,0515,0172,0154,0387,0382,0279,0179,0103,0207,0253</t>
  </si>
  <si>
    <t>0034,0068,0343,0111,0038,0283,0203,0029,0196,0231,0387,0102,0189,0351,0214,0173,0164,0389,0162,0207,0129,0086,0253,0428</t>
  </si>
  <si>
    <t>0117,0061,0174,0099,0130,0036,0055</t>
  </si>
  <si>
    <t>小拉达-阿罗拉的样子</t>
  </si>
  <si>
    <t>贪吃鬼</t>
  </si>
  <si>
    <t>0213,0059,0590,0399,0104,0373,0263,0218,0447,0237,0058,0182,0511,0240,0156,0216,0496,0247,0421,0214,0188,0555,0164,0241,0207,0269,0168,0259,0092,0369</t>
  </si>
  <si>
    <t>0068,0515,0154,0382,0279,0179,0289,0254,0256,0415,0253</t>
  </si>
  <si>
    <t>0343,0283,0196,0231,0387,0351,0289,0173,0162,0253,0428</t>
  </si>
  <si>
    <t>0091,0029</t>
  </si>
  <si>
    <t>拉达</t>
  </si>
  <si>
    <t>0372,0044,0242,0038,0283,0116,0158,0228,0098,0184,0389,0162,0014,0033,0039</t>
  </si>
  <si>
    <t>0213,0059,0445,0451,0590,0015,0091,0104,0203,0263,0218,0416,0447,0237,0063,0058,0231,0363,0365,0182,0240,0156,0514,0216,0046,0249,0496,0290,0247,0351,0214,0070,0164,0241,0207,0014,0269,0168,0087,0085,0086,0092,0369,0528,0526</t>
  </si>
  <si>
    <t>0034,0068,0343,0111,0038,0283,0203,0029,0196,0231,0387,0102,0189,0351,0214,0173,0707,0164,0389,0162,0207,0129,0675,0086,0253,0428</t>
  </si>
  <si>
    <t>0117,0061,0174,0154,0099,0287,0130,0036,0055</t>
  </si>
  <si>
    <t>拉达-阿罗拉的样子</t>
  </si>
  <si>
    <t>0213,0059,0339,0590,0399,0104,0373,0263,0218,0416,0447,0237,0063,0058,0182,0511,0240,0156,0216,0046,0496,0247,0421,0214,0188,0482,0555,0164,0241,0207,0014,0269,0168,0259,0092,0369,0474</t>
  </si>
  <si>
    <t>0343,0283,0196,0231,0282,0387,0351,0289,0173,0707,0162,0675,0253,0428</t>
  </si>
  <si>
    <t>0068,0091,0154,0029</t>
  </si>
  <si>
    <t>烈雀</t>
  </si>
  <si>
    <t>0332,0097,0372,0065,0116,0031,0045,0043,0119,0064,0228,0355</t>
  </si>
  <si>
    <t>0332,0213,0445,0590,0432,0104,0497,0203,0263,0206,0019,0218,0237,0363,0365,0182,0240,0156,0216,0355,0496,0290,0214,0211,0164,0241,0207,0168,0092,0369,0526</t>
  </si>
  <si>
    <t>0310,0206,0297,0185,0098,0013,0184,0143,0211,0161,0253,0018</t>
  </si>
  <si>
    <t>0314,0432,0038,0529,0203,0257,0102,0189,0466,0355,0143,0214,0173,0164,0207,0129,0366,0239,0253</t>
  </si>
  <si>
    <t>0226,0117,0174,0197,0029,0099,0036</t>
  </si>
  <si>
    <t>大嘴雀</t>
  </si>
  <si>
    <t>0332,0097,0372,0065,0529,0116,0031,0045,0043,0119,0064,0365,0228,0355</t>
  </si>
  <si>
    <t>0332,0213,0445,0590,0432,0104,0497,0203,0263,0206,0019,0218,0416,0237,0063,0363,0365,0182,0240,0156,0216,0355,0496,0290,0214,0211,0164,0241,0207,0168,0092,0369,0526</t>
  </si>
  <si>
    <t>0314,0432,0038,0529,0203,0257,0673,0102,0189,0466,0355,0143,0214,0173,0164,0207,0129,0366,0675,0239,0253</t>
  </si>
  <si>
    <t>0117,0174,0197,0029,0098,0099,0013,0036,0161,0018</t>
  </si>
  <si>
    <t>阿柏蛇</t>
  </si>
  <si>
    <t>威吓</t>
  </si>
  <si>
    <t>紧张感</t>
  </si>
  <si>
    <t>0051,0491,0562,0044,0489,0380,0137,0441,0114,0043,0426,0040,0103,0188,0255,0254,0256,0035</t>
  </si>
  <si>
    <t>0491,0213,0693,0523,0445,0590,0242,0399,0091,0038,0104,0089,0203,0263,0424,0218,0202,0441,0114,0237,0611,0231,0282,0808,0141,0341,0189,0363,0371,0398,0342,0182,0706,0240,0156,0216,0157,0317,0496,0799,0184,0290,0402,0806,0214,0188,0482,0555,0289,0180,0070,0164,0241,0207,0036,0851,0168,0259,0092,0390,0885,0474</t>
  </si>
  <si>
    <t>0251,0050,0231,0305,0342,0228,0184,0021,0289,0180,0389,0415</t>
  </si>
  <si>
    <t>0401,0020,0034,0399,0038,0203,0380,0202,0441,0029,0231,0102,0157,0402,0214,0289,0173,0180,0164,0207</t>
  </si>
  <si>
    <t>0117,0174,0090,0072,0099,0130</t>
  </si>
  <si>
    <t>阿柏怪</t>
  </si>
  <si>
    <t>0051,0491,0562,0044,0489,0242,0424,0380,0137,0441,0114,0423,0043,0426,0040,0103,0188,0255,0254,0256,0422,0035</t>
  </si>
  <si>
    <t>0491,0213,0034,0784,0693,0523,0445,0590,0242,0399,0091,0038,0104,0525,0089,0203,0263,0424,0218,0202,0416,0441,0114,0237,0063,0423,0611,0231,0282,0808,0141,0341,0189,0363,0220,0371,0398,0342,0182,0706,0240,0156,0216,0157,0317,0496,0799,0184,0290,0402,0806,0214,0188,0482,0555,0289,0180,0707,0070,0164,0241,0207,0036,0851,0168,0675,0422,0259,0092,0390,0885,0474</t>
  </si>
  <si>
    <t>0401,0020,0034,0399,0038,0203,0380,0202,0441,0029,0231,0102,0157,0402,0214,0289,0173,0180,0707,0164,0207,0675</t>
  </si>
  <si>
    <t>0117,0174,0090,0072,0099,0287,0130,0021,0389</t>
  </si>
  <si>
    <t>皮卡丘</t>
  </si>
  <si>
    <t>静电</t>
  </si>
  <si>
    <t>避雷针</t>
  </si>
  <si>
    <t>0097,0204,0435,0104,0486,0364,0045,0231,0113,0417,0609,0589,0098,0021,0209,0186,0039,0087,0085,0084,0086,0528</t>
  </si>
  <si>
    <t>0097,0914,0213,0034,0280,0445,0268,0451,0204,0590,0091,0574,0104,0577,0497,0598,0604,0486,0527,0227,0283,0203,0263,0313,0148,0374,0264,0218,0447,0270,0237,0231,0282,0113,0025,0005,0417,0363,0006,0583,0182,0240,0115,0156,0216,0179,0249,0496,0290,0351,0214,0173,0070,0164,0057,0207,0129,0036,0851,0168,0087,0085,0009,0086,0092,0885,0918,0253,0521,0528</t>
  </si>
  <si>
    <t>0516,0117,0268,0574,0003,0604,0227,0203,0252,0175,0381,0217,0179,0009,0321,0344,0273</t>
  </si>
  <si>
    <t>0034,0068,0343,0111,0038,0223,0527,0203,0264,0029,0270,0231,0282,0673,0393,0025,0005,0102,0189,0804,0205,0069,0351,0324,0214,0173,0164,0207,0129,0009,0086,0344</t>
  </si>
  <si>
    <t>0516,0117,0347,0606,0174,0197,0024,0245,0252,0019,0603,0531,0607,0387,0217,0099,0287,0047,0130,0066,0230,0298,0273,0281,0192</t>
  </si>
  <si>
    <t>搭档皮卡丘</t>
  </si>
  <si>
    <t>雷丘</t>
  </si>
  <si>
    <t>0097,0204,0435,0104,0486,0364,0045,0231,0113,0417,0609,0589,0098,0021,0209,0186,0039,0087,0085,0009,0084,0086</t>
  </si>
  <si>
    <t>0097,0914,0213,0034,0280,0693,0445,0268,0451,0204,0590,0091,0574,0104,0577,0497,0598,0604,0486,0527,0227,0283,0203,0263,0313,0148,0374,0411,0264,0218,0416,0447,0270,0237,0063,0231,0282,0113,0025,0005,0417,0363,0006,0583,0182,0240,0115,0156,0216,0179,0249,0496,0219,0290,0351,0214,0173,0683,0070,0164,0057,0207,0129,0036,0851,0168,0087,0085,0009,0086,0092,0885,0918,0253,0521,0528</t>
  </si>
  <si>
    <t>0034,0068,0343,0111,0038,0223,0527,0203,0264,0029,0270,0231,0282,0673,0393,0025,0005,0102,0189,0804,0205,0069,0351,0324,0214,0173,0164,0207,0129,0009,0086</t>
  </si>
  <si>
    <t>0117,0347,0174,0197,0252,0099,0130,0066,0192</t>
  </si>
  <si>
    <t>雷丘-阿罗拉的样子</t>
  </si>
  <si>
    <t>冲浪之尾</t>
  </si>
  <si>
    <t>0097,0204,0435,0104,0486,0364,0045,0231,0113,0417,0609,0589,0094,0098,0021,0209,0683,0186,0039,0087,0085,0084,0086</t>
  </si>
  <si>
    <t>0097,0914,0502,0213,0034,0280,0347,0268,0451,0204,0590,0091,0104,0577,0497,0598,0604,0486,0527,0227,0283,0203,0797,0263,0313,0374,0411,0264,0218,0248,0416,0447,0270,0237,0063,0231,0282,0113,0478,0025,0005,0417,0006,0583,0182,0094,0917,0678,0473,0240,0115,0156,0216,0179,0496,0219,0285,0214,0173,0683,0500,0164,0057,0207,0129,0036,0851,0168,0087,0085,0009,0086,0092,0885,0918,0253,0521,0528</t>
  </si>
  <si>
    <t>0502,0343,0527,0797,0264,0270,0231,0282,0673,0277,0478,0393,0278,0804,0351,0324,0173,0477,0009</t>
  </si>
  <si>
    <t>0252,0029,0069,0100</t>
  </si>
  <si>
    <t>超级雷丘X</t>
  </si>
  <si>
    <t>电气制造者</t>
  </si>
  <si>
    <t>超级雷丘Y</t>
  </si>
  <si>
    <t>穿山鼠</t>
  </si>
  <si>
    <t>沙隐</t>
  </si>
  <si>
    <t>拨沙</t>
  </si>
  <si>
    <t>0097,0523,0111,0091,0089,0210,0154,0360,0222,0040,0229,0205,0028,0201,0328,0010,0163,0129,0014</t>
  </si>
  <si>
    <t>0332,0097,0133,0213,0034,0280,0523,0445,0590,0174,0015,0091,0038,0104,0414,0089,0283,0203,0263,0206,0374,0264,0218,0360,0237,0667,0468,0231,0282,0141,0067,0232,0341,0189,0363,0398,0182,0156,0216,0431,0157,0249,0317,0496,0219,0201,0328,0815,0290,0421,0214,0479,0173,0191,0446,0707,0444,0070,0164,0241,0162,0207,0129,0014,0036,0851,0168,0675,0092,0526,0404</t>
  </si>
  <si>
    <t>0498,0068,0306,0203,0175,0468,0232,0341,0189,0400,0229,0431,0157,0563,0219,0014</t>
  </si>
  <si>
    <t>0034,0068,0343,0111,0038,0223,0414,0203,0264,0210,0029,0231,0282,0102,0189,0157,0205,0815,0069,0214,0173,0446,0798,0707,0164,0162,0207,0129,0014</t>
  </si>
  <si>
    <t>0117,0197,0090,0099,0130,0066</t>
  </si>
  <si>
    <t>穿山鼠-阿罗拉的样子</t>
  </si>
  <si>
    <t>雪隐</t>
  </si>
  <si>
    <t>拨雪</t>
  </si>
  <si>
    <t>0117,0059,0111,0210,0154,0360,0258,0301,0334,0442,0232,0054,0181,0229,0205,0010,0163,0883,0129,0014</t>
  </si>
  <si>
    <t>0332,0133,0213,0694,0419,0059,0034,0280,0523,0590,0174,0091,0038,0104,0089,0283,0203,0263,0430,0374,0264,0524,0218,0360,0258,0237,0058,0008,0861,0333,0196,0334,0442,0231,0282,0141,0067,0232,0398,0182,0156,0216,0157,0317,0496,0219,0421,0214,0173,0883,0446,0796,0164,0241,0162,0207,0129,0014,0036,0851,0168,0675,0092,0813,0526,0404</t>
  </si>
  <si>
    <t>0133,0498,0068,0306,0174,0203,0175,0468,0420,0556,0333,0232,0243,0400</t>
  </si>
  <si>
    <t>0401,0343,0264,0008,0196,0334,0442,0231,0282,0173,0446,0796,0798,0162,0675,0813</t>
  </si>
  <si>
    <t>0029,0069</t>
  </si>
  <si>
    <t>穿山王</t>
  </si>
  <si>
    <t>0523,0306,0111,0091,0089,0210,0154,0360,0222,0040,0229,0205,0028,0201,0328,0010,0163,0129,0014</t>
  </si>
  <si>
    <t>0332,0097,0133,0213,0034,0280,0523,0445,0590,0174,0015,0091,0038,0104,0529,0414,0089,0283,0203,0263,0206,0374,0411,0264,0218,0416,0441,0360,0237,0667,0468,0063,0231,0282,0141,0067,0232,0341,0189,0363,0042,0398,0182,0156,0216,0431,0157,0249,0317,0496,0219,0201,0328,0815,0290,0421,0214,0479,0173,0191,0446,0707,0444,0070,0164,0241,0162,0207,0129,0014,0036,0851,0168,0675,0092,0526,0404</t>
  </si>
  <si>
    <t>穿山王-阿罗拉的样子</t>
  </si>
  <si>
    <t>0059,0111,0210,0154,0360,0258,0301,0556,0333,0334,0442,0368,0232,0054,0181,0229,0205,0010,0163,0883,0129,0014</t>
  </si>
  <si>
    <t>0332,0097,0133,0213,0694,0419,0059,0034,0280,0523,0590,0174,0091,0038,0104,0529,0089,0283,0203,0263,0206,0430,0374,0411,0264,0524,0218,0416,0360,0258,0237,0063,0058,0008,0861,0333,0196,0334,0442,0231,0282,0141,0067,0232,0042,0398,0182,0156,0216,0157,0317,0496,0219,0421,0214,0173,0883,0191,0446,0796,0164,0241,0162,0207,0129,0014,0036,0851,0168,0675,0092,0813,0526,0404</t>
  </si>
  <si>
    <t>0401,0343,0529,0264,0008,0196,0334,0442,0231,0282,0173,0446,0796,0798,0162,0675,0813</t>
  </si>
  <si>
    <t>0117,0068,0029,0420,0069</t>
  </si>
  <si>
    <t>尼多兰</t>
  </si>
  <si>
    <t>毒刺</t>
  </si>
  <si>
    <t>斗争心</t>
  </si>
  <si>
    <t>0044,0445,0242,0024,0414,0260,0154,0045,0270,0305,0040,0010,0039,0092,0390</t>
  </si>
  <si>
    <t>0332,0213,0251,0059,0034,0445,0204,0590,0242,0015,0091,0104,0414,0497,0203,0263,0116,0218,0270,0237,0468,0058,0231,0363,0398,0182,0240,0156,0216,0249,0496,0290,0421,0351,0214,0188,0173,0070,0164,0241,0207,0168,0087,0085,0092,0390,0599,0474,0352</t>
  </si>
  <si>
    <t>0251,0204,0498,0068,0050,0203,0116,0231,0305,0342,0228,0130,0048,0036,0599</t>
  </si>
  <si>
    <t>0034,0068,0111,0038,0203,0029,0270,0231,0102,0189,0351,0214,0173,0164,0162,0207,0352</t>
  </si>
  <si>
    <t>0117,0174,0197,0099,0115,0389,0033</t>
  </si>
  <si>
    <t>尼多娜</t>
  </si>
  <si>
    <t>未发现</t>
  </si>
  <si>
    <t>0332,0213,0251,0059,0034,0445,0204,0590,0242,0015,0091,0104,0414,0497,0203,0263,0116,0218,0270,0237,0468,0058,0231,0363,0398,0182,0240,0156,0216,0249,0496,0290,0421,0351,0214,0188,0173,0707,0070,0164,0241,0207,0168,0087,0085,0092,0390,0599,0474,0352</t>
  </si>
  <si>
    <t>0034,0068,0111,0038,0203,0029,0270,0231,0102,0189,0351,0214,0173,0707,0164,0162,0207,0352</t>
  </si>
  <si>
    <t>0117,0061,0174,0197,0032,0099,0115,0130,0033,0036,0055</t>
  </si>
  <si>
    <t>尼多后</t>
  </si>
  <si>
    <t>强行</t>
  </si>
  <si>
    <t>0044,0034,0498,0242,0024,0414,0260,0154,0045,0270,0040,0010,0276,0039,0092,0390</t>
  </si>
  <si>
    <t>0332,0213,0419,0251,0059,0776,0034,0280,0523,0445,0204,0590,0242,0015,0091,0104,0406,0525,0529,0414,0089,0497,0203,0263,0126,0007,0053,0374,0411,0116,0264,0218,0416,0270,0506,0237,0667,0468,0063,0058,0008,0196,0510,0231,0025,0005,0341,0363,0200,0006,0398,0612,0182,0511,0240,0156,0216,0046,0350,0431,0157,0249,0317,0496,0201,0328,0290,0247,0421,0351,0214,0188,0482,0479,0173,0446,0707,0444,0070,0164,0241,0276,0057,0207,0269,0168,0675,0087,0085,0009,0259,0092,0390,0253,0599,0474,0352,0250</t>
  </si>
  <si>
    <t>0401,0034,0068,0111,0038,0406,0529,0223,0414,0203,0007,0264,0210,0029,0270,0008,0196,0231,0025,0005,0102,0189,0200,0157,0815,0069,0351,0214,0173,0446,0707,0164,0162,0276,0207,0675,0009,0253,0352</t>
  </si>
  <si>
    <t>0117,0061,0174,0197,0090,0032,0099,0115,0130,0066,0048,0033,0036,0055</t>
  </si>
  <si>
    <t>尼多朗</t>
  </si>
  <si>
    <t>0445,0024,0414,0260,0116,0031,0270,0030,0032,0043,0064,0398,0040,0092,0390</t>
  </si>
  <si>
    <t>0133,0213,0251,0059,0034,0445,0590,0015,0091,0104,0529,0414,0497,0203,0263,0116,0218,0270,0237,0468,0058,0231,0363,0398,0182,0240,0156,0216,0249,0496,0290,0421,0351,0214,0188,0684,0173,0070,0164,0241,0207,0168,0087,0085,0092,0390,0599,0474,0352</t>
  </si>
  <si>
    <t>0133,0251,0498,0093,0068,0050,0203,0457,0032,0231,0342,0389,0048,0036,0037,0599</t>
  </si>
  <si>
    <t>0034,0068,0111,0038,0529,0203,0029,0270,0231,0102,0189,0351,0214,0173,0164,0389,0162,0207,0352</t>
  </si>
  <si>
    <t>0117,0174,0197,0099,0115,0130,0033</t>
  </si>
  <si>
    <t>尼多力诺</t>
  </si>
  <si>
    <t>0133,0213,0251,0059,0034,0445,0590,0015,0091,0104,0529,0414,0497,0203,0263,0116,0218,0270,0237,0468,0058,0231,0363,0398,0182,0240,0156,0216,0249,0496,0290,0421,0351,0214,0188,0684,0173,0707,0070,0164,0241,0207,0168,0087,0085,0092,0390,0599,0474,0352</t>
  </si>
  <si>
    <t>0034,0068,0111,0038,0529,0203,0029,0270,0231,0102,0189,0351,0214,0173,0707,0164,0389,0162,0207,0352</t>
  </si>
  <si>
    <t>0117,0061,0174,0197,0099,0115,0130,0033,0036,0055</t>
  </si>
  <si>
    <t>尼多王</t>
  </si>
  <si>
    <t>0498,0024,0414,0260,0116,0031,0270,0030,0043,0224,0064,0398,0040,0037,0092,0390</t>
  </si>
  <si>
    <t>0133,0213,0419,0251,0059,0776,0034,0280,0523,0445,0590,0015,0091,0104,0406,0525,0529,0414,0089,0497,0203,0263,0126,0007,0053,0374,0411,0116,0264,0218,0416,0270,0506,0237,0667,0468,0063,0058,0008,0196,0510,0231,0224,0025,0005,0341,0363,0200,0006,0398,0612,0182,0511,0240,0156,0216,0046,0350,0431,0157,0249,0317,0496,0201,0328,0290,0247,0421,0351,0214,0188,0482,0479,0684,0173,0446,0707,0444,0070,0164,0241,0276,0057,0207,0269,0168,0675,0087,0085,0009,0259,0092,0390,0253,0599,0474,0352,0250</t>
  </si>
  <si>
    <t>0401,0034,0068,0111,0038,0406,0529,0223,0414,0203,0007,0264,0210,0029,0270,0008,0196,0231,0025,0005,0102,0189,0200,0157,0815,0069,0351,0214,0173,0446,0707,0164,0389,0162,0276,0207,0675,0009,0253,0352</t>
  </si>
  <si>
    <t>皮皮</t>
  </si>
  <si>
    <t>迷人之躯</t>
  </si>
  <si>
    <t>魔法防守</t>
  </si>
  <si>
    <t>友情防守</t>
  </si>
  <si>
    <t>0495,0516,0034,0204,0383,0322,0111,0574,0003,0227,0266,0356,0045,0361,0791,0113,0381,0309,0118,0107,0585,0236,0001,0047,0150,0671,0500,0186,0358</t>
  </si>
  <si>
    <t>0914,0502,0133,0213,0226,0059,0034,0340,0280,0347,0445,0451,0204,0886,0590,0322,0605,0091,0574,0038,0104,0577,0409,0138,0814,0497,0227,0283,0203,0263,0313,0126,0007,0053,0148,0374,0264,0218,0447,0356,0270,0237,0304,0058,0008,0196,0286,0510,0231,0282,0113,0345,0025,0005,0800,0118,0802,0581,0595,0363,0101,0583,0612,0182,0060,0094,0244,0473,0240,0278,0115,0156,0514,0216,0249,0496,0219,0290,0247,0351,0285,0214,0289,0173,0076,0446,0500,0070,0164,0241,0207,0129,0036,0477,0851,0168,0087,0085,0009,0086,0092,0161,0271,0253,0352,0472,0526,0428</t>
  </si>
  <si>
    <t>0495,0034,0340,0068,0343,0111,0038,0409,0138,0814,0223,0283,0203,0007,0264,0356,0029,0215,0270,0304,0008,0196,0231,0282,0387,0277,0025,0005,0800,0118,0102,0802,0189,0171,0244,0278,0272,0205,0069,0351,0324,0214,0289,0173,0135,0446,0164,0207,0477,0009,0086,0271,0352,0472,0428</t>
  </si>
  <si>
    <t>0117,0061,0174,0197,0149,0099,0130,0066,0100,0055,0192</t>
  </si>
  <si>
    <t>皮可西</t>
  </si>
  <si>
    <t>纯朴</t>
  </si>
  <si>
    <t>0495,0204,0383,0322,0111,0574,0003,0227,0266,0356,0045,0361,0791,0309,0118,0107,0585,0236,0001,0047,0150,0671,0500,0186</t>
  </si>
  <si>
    <t>0914,0502,0133,0213,0226,0059,0034,0340,0280,0347,0445,0451,0204,0886,0590,0322,0605,0091,0574,0038,0104,0577,0409,0138,0814,0497,0227,0283,0203,0263,0313,0126,0007,0053,0148,0374,0411,0264,0218,0248,0416,0447,0356,0270,0237,0063,0304,0058,0008,0196,0286,0510,0231,0282,0113,0345,0025,0005,0800,0118,0802,0581,0595,0363,0101,0583,0612,0182,0060,0094,0244,0473,0240,0278,0115,0156,0514,0216,0249,0496,0219,0290,0247,0351,0285,0214,0289,0173,0076,0446,0500,0070,0164,0241,0207,0129,0036,0477,0851,0168,0087,0085,0009,0086,0092,0161,0271,0253,0352,0472,0526,0428</t>
  </si>
  <si>
    <t>0495,0034,0340,0068,0343,0111,0038,0409,0138,0814,0223,0283,0203,0007,0264,0356,0029,0215,0270,0304,0008,0196,0231,0282,0673,0387,0277,0025,0005,0800,0118,0102,0802,0189,0171,0244,0278,0272,0205,0069,0351,0324,0214,0289,0173,0135,0446,0164,0207,0477,0009,0086,0271,0352,0472,0428</t>
  </si>
  <si>
    <t>超级皮可西</t>
  </si>
  <si>
    <t>魔法镜</t>
  </si>
  <si>
    <t>六尾</t>
  </si>
  <si>
    <t>引火</t>
  </si>
  <si>
    <t>0608,0445,0109,0050,0052,0326,0185,0126,0083,0481,0053,0288,0506,0286,0510,0517,0371,0098,0046,0219,0180,0039,0261</t>
  </si>
  <si>
    <t>0097,0213,0226,0034,0807,0445,0204,0590,0109,0399,0091,0038,0104,0227,0203,0412,0263,0126,0083,0488,0053,0394,0492,0218,0257,0270,0506,0237,0286,0510,0231,0595,0417,0363,0315,0220,0371,0384,0182,0244,0156,0216,0046,0496,0219,0290,0214,0555,0173,0180,0164,0241,0207,0129,0541,0036,0851,0092,0311,0261,0428</t>
  </si>
  <si>
    <t>0608,0445,0050,0412,0326,0185,0175,0488,0394,0361,0257,0506,0336,0095,0262,0384,0244,0046,0290,0180,0541</t>
  </si>
  <si>
    <t>0034,0807,0343,0399,0038,0203,0492,0029,0257,0231,0102,0466,0220,0272,0214,0173,0180,0164,0207,0129,0428</t>
  </si>
  <si>
    <t>0117,0174,0099,0115,0130,0033</t>
  </si>
  <si>
    <t>六尾-阿罗拉的样子</t>
  </si>
  <si>
    <t>降雪</t>
  </si>
  <si>
    <t>0062,0694,0608,0059,0445,0109,0050,0326,0185,0573,0288,0506,0058,0420,0196,0286,0054,0371,0181,0046,0219,0329,0180,0039</t>
  </si>
  <si>
    <t>0097,0213,0694,0226,0059,0034,0204,0886,0590,0109,0399,0605,0091,0574,0038,0104,0577,0227,0203,0263,0313,0492,0524,0218,0258,0270,0506,0237,0058,0333,0196,0286,0231,0581,0417,0220,0371,0583,0384,0182,0244,0240,0156,0216,0046,0496,0219,0214,0173,0883,0180,0500,0164,0207,0129,0541,0036,0851,0092,0311,0428</t>
  </si>
  <si>
    <t>0097,0608,0204,0050,0227,0326,0175,0573,0336,0095,0585,0384,0046,0290,0180,0541</t>
  </si>
  <si>
    <t>0401,0343,0492,0215,0196,0231,0220,0272,0173,0180,0428</t>
  </si>
  <si>
    <t>0606,0029,0115,0033</t>
  </si>
  <si>
    <t>九尾</t>
  </si>
  <si>
    <t>0109,0050,0052,0326,0126,0083,0053,0288,0286,0510,0517,0417,0098,0219,0180,0039,0261</t>
  </si>
  <si>
    <t>0097,0213,0226,0034,0807,0347,0445,0204,0590,0109,0399,0091,0038,0104,0138,0227,0203,0412,0263,0313,0126,0083,0488,0053,0394,0492,0218,0416,0257,0270,0506,0237,0063,0286,0510,0231,0595,0417,0363,0101,0315,0220,0371,0384,0182,0244,0473,0156,0216,0046,0496,0219,0815,0290,0247,0214,0555,0173,0076,0180,0500,0164,0241,0207,0129,0541,0036,0851,0092,0311,0261,0428</t>
  </si>
  <si>
    <t>0034,0807,0343,0399,0038,0203,0492,0029,0257,0231,0673,0102,0466,0220,0272,0815,0214,0173,0180,0164,0207,0129,0428</t>
  </si>
  <si>
    <t>0117,0174,0095,0099,0115,0130,0033</t>
  </si>
  <si>
    <t>九尾-阿罗拉的样子</t>
  </si>
  <si>
    <t>0062,0694,0059,0109,0605,0050,0326,0573,0288,0058,0420,0196,0286,0054,0417,0181,0219,0329,0180,0039</t>
  </si>
  <si>
    <t>0097,0213,0694,0419,0226,0059,0034,0347,0204,0886,0590,0109,0399,0605,0091,0574,0038,0104,0577,0138,0227,0203,0263,0313,0492,0524,0218,0416,0258,0270,0506,0237,0063,0058,0333,0196,0286,0231,0581,0417,0220,0371,0583,0384,0182,0244,0473,0240,0156,0216,0046,0496,0219,0214,0173,0883,0076,0180,0500,0164,0207,0129,0541,0036,0851,0092,0813,0311,0472,0428</t>
  </si>
  <si>
    <t>0401,0343,0492,0215,0196,0231,0673,0220,0272,0173,0180,0813,0472,0428</t>
  </si>
  <si>
    <t>0029,0095,0115,0033</t>
  </si>
  <si>
    <t>胖丁</t>
  </si>
  <si>
    <t>好胜</t>
  </si>
  <si>
    <t>0034,0204,0383,0343,0111,0050,0574,0038,0003,0497,0360,0304,0102,0589,0583,0001,0156,0205,0496,0047,0255,0254,0256,0186,0358</t>
  </si>
  <si>
    <t>0914,0502,0133,0213,0226,0059,0776,0034,0340,0280,0347,0445,0451,0204,0886,0590,0399,0605,0091,0574,0038,0104,0577,0409,0138,0497,0227,0283,0203,0412,0263,0313,0126,0007,0053,0148,0374,0264,0218,0447,0356,0360,0270,0237,0304,0058,0008,0861,0196,0510,0282,0113,0345,0025,0005,0118,0802,0581,0417,0363,0220,0583,0612,0182,0094,0917,0244,0473,0240,0278,0115,0156,0514,0216,0496,0219,0201,0103,0290,0120,0247,0351,0285,0214,0289,0173,0076,0446,0500,0070,0164,0241,0207,0129,0036,0269,0851,0168,0087,0085,0009,0086,0092,0885,0161,0253,0352,0528,0526,0428</t>
  </si>
  <si>
    <t>0502,0034,0340,0068,0343,0111,0038,0409,0138,0223,0283,0203,0007,0264,0356,0029,0215,0270,0304,0008,0196,0282,0387,0277,0025,0005,0102,0802,0189,0171,0220,0244,0278,0272,0205,0069,0351,0214,0289,0173,0446,0798,0164,0207,0477,0009,0086,0352</t>
  </si>
  <si>
    <t>胖可丁</t>
  </si>
  <si>
    <t>察觉</t>
  </si>
  <si>
    <t>0034,0204,0383,0343,0111,0050,0574,0038,0003,0497,0360,0304,0102,0583,0001,0156,0496,0047,0255,0254,0256,0186</t>
  </si>
  <si>
    <t>0914,0502,0133,0213,0226,0059,0776,0034,0340,0280,0347,0445,0451,0204,0886,0590,0399,0605,0091,0574,0038,0104,0577,0409,0138,0497,0227,0283,0203,0412,0797,0263,0313,0126,0007,0053,0148,0374,0411,0264,0218,0416,0447,0356,0360,0270,0237,0063,0304,0058,0008,0861,0196,0510,0282,0113,0345,0478,0025,0005,0118,0802,0581,0417,0363,0220,0583,0612,0182,0094,0917,0244,0473,0240,0278,0115,0156,0514,0216,0496,0219,0201,0103,0290,0120,0247,0351,0285,0214,0289,0173,0076,0446,0500,0070,0164,0241,0207,0129,0036,0269,0851,0168,0087,0085,0009,0086,0092,0885,0161,0253,0352,0528,0526,0428</t>
  </si>
  <si>
    <t>0502,0034,0340,0068,0343,0111,0038,0409,0138,0223,0283,0203,0797,0007,0264,0356,0029,0215,0270,0304,0008,0196,0282,0673,0387,0277,0478,0025,0005,0102,0802,0189,0171,0220,0244,0278,0272,0205,0069,0351,0214,0289,0173,0446,0798,0164,0207,0477,0009,0086,0352</t>
  </si>
  <si>
    <t>0117,0061,0174,0197,0107,0149,0099,0130,0066,0100,0055,0192</t>
  </si>
  <si>
    <t>超音蝠</t>
  </si>
  <si>
    <t>精神力</t>
  </si>
  <si>
    <t>穿透</t>
  </si>
  <si>
    <t>0071,0512,0314,0403,0310,0044,0109,0114,0141,0212,0305,0501,0048,0129,0474,0017</t>
  </si>
  <si>
    <t>0512,0332,0097,0403,0372,0213,0413,0445,0590,0242,0432,0104,0203,0263,0019,0218,0202,0257,0237,0141,0417,0363,0371,0365,0182,0240,0156,0216,0355,0496,0290,0247,0214,0188,0289,0173,0211,0164,0241,0207,0129,0269,0168,0259,0092,0253,0369,0599,0474,0428</t>
  </si>
  <si>
    <t>0413,0174,0432,0185,0202,0016,0095,0417,0228,0098,0211,0599,0018,0017,0428</t>
  </si>
  <si>
    <t>0314,0432,0038,0814,0203,0202,0257,0102,0466,0355,0214,0289,0173,0164,0162,0207,0129,0366,0239,0253,0428</t>
  </si>
  <si>
    <t>0117,0197,0029,0072,0099,0013,0036</t>
  </si>
  <si>
    <t>大嘴蝠</t>
  </si>
  <si>
    <t>0071,0512,0314,0403,0310,0044,0109,0114,0141,0212,0305,0501,0103,0048,0129,0474,0017</t>
  </si>
  <si>
    <t>0512,0332,0097,0403,0372,0213,0413,0445,0590,0242,0432,0104,0203,0263,0019,0218,0202,0416,0257,0237,0063,0141,0417,0363,0371,0365,0182,0240,0156,0216,0355,0496,0103,0290,0247,0214,0188,0289,0173,0211,0164,0241,0207,0129,0269,0168,0259,0092,0253,0369,0599,0474,0428</t>
  </si>
  <si>
    <t>0117,0174,0197,0029,0072,0098,0099,0013,0036,0018</t>
  </si>
  <si>
    <t>走路草</t>
  </si>
  <si>
    <t>0071,0051,0202,0580,0074,0381,0072,0585,0236,0363,0080,0077,0079,0078,0230,0092</t>
  </si>
  <si>
    <t>0491,0213,0331,0445,0204,0590,0015,0605,0104,0203,0412,0263,0148,0218,0202,0447,0803,0580,0270,0237,0611,0437,0345,0363,0267,0182,0156,0216,0496,0290,0402,0214,0188,0173,0076,0164,0241,0207,0014,0851,0092,0885,0474</t>
  </si>
  <si>
    <t>0495,0204,0175,0275,0073,0267,0075,0290,0668,0014,0235,0298,0321</t>
  </si>
  <si>
    <t>0495,0038,0203,0380,0202,0803,0102,0402,0214,0173,0164,0207,0014,0235,0388</t>
  </si>
  <si>
    <t>0117,0174,0029,0099,0115,0036</t>
  </si>
  <si>
    <t>臭臭花</t>
  </si>
  <si>
    <t>恶臭</t>
  </si>
  <si>
    <t>0071,0051,0202,0580,0074,0381,0072,0585,0236,0363,0572,0080,0077,0079,0078,0230,0092</t>
  </si>
  <si>
    <t>0491,0213,0331,0445,0204,0590,0015,0605,0104,0409,0203,0412,0263,0148,0374,0218,0202,0447,0803,0580,0270,0237,0611,0437,0345,0363,0267,0572,0676,0182,0156,0216,0496,0290,0402,0214,0188,0173,0076,0164,0241,0207,0014,0851,0092,0885,0474</t>
  </si>
  <si>
    <t>0495,0038,0409,0203,0380,0202,0803,0102,0402,0214,0173,0164,0207,0014,0235,0388</t>
  </si>
  <si>
    <t>0117,0174,0029,0099,0075,0115,0036</t>
  </si>
  <si>
    <t>霸王花</t>
  </si>
  <si>
    <t>孢子</t>
  </si>
  <si>
    <t>0071,0051,0312,0202,0580,0074,0072,0585,0236,0572,0080,0077,0079,0076,0078,0230,0092</t>
  </si>
  <si>
    <t>0491,0213,0034,0331,0445,0204,0590,0015,0605,0104,0409,0203,0412,0263,0148,0374,0218,0202,0416,0447,0803,0580,0270,0237,0063,0611,0437,0345,0363,0267,0572,0676,0182,0156,0216,0496,0219,0290,0402,0214,0188,0482,0173,0076,0669,0164,0241,0207,0014,0851,0092,0885,0474,0311</t>
  </si>
  <si>
    <t>0495,0034,0810,0038,0409,0203,0380,0202,0803,0102,0402,0214,0173,0164,0207,0014,0235,0388</t>
  </si>
  <si>
    <t>派拉斯</t>
  </si>
  <si>
    <t>干燥皮肤</t>
  </si>
  <si>
    <t>湿气</t>
  </si>
  <si>
    <t>0071,0312,0210,0202,0074,0141,0077,0476,0010,0163,0147,0078,0404</t>
  </si>
  <si>
    <t>0332,0213,0280,0331,0445,0590,0015,0091,0104,0203,0412,0263,0206,0148,0218,0202,0447,0237,0468,0141,0113,0363,0267,0182,0156,0216,0249,0496,0290,0214,0188,0076,0522,0164,0241,0207,0014,0168,0092,0474,0404</t>
  </si>
  <si>
    <t>0097,0450,0068,0440,0203,0206,0565,0175,0580,0073,0113,0232,0363,0060,0228,0563,0103,0230,0469</t>
  </si>
  <si>
    <t>0495,0034,0450,0068,0038,0203,0210,0202,0282,0102,0402,0214,0173,0081,0164,0207,0014,0235,0388</t>
  </si>
  <si>
    <t>0117,0174,0154,0029,0072,0099,0115,0287,0130,0079,0036</t>
  </si>
  <si>
    <t>派拉斯特</t>
  </si>
  <si>
    <t>0071,0312,0440,0210,0202,0074,0141,0077,0476,0010,0163,0147,0078,0404</t>
  </si>
  <si>
    <t>0332,0213,0280,0331,0445,0590,0015,0091,0104,0203,0412,0263,0206,0148,0218,0202,0416,0447,0237,0468,0063,0141,0113,0363,0267,0182,0156,0216,0249,0496,0290,0214,0188,0076,0522,0164,0241,0207,0014,0168,0092,0474,0404</t>
  </si>
  <si>
    <t>0495,0034,0450,0068,0038,0203,0210,0202,0282,0102,0402,0214,0173,0081,0164,0207,0014,0235,0675,0388</t>
  </si>
  <si>
    <t>0117,0174,0154,0029,0073,0072,0099,0115,0103,0130,0079,0230,0036</t>
  </si>
  <si>
    <t>毛球</t>
  </si>
  <si>
    <t>0405,0093,0050,0193,0141,0305,0077,0060,0094,0324,0079,0078,0048,0033,0428</t>
  </si>
  <si>
    <t>0491,0097,0213,0226,0450,0405,0445,0590,0109,0104,0283,0203,0412,0263,0148,0218,0202,0237,0611,0141,0679,0363,0101,0884,0182,0060,0094,0917,0156,0216,0496,0290,0285,0806,0214,0188,0076,0522,0164,0241,0207,0129,0036,0851,0168,0092,0390,0474,0428</t>
  </si>
  <si>
    <t>0097,0226,0450,0202,0234,0476,0103,0290,0324,0285,0390,0474</t>
  </si>
  <si>
    <t>0450,0038,0203,0202,0102,0324,0285,0214,0173,0081,0164,0207,0129,0428</t>
  </si>
  <si>
    <t>0117,0174,0029,0072,0149,0099,0115,0230</t>
  </si>
  <si>
    <t>摩鲁蛾</t>
  </si>
  <si>
    <t>奇迹皮肤</t>
  </si>
  <si>
    <t>0403,0405,0093,0050,0193,0016,0141,0305,0077,0060,0094,0483,0324,0318,0079,0078,0048,0033,0428</t>
  </si>
  <si>
    <t>0491,0512,0332,0097,0314,0403,0213,0226,0450,0405,0445,0590,0109,0432,0038,0104,0283,0203,0412,0263,0148,0218,0202,0416,0237,0063,0611,0141,0679,0363,0101,0884,0182,0060,0094,0917,0156,0216,0355,0496,0290,0318,0285,0806,0214,0188,0482,0076,0522,0164,0241,0207,0129,0036,0851,0168,0092,0390,0369,0474,0428</t>
  </si>
  <si>
    <t>0314,0450,0432,0038,0203,0202,0102,0466,0355,0324,0285,0214,0173,0081,0164,0207,0129,0366,0239,0428</t>
  </si>
  <si>
    <t>0117,0174,0138,0029,0072,0149,0099,0013,0115,0287,0103,0230,0100,0018</t>
  </si>
  <si>
    <t>地鼠</t>
  </si>
  <si>
    <t>沙穴</t>
  </si>
  <si>
    <t>沙之力</t>
  </si>
  <si>
    <t>0310,0523,0091,0414,0089,0090,0154,0045,0222,0426,0189,0028,0201,0010,0163,0389</t>
  </si>
  <si>
    <t>0332,0097,0502,0372,0213,0251,0034,0523,0445,0204,0590,0174,0015,0091,0038,0104,0414,0089,0497,0283,0203,0263,0492,0218,0270,0237,0468,0341,0189,0363,0182,0156,0216,0179,0350,0157,0249,0317,0496,0201,0328,0815,0103,0290,0421,0214,0188,0479,0173,0446,0707,0444,0164,0241,0207,0014,0036,0851,0168,0675,0092,0253,0526</t>
  </si>
  <si>
    <t>0246,0310,0251,0203,0185,0515,0029,0468,0262,0426,0228,0179,0157,0103,0253</t>
  </si>
  <si>
    <t>0034,0038,0414,0203,0102,0189,0157,0815,0214,0173,0446,0707,0164,0389,0207,0253</t>
  </si>
  <si>
    <t>0117,0099</t>
  </si>
  <si>
    <t>地鼠-阿罗拉的样子</t>
  </si>
  <si>
    <t>卷发</t>
  </si>
  <si>
    <t>0310,0523,0091,0414,0089,0090,0045,0442,0222,0232,0426,0189,0028,0201,0389</t>
  </si>
  <si>
    <t>0332,0097,0502,0372,0213,0251,0034,0523,0204,0590,0091,0104,0414,0089,0497,0203,0263,0430,0492,0218,0270,0237,0334,0442,0232,0319,0341,0189,0182,0156,0216,0179,0350,0157,0317,0496,0201,0328,0184,0815,0103,0421,0214,0188,0479,0173,0446,0796,0707,0444,0164,0241,0207,0014,0036,0851,0168,0092,0253,0526</t>
  </si>
  <si>
    <t>0246,0251,0203,0185,0515,0029,0468,0262,0319,0228,0179,0037</t>
  </si>
  <si>
    <t>0414,0334,0442,0815,0173,0446,0796,0707</t>
  </si>
  <si>
    <t>0154,0010,0163</t>
  </si>
  <si>
    <t>三地鼠</t>
  </si>
  <si>
    <t>0310,0523,0091,0414,0089,0090,0154,0045,0222,0426,0189,0400,0563,0028,0201,0328,0010,0163,0389,0161</t>
  </si>
  <si>
    <t>0332,0097,0502,0372,0213,0251,0034,0523,0445,0204,0590,0174,0015,0091,0038,0104,0414,0089,0497,0283,0203,0263,0492,0218,0416,0270,0237,0667,0468,0063,0341,0189,0363,0182,0156,0216,0179,0350,0157,0249,0317,0496,0201,0328,0184,0815,0103,0290,0421,0214,0188,0482,0479,0173,0446,0707,0444,0164,0241,0207,0014,0036,0851,0168,0675,0092,0161,0253,0526</t>
  </si>
  <si>
    <t>0117,0029,0099</t>
  </si>
  <si>
    <t>三地鼠-阿罗拉的样子</t>
  </si>
  <si>
    <t>0310,0523,0091,0414,0089,0090,0045,0442,0222,0232,0426,0189,0400,0563,0028,0201,0328,0389,0161</t>
  </si>
  <si>
    <t>0332,0097,0502,0372,0213,0251,0034,0523,0204,0590,0174,0091,0038,0104,0414,0089,0497,0283,0203,0263,0430,0492,0218,0416,0270,0237,0667,0063,0334,0442,0232,0319,0341,0189,0182,0156,0216,0179,0350,0157,0317,0496,0201,0328,0184,0815,0103,0421,0214,0188,0482,0479,0173,0446,0796,0707,0444,0164,0241,0207,0014,0036,0851,0168,0675,0092,0161,0253,0526</t>
  </si>
  <si>
    <t>0154,0029,0010,0163</t>
  </si>
  <si>
    <t>喵喵</t>
  </si>
  <si>
    <t>捡拾</t>
  </si>
  <si>
    <t>技术高手</t>
  </si>
  <si>
    <t>0372,0044,0445,0252,0364,0185,0154,0045,0417,0400,0006,0583,0010,0103,0163,0207,0269</t>
  </si>
  <si>
    <t>0332,0097,0133,0372,0213,0034,0445,0204,0886,0590,0015,0399,0091,0038,0104,0138,0497,0283,0203,0263,0313,0206,0148,0492,0218,0441,0270,0237,0468,0304,0196,0231,0282,0808,0232,0417,0363,0220,0371,0006,0583,0408,0182,0244,0240,0156,0514,0216,0496,0103,0290,0402,0247,0421,0351,0214,0555,0289,0173,0180,0164,0241,0207,0129,0036,0269,0851,0168,0675,0087,0085,0086,0259,0092,0885,0253,0369,0352,0526</t>
  </si>
  <si>
    <t>0133,0274,0204,0343,0175,0492,0095,0231,0387,0316,0244,0386,0289,0180,0039</t>
  </si>
  <si>
    <t>0034,0343,0399,0111,0038,0138,0203,0492,0441,0029,0304,0196,0231,0282,0808,0387,0102,0189,0171,0244,0402,0351,0214,0289,0173,0180,0164,0207,0129,0675,0253,0352</t>
  </si>
  <si>
    <t>0117,0061,0174,0197,0603,0080,0099,0047,0130,0055,0192</t>
  </si>
  <si>
    <t>喵喵-阿罗拉的样子</t>
  </si>
  <si>
    <t>胆怯</t>
  </si>
  <si>
    <t>0372,0044,0445,0399,0252,0364,0185,0154,0045,0417,0400,0006,0583,0010,0103,0163,0269</t>
  </si>
  <si>
    <t>0332,0097,0133,0372,0213,0034,0204,0886,0590,0109,0174,0399,0091,0038,0104,0138,0497,0373,0283,0203,0263,0313,0492,0218,0441,0270,0237,0304,0196,0231,0282,0808,0232,0417,0371,0006,0583,0408,0182,0244,0511,0240,0156,0514,0216,0496,0103,0402,0247,0421,0214,0555,0173,0180,0164,0241,0207,0129,0036,0269,0851,0168,0675,0087,0085,0086,0259,0092,0885,0253,0369,0526</t>
  </si>
  <si>
    <t>0133,0274,0204,0343,0175,0260,0492,0095,0575,0386,0289,0180</t>
  </si>
  <si>
    <t>0343,0492,0441,0304,0196,0231,0282,0808,0387,0402,0351,0289,0173,0180,0675,0253,0352</t>
  </si>
  <si>
    <t>0029</t>
  </si>
  <si>
    <t>喵喵-伽勒尔的样子</t>
  </si>
  <si>
    <t>0252,0154,0045,0468,0232,0319,0006,0010,0103,0163,0207,0269,0037</t>
  </si>
  <si>
    <t>0332,0133,0372,0213,0034,0280,0204,0242,0174,0399,0091,0038,0283,0203,0263,0313,0206,0430,0374,0492,0441,0360,0270,0304,0334,0442,0231,0282,0808,0232,0319,0118,0417,0371,0006,0583,0182,0240,0156,0514,0496,0103,0402,0247,0421,0214,0173,0180,0446,0796,0164,0241,0014,0036,0269,0851,0168,0675,0087,0085,0885,0253,0369,0526,0404</t>
  </si>
  <si>
    <t>0343,0174,0038,0175,0400,0180</t>
  </si>
  <si>
    <t>0808,0796</t>
  </si>
  <si>
    <t>猫老大</t>
  </si>
  <si>
    <t>柔软</t>
  </si>
  <si>
    <t>0372,0044,0445,0252,0364,0185,0154,0045,0417,0400,0006,0583,0408,0010,0103,0163,0207,0129,0415,0269</t>
  </si>
  <si>
    <t>0332,0097,0133,0372,0213,0034,0445,0204,0886,0590,0015,0399,0091,0038,0104,0138,0497,0373,0283,0203,0263,0313,0206,0148,0492,0218,0416,0441,0270,0237,0468,0063,0304,0196,0231,0282,0808,0232,0417,0363,0220,0371,0006,0583,0408,0182,0244,0240,0156,0514,0216,0046,0496,0103,0290,0402,0247,0421,0351,0806,0214,0555,0289,0173,0180,0164,0241,0207,0129,0036,0269,0851,0168,0675,0087,0085,0086,0259,0092,0885,0253,0369,0352,0526</t>
  </si>
  <si>
    <t>0034,0343,0399,0111,0038,0138,0203,0492,0441,0029,0304,0196,0231,0282,0808,0387,0102,0189,0171,0244,0402,0351,0806,0214,0289,0173,0180,0164,0207,0129,0675,0253,0352</t>
  </si>
  <si>
    <t>0117,0061,0174,0197,0095,0099,0130,0055,0192</t>
  </si>
  <si>
    <t>猫老大-阿罗拉的样子</t>
  </si>
  <si>
    <t>毛皮大衣</t>
  </si>
  <si>
    <t>0372,0044,0445,0399,0252,0364,0185,0154,0045,0417,0400,0006,0583,0408,0511,0010,0103,0163,0129,0415,0269</t>
  </si>
  <si>
    <t>0332,0097,0133,0372,0213,0251,0034,0807,0204,0886,0590,0109,0174,0399,0091,0038,0104,0138,0497,0373,0283,0203,0263,0313,0492,0218,0416,0441,0270,0237,0063,0304,0196,0231,0282,0808,0232,0417,0371,0006,0583,0408,0182,0244,0511,0240,0156,0514,0216,0046,0496,0103,0402,0247,0421,0806,0214,0479,0555,0173,0180,0164,0241,0207,0129,0036,0269,0851,0168,0675,0087,0085,0086,0259,0092,0885,0253,0369,0526</t>
  </si>
  <si>
    <t>0807,0343,0492,0441,0304,0196,0231,0282,0808,0387,0402,0351,0806,0289,0173,0180,0675,0253,0352</t>
  </si>
  <si>
    <t>0029,0095</t>
  </si>
  <si>
    <t>可达鸭</t>
  </si>
  <si>
    <t>无关天气</t>
  </si>
  <si>
    <t>悠游自如</t>
  </si>
  <si>
    <t>0133,0401,0093,0050,0154,0056,0244,0010,0103,0487,0039,0055,0352,0346,0472,0428</t>
  </si>
  <si>
    <t>0332,0133,0213,0059,0034,0280,0362,0347,0445,0886,0590,0109,0091,0291,0038,0104,0227,0283,0203,0263,0148,0374,0812,0264,0218,0248,0258,0114,0270,0237,0468,0056,0058,0008,0196,0231,0282,0113,0710,0067,0490,0025,0005,0118,0330,0341,0417,0363,0006,0612,0182,0060,0094,0917,0244,0473,0240,0156,0216,0249,0496,0503,0103,0290,0421,0285,0214,0173,0070,0164,0057,0207,0129,0036,0269,0477,0851,0168,0092,0885,0410,0127,0352,0250,0472,0428</t>
  </si>
  <si>
    <t>0499,0109,0238,0227,0193,0248,0095,0113,0426,0060,0094,0287,0290,0493,0214,0485,0281</t>
  </si>
  <si>
    <t>0401,0034,0068,0291,0038,0223,0203,0264,0029,0008,0196,0231,0025,0005,0102,0189,0244,0272,0069,0324,0214,0173,0164,0207,0129,0477,0352,0472,0388,0428</t>
  </si>
  <si>
    <t>0117,0061,0174,0300,0099,0130,0066</t>
  </si>
  <si>
    <t>哥达鸭</t>
  </si>
  <si>
    <t>0133,0453,0401,0093,0050,0154,0056,0382,0244,0010,0103,0487,0039,0055,0352,0346,0472,0428</t>
  </si>
  <si>
    <t>0332,0133,0213,0059,0034,0280,0362,0347,0445,0886,0590,0109,0091,0291,0038,0104,0227,0283,0203,0263,0148,0374,0812,0411,0264,0218,0248,0416,0447,0258,0114,0270,0237,0468,0056,0063,0058,0008,0196,0231,0282,0113,0710,0067,0490,0025,0005,0118,0330,0341,0417,0363,0006,0408,0612,0182,0060,0094,0917,0244,0473,0240,0156,0216,0431,0249,0496,0503,0103,0290,0421,0285,0214,0173,0070,0164,0057,0207,0129,0036,0269,0477,0851,0168,0092,0885,0410,0127,0352,0250,0472,0428</t>
  </si>
  <si>
    <t>0401,0034,0068,0291,0038,0223,0203,0812,0264,0210,0029,0008,0196,0231,0673,0710,0067,0025,0005,0102,0189,0244,0272,0069,0324,0214,0173,0164,0207,0129,0477,0352,0472,0388,0428</t>
  </si>
  <si>
    <t>0117,0061,0204,0174,0099,0130,0066,0281</t>
  </si>
  <si>
    <t>猴怪</t>
  </si>
  <si>
    <t>干劲</t>
  </si>
  <si>
    <t>愤怒穴位</t>
  </si>
  <si>
    <t>不服输</t>
  </si>
  <si>
    <t>0372,0370,0343,0238,0515,0116,0154,0002,0043,0067,0200,0386,0228,0010,0103,0069,0707,0207,0037</t>
  </si>
  <si>
    <t>0512,0332,0213,0034,0280,0339,0523,0445,0370,0590,0174,0091,0038,0104,0409,0089,0227,0283,0203,0263,0007,0374,0411,0264,0218,0441,0270,0237,0468,0008,0231,0808,0067,0490,0118,0363,0200,0315,0371,0398,0612,0182,0240,0156,0514,0216,0179,0431,0157,0249,0317,0496,0184,0290,0402,0421,0214,0479,0180,0707,0444,0070,0164,0241,0207,0129,0036,0269,0851,0168,0675,0087,0085,0009,0092,0253,0369,0526</t>
  </si>
  <si>
    <t>0251,0370,0068,0174,0227,0264,0193,0096,0400,0681,0279,0179,0157,0214,0265,0180</t>
  </si>
  <si>
    <t>0034,0068,0343,0111,0038,0530,0223,0283,0203,0007,0264,0441,0029,0270,0008,0231,0067,0025,0005,0118,0102,0189,0200,0244,0157,0272,0402,0069,0214,0173,0180,0707,0164,0207,0129,0009,0253,0410</t>
  </si>
  <si>
    <t>0117,0197,0006,0099,0130,0066</t>
  </si>
  <si>
    <t>火暴猴</t>
  </si>
  <si>
    <t>0372,0370,0238,0515,0374,0116,0154,0002,0043,0067,0200,0386,0228,0099,0889,0010,0103,0069,0707,0207,0037</t>
  </si>
  <si>
    <t>0512,0332,0213,0034,0280,0339,0523,0445,0370,0590,0174,0091,0038,0104,0409,0089,0227,0283,0203,0263,0007,0374,0411,0264,0218,0416,0441,0270,0237,0468,0063,0008,0231,0808,0067,0490,0118,0363,0200,0315,0371,0398,0612,0182,0240,0156,0514,0216,0179,0431,0157,0249,0317,0496,0184,0290,0402,0421,0214,0479,0180,0446,0707,0444,0070,0164,0241,0207,0129,0036,0269,0851,0168,0675,0087,0085,0009,0092,0253,0369,0410,0526</t>
  </si>
  <si>
    <t>0034,0068,0343,0111,0038,0530,0223,0283,0203,0007,0264,0441,0029,0270,0008,0231,0067,0025,0005,0118,0102,0189,0200,0244,0157,0272,0402,0069,0214,0173,0180,0707,0164,0207,0129,0675,0009,0253,0410</t>
  </si>
  <si>
    <t>0117,0197,0006,0130,0066</t>
  </si>
  <si>
    <t>卡蒂狗</t>
  </si>
  <si>
    <t>正义之心</t>
  </si>
  <si>
    <t>0097,0044,0242,0052,0424,0481,0053,0172,0394,0257,0270,0336,0043,0316,0200,0583,0514,0179,0046,0036</t>
  </si>
  <si>
    <t>0332,0097,0213,0034,0445,0204,0370,0590,0242,0174,0091,0038,0104,0203,0263,0126,0424,0083,0488,0053,0394,0218,0257,0270,0237,0510,0231,0363,0200,0315,0583,0182,0706,0156,0514,0216,0179,0046,0249,0496,0219,0184,0290,0214,0555,0173,0070,0164,0241,0207,0129,0036,0915,0851,0168,0422,0092,0528,0261</t>
  </si>
  <si>
    <t>0034,0682,0370,0343,0242,0038,0024,0083,0394,0257,0336,0231,0234,0833,0219,0037</t>
  </si>
  <si>
    <t>0034,0343,0038,0203,0029,0257,0270,0231,0102,0189,0200,0214,0173,0164,0207,0129</t>
  </si>
  <si>
    <t>0117,0225,0082,0099,0115,0130</t>
  </si>
  <si>
    <t>卡蒂狗-洗翠的样子</t>
  </si>
  <si>
    <t>坚硬脑袋</t>
  </si>
  <si>
    <t>0044,0242,0052,0424,0053,0172,0394,0270,0336,0043,0514,0179,0046,0157,0036</t>
  </si>
  <si>
    <t>0097,0034,0370,0242,0091,0038,0203,0263,0126,0424,0083,0488,0053,0394,0257,0270,0200,0315,0408,0182,0706,0156,0179,0046,0350,0157,0317,0201,0184,0815,0214,0479,0684,0446,0444,0164,0241,0036,0915,0851,0422,0528,0261</t>
  </si>
  <si>
    <t>0343,0038,0024,0457,0234,0037</t>
  </si>
  <si>
    <t>风速狗</t>
  </si>
  <si>
    <t>0097,0044,0682,0242,0052,0245,0424,0053,0172,0394,0270,0336,0043,0316,0583,0514,0179,0046,0036,0422</t>
  </si>
  <si>
    <t>0332,0097,0213,0034,0523,0445,0204,0370,0590,0242,0174,0091,0038,0104,0406,0203,0263,0126,0424,0083,0488,0053,0394,0218,0416,0535,0257,0270,0237,0063,0304,0510,0442,0231,0363,0200,0315,0583,0182,0706,0156,0514,0216,0179,0046,0431,0249,0496,0219,0184,0815,0290,0214,0555,0173,0076,0070,0164,0241,0207,0129,0036,0915,0851,0168,0422,0092,0528,0261</t>
  </si>
  <si>
    <t>0034,0343,0038,0406,0203,0029,0257,0270,0442,0231,0673,0102,0189,0200,0815,0214,0173,0164,0207,0129</t>
  </si>
  <si>
    <t>0117,0225,0082,0099,0115,0130,0276,0100</t>
  </si>
  <si>
    <t>风速狗-洗翠的样子</t>
  </si>
  <si>
    <t>0097,0044,0242,0052,0245,0424,0053,0172,0394,0270,0336,0043,0833,0514,0179,0046,0157,0088,0036</t>
  </si>
  <si>
    <t>0332,0097,0034,0523,0370,0242,0091,0038,0406,0203,0263,0126,0424,0083,0488,0053,0394,0416,0535,0257,0270,0063,0304,0442,0200,0315,0408,0182,0706,0156,0179,0046,0350,0157,0317,0201,0184,0815,0214,0479,0684,0555,0076,0446,0444,0164,0241,0036,0915,0851,0168,0422,0528,0261</t>
  </si>
  <si>
    <t>蚊香蝌蚪</t>
  </si>
  <si>
    <t>储水</t>
  </si>
  <si>
    <t>0187,0034,0145,0061,0038,0003,0414,0056,0095,0426,0341,0001,0240,0358,0055,0346</t>
  </si>
  <si>
    <t>0133,0213,0059,0034,0523,0445,0886,0590,0091,0291,0038,0104,0414,0227,0283,0203,0263,0264,0218,0258,0114,0270,0237,0056,0058,0196,0710,0067,0330,0341,0189,0363,0182,0094,0240,0156,0216,0496,0503,0290,0214,0173,0164,0057,0207,0129,0036,0851,0168,0092,0127,0352,0311,0250</t>
  </si>
  <si>
    <t>0061,0227,0283,0203,0114,0301,0170,0054,0330,0341,0287,0150,0352,0346</t>
  </si>
  <si>
    <t>0034,0111,0291,0038,0283,0203,0029,0270,0196,0102,0214,0173,0164,0207,0352</t>
  </si>
  <si>
    <t>0117,0174,0149,0099,0130,0186</t>
  </si>
  <si>
    <t>蚊香君</t>
  </si>
  <si>
    <t>0133,0213,0059,0034,0280,0523,0445,0886,0590,0091,0291,0038,0104,0414,0089,0227,0283,0203,0263,0374,0264,0218,0258,0114,0270,0237,0056,0058,0008,0196,0710,0067,0490,0025,0005,0118,0330,0341,0189,0363,0612,0182,0094,0244,0240,0156,0216,0249,0496,0503,0290,0214,0173,0070,0164,0057,0207,0129,0036,0851,0168,0092,0127,0352,0311,0250</t>
  </si>
  <si>
    <t>0034,0068,0111,0291,0038,0283,0203,0264,0029,0270,0008,0196,0025,0005,0118,0102,0189,0069,0214,0173,0164,0207,0352</t>
  </si>
  <si>
    <t>0117,0174,0197,0090,0149,0099,0130,0066</t>
  </si>
  <si>
    <t>蚊香泳士</t>
  </si>
  <si>
    <t>0187,0034,0061,0509,0038,0003,0223,0414,0056,0095,0170,0341,0001,0240,0066,0055</t>
  </si>
  <si>
    <t>0133,0213,0226,0059,0034,0280,0339,0523,0445,0886,0370,0811,0590,0663,0091,0291,0038,0104,0409,0414,0089,0227,0283,0203,0263,0374,0411,0264,0218,0416,0258,0114,0270,0237,0667,0056,0063,0058,0008,0196,0282,0710,0067,0490,0025,0005,0118,0330,0341,0189,0363,0371,0398,0612,0182,0094,0244,0240,0156,0216,0179,0431,0157,0249,0317,0496,0503,0184,0290,0214,0173,0070,0164,0276,0057,0207,0129,0036,0269,0851,0168,0675,0092,0918,0410,0127,0352,0311,0250,0526</t>
  </si>
  <si>
    <t>0034,0811,0068,0111,0291,0038,0530,0223,0283,0203,0264,0029,0270,0008,0196,0025,0005,0118,0102,0189,0069,0214,0173,0164,0207,0675,0410,0352</t>
  </si>
  <si>
    <t>0117,0145,0174,0197,0090,0054,0149,0099,0130</t>
  </si>
  <si>
    <t>凯西</t>
  </si>
  <si>
    <t>同步</t>
  </si>
  <si>
    <t>人型</t>
  </si>
  <si>
    <t>0100</t>
  </si>
  <si>
    <t>0502,0213,0034,0347,0445,0451,0590,0605,0104,0409,0138,0373,0227,0203,0412,0263,0007,0148,0374,0264,0492,0218,0447,0385,0237,0008,0231,0113,0478,0025,0005,0118,0363,0384,0182,0094,0678,0244,0473,0240,0278,0115,0156,0216,0496,0219,0290,0247,0351,0285,0214,0289,0173,0683,0164,0241,0207,0129,0269,0477,0168,0009,0086,0259,0092,0161,0271,0433,0472,0428</t>
  </si>
  <si>
    <t>0502,0112,0093,0227,0007,0470,0385,0008,0282,0277,0379,0678,0375,0285,0009</t>
  </si>
  <si>
    <t>0502,0034,0068,0038,0409,0138,0223,0203,0007,0264,0492,0356,0029,0008,0231,0282,0277,0478,0025,0005,0118,0102,0171,0244,0278,0272,0069,0351,0324,0285,0214,0289,0173,0164,0207,0477,0009,0086,0271,0472,0428</t>
  </si>
  <si>
    <t>0117,0174,0149,0099,0130,0066,0036,0192</t>
  </si>
  <si>
    <t>勇基拉</t>
  </si>
  <si>
    <t>0502,0347,0093,0050,0248,0134,0357,0060,0094,0427,0473,0105,0115,0272,0477,0100,0271</t>
  </si>
  <si>
    <t>0502,0213,0034,0347,0445,0451,0590,0605,0104,0409,0138,0373,0227,0203,0412,0263,0007,0148,0374,0264,0492,0218,0248,0447,0385,0237,0008,0231,0113,0478,0025,0005,0118,0363,0384,0182,0094,0678,0427,0244,0473,0240,0278,0115,0156,0216,0496,0219,0290,0247,0351,0285,0214,0289,0173,0683,0164,0241,0207,0129,0269,0477,0168,0009,0086,0259,0092,0161,0271,0433,0472,0428</t>
  </si>
  <si>
    <t>0502,0034,0068,0038,0409,0138,0223,0203,0797,0007,0264,0492,0356,0029,0008,0231,0282,0277,0478,0025,0005,0118,0102,0171,0244,0278,0272,0069,0351,0324,0285,0214,0289,0173,0164,0207,0477,0009,0086,0271,0472,0428</t>
  </si>
  <si>
    <t>0117,0174,0091,0101,0149,0099,0130,0066,0036,0192</t>
  </si>
  <si>
    <t>胡地</t>
  </si>
  <si>
    <t>0502,0213,0034,0347,0445,0451,0590,0605,0104,0409,0138,0373,0227,0203,0412,0263,0007,0148,0374,0411,0264,0492,0218,0248,0416,0447,0385,0237,0063,0008,0286,0231,0113,0478,0025,0005,0118,0417,0363,0384,0182,0094,0678,0427,0244,0473,0240,0278,0115,0156,0216,0496,0219,0290,0247,0351,0285,0214,0289,0173,0683,0500,0164,0241,0207,0129,0269,0477,0168,0009,0086,0259,0092,0161,0271,0433,0472,0428</t>
  </si>
  <si>
    <t>0502,0034,0068,0038,0409,0138,0223,0203,0797,0007,0264,0492,0356,0029,0008,0231,0282,0673,0277,0478,0025,0005,0118,0102,0171,0244,0278,0272,0069,0351,0324,0285,0214,0289,0173,0164,0207,0477,0009,0086,0271,0472,0428</t>
  </si>
  <si>
    <t>0112,0117,0174,0091,0101,0149,0099,0130,0066,0036,0192</t>
  </si>
  <si>
    <t>超级胡地</t>
  </si>
  <si>
    <t>复制</t>
  </si>
  <si>
    <t>腕力</t>
  </si>
  <si>
    <t>不屈之心</t>
  </si>
  <si>
    <t>0339,0238,0038,0530,0223,0116,0193,0002,0282,0043,0067,0490,0279,0184,0069,0070,0066,0233,0358</t>
  </si>
  <si>
    <t>0213,0034,0280,0339,0523,0445,0370,0590,0091,0104,0089,0227,0203,0263,0126,0007,0053,0374,0411,0116,0264,0218,0484,0270,0237,0008,0510,0113,0067,0490,0025,0005,0118,0363,0371,0398,0612,0182,0240,0156,0514,0216,0279,0179,0431,0157,0249,0317,0496,0184,0290,0214,0479,0173,0070,0164,0241,0276,0207,0168,0009,0092,0526</t>
  </si>
  <si>
    <t>0418,0370,0068,0227,0007,0484,0008,0282,0113,0096,0379,0501,0157,0027,0265,0066,0009,0321</t>
  </si>
  <si>
    <t>0034,0811,0068,0038,0530,0223,0203,0007,0264,0029,0270,0008,0282,0067,0025,0005,0118,0102,0189,0157,0272,0069,0214,0173,0164,0276,0207,0009,0410</t>
  </si>
  <si>
    <t>0117,0174,0197,0090,0099,0130,0036</t>
  </si>
  <si>
    <t>豪力</t>
  </si>
  <si>
    <t>0213,0034,0280,0339,0523,0445,0370,0590,0091,0104,0089,0227,0203,0263,0126,0007,0053,0374,0411,0116,0264,0218,0484,0270,0237,0008,0510,0113,0067,0490,0025,0005,0118,0363,0371,0398,0612,0182,0240,0156,0514,0216,0279,0179,0431,0157,0249,0317,0496,0184,0290,0214,0479,0173,0707,0070,0164,0241,0276,0207,0168,0009,0092,0526</t>
  </si>
  <si>
    <t>0034,0811,0068,0038,0530,0223,0203,0007,0264,0029,0270,0008,0282,0067,0025,0005,0118,0102,0189,0157,0272,0069,0214,0173,0707,0164,0276,0207,0009,0410</t>
  </si>
  <si>
    <t>怪力</t>
  </si>
  <si>
    <t>0339,0238,0038,0530,0223,0116,0193,0002,0282,0043,0067,0490,0279,0184,0069,0070,0066,0233,0358,0469</t>
  </si>
  <si>
    <t>0372,0213,0034,0280,0339,0523,0445,0370,0590,0440,0663,0091,0104,0089,0227,0203,0263,0126,0007,0053,0374,0411,0116,0264,0218,0416,0484,0270,0237,0667,0063,0008,0510,0113,0067,0490,0025,0005,0118,0363,0371,0398,0612,0182,0240,0156,0514,0216,0279,0179,0350,0431,0157,0249,0317,0496,0184,0290,0214,0479,0173,0707,0444,0070,0164,0241,0276,0207,0168,0675,0009,0092,0526</t>
  </si>
  <si>
    <t>0034,0811,0068,0038,0530,0223,0203,0007,0264,0029,0270,0008,0282,0067,0025,0005,0118,0102,0189,0157,0272,0069,0214,0173,0707,0164,0276,0207,0675,0009,0410</t>
  </si>
  <si>
    <t>0117,0174,0197,0090,0501,0099,0130,0036</t>
  </si>
  <si>
    <t>喇叭芽</t>
  </si>
  <si>
    <t>0051,0380,0074,0282,0398,0077,0438,0075,0021,0079,0078,0230,0022,0035,0378</t>
  </si>
  <si>
    <t>0491,0213,0331,0445,0590,0015,0104,0227,0203,0412,0263,0148,0218,0202,0447,0803,0580,0237,0611,0282,0437,0141,0679,0345,0363,0267,0398,0884,0182,0115,0156,0216,0496,0290,0402,0214,0188,0482,0076,0164,0241,0207,0014,0851,0168,0092,0885,0474,0311</t>
  </si>
  <si>
    <t>0491,0562,0331,0499,0227,0202,0275,0141,0345,0363,0438,0115,0668,0389,0014,0235,0321,0311,0388</t>
  </si>
  <si>
    <t>0020,0038,0203,0380,0202,0282,0102,0402,0214,0173,0164,0389,0207,0014,0235,0388</t>
  </si>
  <si>
    <t>0117,0174,0029,0072,0099,0036,0298</t>
  </si>
  <si>
    <t>口呆花</t>
  </si>
  <si>
    <t>0491,0213,0034,0450,0331,0445,0590,0015,0104,0227,0203,0412,0263,0148,0218,0202,0447,0803,0580,0237,0611,0282,0437,0141,0679,0345,0363,0267,0398,0884,0182,0115,0156,0216,0496,0290,0402,0214,0188,0482,0076,0164,0241,0207,0129,0014,0851,0168,0092,0885,0474,0311</t>
  </si>
  <si>
    <t>0020,0450,0038,0203,0380,0202,0282,0102,0402,0214,0173,0164,0389,0207,0014,0235,0388</t>
  </si>
  <si>
    <t>0117,0174,0029,0072,0234,0099,0036</t>
  </si>
  <si>
    <t>大食花</t>
  </si>
  <si>
    <t>0380,0348,0437,0536,0438,0075,0079,0255,0254,0256,0230,0022</t>
  </si>
  <si>
    <t>0491,0213,0034,0450,0331,0445,0590,0015,0104,0227,0203,0412,0263,0148,0218,0202,0416,0447,0803,0580,0237,0063,0611,0282,0437,0141,0679,0345,0363,0267,0398,0884,0182,0115,0156,0216,0496,0184,0290,0402,0214,0188,0482,0076,0164,0241,0207,0129,0014,0851,0168,0092,0885,0474,0311</t>
  </si>
  <si>
    <t>0020,0034,0450,0038,0203,0380,0202,0282,0102,0402,0214,0173,0164,0389,0207,0014,0235,0388</t>
  </si>
  <si>
    <t>0051,0117,0499,0174,0074,0029,0072,0077,0099,0078,0036,0035</t>
  </si>
  <si>
    <t>超级大食花</t>
  </si>
  <si>
    <t>飞出的内在物</t>
  </si>
  <si>
    <t>玛瑙水母</t>
  </si>
  <si>
    <t>恒净之躯</t>
  </si>
  <si>
    <t>污泥浆</t>
  </si>
  <si>
    <t>水中3</t>
  </si>
  <si>
    <t>0051,0151,0491,0112,0362,0061,0132,0506,0056,0398,0040,0103,0482,0048,0057,0390,0055,0352,0035,0378</t>
  </si>
  <si>
    <t>0491,0213,0059,0362,0693,0445,0886,0590,0109,0440,0015,0605,0291,0104,0203,0263,0812,0218,0202,0441,0258,0114,0506,0237,0056,0058,0196,0611,0282,0710,0330,0341,0363,0371,0398,0884,0182,0240,0156,0216,0496,0219,0503,0103,0290,0214,0188,0482,0173,0164,0057,0207,0129,0014,0851,0168,0675,0092,0390,0474,0127,0352,0250</t>
  </si>
  <si>
    <t>0367,0392,0062,0145,0109,0114,0282,0243,0330,0229,0219,0321</t>
  </si>
  <si>
    <t>0020,0291,0038,0203,0202,0196,0282,0277,0102,0214,0173,0164,0207,0014,0352</t>
  </si>
  <si>
    <t>0117,0174,0029,0072,0099,0115,0130,0036</t>
  </si>
  <si>
    <t>毒刺水母</t>
  </si>
  <si>
    <t>0051,0151,0491,0112,0362,0061,0132,0506,0056,0398,0040,0513,0103,0482,0048,0057,0390,0055,0352,0035,0378</t>
  </si>
  <si>
    <t>0491,0213,0059,0362,0693,0445,0886,0590,0109,0440,0015,0605,0291,0104,0203,0263,0812,0218,0202,0416,0441,0258,0114,0506,0237,0056,0063,0058,0196,0611,0282,0710,0330,0341,0363,0371,0398,0884,0182,0240,0156,0216,0496,0219,0503,0184,0103,0290,0806,0214,0188,0482,0173,0164,0057,0207,0129,0014,0851,0168,0675,0092,0390,0599,0474,0127,0352,0311,0250</t>
  </si>
  <si>
    <t>0020,0810,0291,0038,0203,0202,0196,0282,0277,0102,0214,0173,0164,0207,0014,0352</t>
  </si>
  <si>
    <t>0117,0174,0029,0072,0243,0099,0115,0130,0036</t>
  </si>
  <si>
    <t>小拳石</t>
  </si>
  <si>
    <t>结实</t>
  </si>
  <si>
    <t>矿物</t>
  </si>
  <si>
    <t>0523,0111,0038,0089,0153,0222,0300,0350,0397,0088,0205,0120,0479,0446,0444,0033</t>
  </si>
  <si>
    <t>0213,0034,0280,0523,0445,0590,0174,0091,0038,0104,0414,0089,0203,0153,0263,0126,0007,0053,0374,0264,0218,0360,0237,0667,0510,0334,0005,0118,0341,0189,0363,0267,0612,0182,0156,0216,0350,0431,0397,0157,0249,0317,0496,0201,0184,0290,0214,0479,0446,0707,0444,0070,0164,0241,0207,0036,0851,0009,0092</t>
  </si>
  <si>
    <t>0475,0335,0174,0223,0203,0175,0264,0359,0005,0431,0157,0469</t>
  </si>
  <si>
    <t>0246,0335,0034,0068,0111,0038,0223,0414,0203,0153,0007,0264,0029,0334,0005,0118,0102,0189,0157,0205,0069,0120,0214,0173,0446,0164,0389,0276,0207,0009</t>
  </si>
  <si>
    <t>0117,0090,0106,0099,0028,0066</t>
  </si>
  <si>
    <t>小拳石-阿罗拉的样子</t>
  </si>
  <si>
    <t>磁力</t>
  </si>
  <si>
    <t>电气皮肤</t>
  </si>
  <si>
    <t>0268,0111,0435,0038,0153,0350,0397,0088,0205,0120,0479,0209,0446,0444,0033,0009</t>
  </si>
  <si>
    <t>0213,0034,0280,0693,0523,0268,0451,0590,0174,0091,0038,0104,0414,0089,0527,0203,0153,0263,0126,0007,0053,0374,0264,0218,0360,0237,0667,0334,0341,0189,0267,0182,0156,0216,0350,0397,0157,0317,0496,0201,0214,0479,0446,0444,0164,0241,0916,0207,0036,0851,0087,0085,0009,0086,0092,0521,0528</t>
  </si>
  <si>
    <t>0475,0335,0068,0174,0203,0175,0393,0431,0103,0469,0192</t>
  </si>
  <si>
    <t>0335,0414,0527,0007,0264,0334,0393,0173,0446,0276,0009</t>
  </si>
  <si>
    <t>0117,0029,0069,0084</t>
  </si>
  <si>
    <t>隆隆石</t>
  </si>
  <si>
    <t>0213,0776,0034,0280,0523,0445,0590,0174,0091,0038,0104,0414,0089,0203,0153,0263,0126,0007,0053,0374,0411,0264,0218,0360,0912,0484,0237,0667,0510,0334,0442,0118,0341,0189,0363,0267,0612,0182,0156,0216,0350,0431,0397,0157,0249,0317,0496,0201,0184,0290,0214,0479,0446,0707,0444,0070,0164,0241,0207,0036,0851,0009,0092</t>
  </si>
  <si>
    <t>0246,0335,0034,0068,0111,0038,0223,0414,0203,0153,0007,0264,0029,0334,0005,0118,0102,0189,0157,0205,0069,0120,0214,0173,0446,0707,0164,0389,0276,0207,0009</t>
  </si>
  <si>
    <t>隆隆石-阿罗拉的样子</t>
  </si>
  <si>
    <t>0213,0034,0280,0693,0523,0268,0451,0590,0174,0091,0038,0104,0414,0089,0604,0527,0203,0153,0263,0126,0007,0053,0374,0411,0264,0218,0360,0912,0237,0667,0334,0118,0341,0189,0267,0182,0156,0216,0350,0397,0157,0317,0496,0201,0184,0214,0479,0446,0707,0444,0164,0241,0916,0207,0036,0851,0087,0085,0009,0086,0092,0521,0528</t>
  </si>
  <si>
    <t>0502,0335,0414,0527,0007,0264,0334,0393,0351,0173,0446,0707,0276,0009</t>
  </si>
  <si>
    <t>隆隆岩</t>
  </si>
  <si>
    <t>0523,0111,0038,0089,0153,0484,0222,0300,0350,0397,0088,0205,0120,0479,0446,0537,0444,0033</t>
  </si>
  <si>
    <t>0213,0776,0034,0280,0523,0445,0590,0174,0091,0038,0104,0414,0089,0203,0153,0263,0126,0007,0053,0374,0411,0264,0218,0416,0360,0912,0484,0237,0667,0063,0510,0334,0442,0118,0341,0189,0363,0267,0612,0182,0156,0216,0046,0350,0431,0397,0157,0249,0317,0496,0201,0184,0290,0214,0479,0446,0707,0444,0070,0164,0241,0207,0036,0851,0009,0092</t>
  </si>
  <si>
    <t>0246,0335,0034,0068,0111,0038,0223,0414,0203,0153,0007,0264,0210,0029,0334,0442,0025,0005,0118,0102,0189,0157,0205,0069,0120,0214,0173,0446,0707,0164,0389,0276,0207,0009</t>
  </si>
  <si>
    <t>隆隆岩-阿罗拉的样子</t>
  </si>
  <si>
    <t>0268,0111,0435,0038,0153,0484,0350,0397,0088,0120,0479,0209,0446,0537,0444,0033,0009</t>
  </si>
  <si>
    <t>0213,0776,0034,0280,0693,0523,0268,0451,0590,0174,0091,0038,0104,0414,0089,0497,0604,0527,0203,0153,0263,0126,0007,0053,0374,0411,0264,0218,0416,0360,0912,0484,0237,0063,0334,0442,0800,0118,0341,0189,0267,0182,0156,0216,0046,0350,0397,0157,0317,0496,0201,0184,0214,0479,0446,0707,0444,0164,0241,0916,0207,0036,0851,0087,0085,0009,0086,0092,0521,0528</t>
  </si>
  <si>
    <t>0502,0335,0414,0527,0007,0264,0334,0442,0393,0351,0173,0446,0707,0276,0009</t>
  </si>
  <si>
    <t>0117,0029,0005,0069,0084</t>
  </si>
  <si>
    <t>小火马</t>
  </si>
  <si>
    <t>火焰之躯</t>
  </si>
  <si>
    <t>0097,0340,0052,0126,0083,0488,0172,0394,0045,0517,0098,0023,0033,0039,0036</t>
  </si>
  <si>
    <t>0097,0502,0213,0034,0340,0445,0204,0590,0104,0497,0203,0263,0126,0083,0488,0053,0394,0218,0257,0237,0667,0510,0231,0067,0595,0363,0315,0583,0182,0156,0216,0496,0290,0214,0173,0076,0669,0070,0164,0241,0207,0129,0092,0528,0261</t>
  </si>
  <si>
    <t>0502,0445,0204,0038,0024,0172,0667,0032,0095,0067,0234,0037</t>
  </si>
  <si>
    <t>0502,0034,0340,0038,0203,0029,0257,0231,0067,0102,0214,0173,0164,0207,0129</t>
  </si>
  <si>
    <t>0117,0174,0099,0115,0130</t>
  </si>
  <si>
    <t>小火马-伽勒尔的样子</t>
  </si>
  <si>
    <t>粉彩护幕</t>
  </si>
  <si>
    <t>危险预知</t>
  </si>
  <si>
    <t>0097,0093,0605,0584,0045,0361,0505,0060,0094,0023,0033,0039,0036</t>
  </si>
  <si>
    <t>0097,0502,0213,0034,0340,0347,0204,0605,0203,0263,0248,0667,0286,0231,0067,0595,0583,0182,0094,0156,0496,0214,0173,0500,0164,0129,0528,0428</t>
  </si>
  <si>
    <t>0038,0024,0032,0095,0234,0037</t>
  </si>
  <si>
    <t>0797</t>
  </si>
  <si>
    <t>烈焰马</t>
  </si>
  <si>
    <t>0097,0340,0052,0126,0083,0488,0172,0394,0031,0045,0517,0224,0398,0098,0684,0023,0033,0039,0036</t>
  </si>
  <si>
    <t>0097,0502,0213,0226,0034,0340,0445,0204,0590,0104,0529,0497,0203,0263,0126,0083,0488,0053,0394,0218,0416,0257,0237,0667,0063,0510,0231,0067,0224,0595,0363,0315,0006,0583,0398,0182,0156,0216,0496,0290,0214,0684,0173,0076,0669,0070,0164,0241,0207,0129,0014,0675,0092,0528,0261</t>
  </si>
  <si>
    <t>0502,0034,0340,0038,0529,0203,0029,0257,0231,0067,0102,0815,0214,0173,0164,0207,0129,0675</t>
  </si>
  <si>
    <t>0117,0174,0024,0032,0095,0099,0115,0130</t>
  </si>
  <si>
    <t>烈焰马-伽勒尔的样子</t>
  </si>
  <si>
    <t>0097,0093,0605,0584,0045,0361,0505,0224,0060,0094,0427,0098,0023,0033,0039,0036</t>
  </si>
  <si>
    <t>0097,0502,0213,0226,0034,0340,0347,0204,0605,0529,0203,0263,0248,0416,0667,0063,0286,0231,0067,0478,0224,0581,0595,0006,0583,0182,0094,0678,0427,0156,0496,0214,0684,0173,0500,0164,0129,0014,0675,0433,0528,0472,0428</t>
  </si>
  <si>
    <t>呆呆兽</t>
  </si>
  <si>
    <t>迟钝</t>
  </si>
  <si>
    <t>我行我素</t>
  </si>
  <si>
    <t>再生力</t>
  </si>
  <si>
    <t>0133,0093,0174,0050,0045,0029,0505,0094,0244,0240,0303,0057,0033,0055,0352,0281,0428</t>
  </si>
  <si>
    <t>0133,0213,0419,0059,0034,0362,0523,0347,0445,0886,0590,0174,0091,0291,0104,0138,0089,0497,0203,0797,0263,0126,0053,0148,0492,0218,0248,0447,0258,0270,0237,0056,0058,0196,0286,0510,0231,0113,0710,0341,0363,0006,0182,0060,0094,0678,0244,0473,0240,0278,0156,0216,0496,0219,0503,0290,0247,0285,0214,0173,0883,0500,0070,0164,0241,0057,0207,0129,0036,0477,0851,0086,0092,0161,0271,0433,0127,0352,0311,0250,0472,0428</t>
  </si>
  <si>
    <t>0562,0187,0335,0248,0382,0300,0219,0214,0173,0023,0472,0428</t>
  </si>
  <si>
    <t>0495,0401,0335,0034,0291,0038,0138,0203,0797,0029,0196,0231,0277,0102,0189,0171,0244,0278,0324,0285,0214,0173,0164,0207,0129,0477,0086,0271,0352,0472,0428</t>
  </si>
  <si>
    <t>0117,0061,0090,0149,0099,0115,0130,0100,0192</t>
  </si>
  <si>
    <t>呆呆兽-伽勒尔的样子</t>
  </si>
  <si>
    <t>0051,0133,0093,0174,0050,0045,0029,0505,0094,0244,0240,0303,0057,0033,0352,0281,0428</t>
  </si>
  <si>
    <t>0133,0213,0419,0059,0034,0362,0523,0347,0886,0174,0091,0291,0089,0203,0797,0263,0126,0053,0492,0248,0447,0258,0270,0056,0058,0196,0286,0231,0113,0710,0341,0006,0182,0060,0094,0678,0244,0473,0240,0156,0496,0219,0503,0247,0285,0214,0173,0883,0500,0164,0241,0057,0129,0036,0851,0086,0161,0271,0433,0127,0352,0311,0250,0472,0428</t>
  </si>
  <si>
    <t>0562,0187,0335,0023</t>
  </si>
  <si>
    <t>呆壳兽</t>
  </si>
  <si>
    <t>0133,0093,0174,0050,0248,0045,0029,0505,0094,0244,0240,0303,0057,0033,0055,0352,0110,0281,0428</t>
  </si>
  <si>
    <t>0332,0133,0213,0419,0059,0776,0034,0280,0362,0523,0347,0445,0886,0590,0174,0091,0291,0104,0409,0138,0089,0497,0203,0797,0263,0126,0053,0148,0374,0411,0264,0492,0218,0248,0416,0447,0258,0270,0237,0056,0063,0058,0008,0196,0286,0510,0334,0231,0113,0710,0025,0005,0118,0330,0341,0417,0363,0006,0182,0060,0094,0917,0678,0244,0473,0240,0534,0278,0156,0216,0249,0496,0219,0503,0290,0247,0285,0214,0173,0883,0500,0070,0164,0241,0057,0207,0129,0036,0477,0851,0086,0092,0161,0271,0433,0127,0352,0311,0250,0472,0428</t>
  </si>
  <si>
    <t>0495,0401,0335,0034,0068,0291,0038,0409,0138,0223,0203,0797,0264,0492,0210,0029,0008,0196,0334,0231,0277,0025,0005,0102,0189,0171,0244,0278,0069,0324,0285,0214,0173,0164,0207,0129,0477,0086,0271,0352,0472,0428</t>
  </si>
  <si>
    <t>0117,0061,0090,0149,0099,0115,0130,0023,0066,0100,0192</t>
  </si>
  <si>
    <t>超级呆壳兽</t>
  </si>
  <si>
    <t>硬壳盔甲</t>
  </si>
  <si>
    <t>呆壳兽-伽勒尔的样子</t>
  </si>
  <si>
    <t>速击</t>
  </si>
  <si>
    <t>0051,0133,0093,0174,0050,0045,0029,0505,0094,0244,0240,0801,0303,0057,0033,0055,0352,0110,0281,0428</t>
  </si>
  <si>
    <t>0491,0133,0213,0419,0059,0776,0034,0280,0362,0693,0523,0347,0886,0174,0091,0291,0038,0409,0089,0203,0797,0263,0126,0053,0374,0411,0492,0248,0416,0447,0441,0258,0114,0270,0056,0063,0058,0423,0008,0196,0286,0334,0231,0113,0710,0025,0005,0118,0330,0341,0417,0006,0398,0408,0182,0060,0094,0678,0244,0473,0240,0534,0156,0350,0496,0219,0201,0503,0184,0247,0285,0214,0188,0482,0479,0173,0883,0500,0164,0241,0057,0129,0036,0851,0086,0092,0161,0271,0433,0474,0127,0352,0311,0250,0472,0428</t>
  </si>
  <si>
    <t>小磁怪</t>
  </si>
  <si>
    <t>分析</t>
  </si>
  <si>
    <t>0435,0486,0430,0360,0113,0199,0443,0393,0319,0429,0103,0049,0209,0048,0129,0033,0084,0086,0192</t>
  </si>
  <si>
    <t>0268,0451,0590,0109,0104,0598,0604,0486,0527,0203,0153,0263,0148,0430,0218,0356,0360,0484,0270,0237,0334,0442,0113,0319,0363,0182,0244,0240,0278,0115,0156,0216,0496,0201,0103,0290,0351,0214,0173,0796,0164,0241,0207,0129,0036,0851,0087,0085,0086,0092,0521,0528</t>
  </si>
  <si>
    <t>0527,0153</t>
  </si>
  <si>
    <t>0038,0527,0203,0356,0334,0277,0393,0102,0278,0804,0205,0351,0324,0214,0173,0796,0164,0207,0129,0086</t>
  </si>
  <si>
    <t>0117,0174,0029,0099,0100</t>
  </si>
  <si>
    <t>三合一磁怪</t>
  </si>
  <si>
    <t>0435,0604,0486,0430,0360,0113,0199,0443,0393,0319,0429,0103,0049,0209,0048,0033,0084,0086,0161,0192</t>
  </si>
  <si>
    <t>0268,0451,0590,0109,0104,0598,0604,0486,0527,0203,0153,0263,0148,0430,0218,0416,0356,0360,0484,0270,0237,0063,0334,0442,0113,0319,0363,0182,0244,0240,0278,0115,0156,0216,0496,0201,0103,0290,0351,0214,0173,0796,0164,0241,0207,0129,0036,0851,0087,0085,0086,0092,0161,0521,0528</t>
  </si>
  <si>
    <t>0117,0174,0029,0099,0287,0100</t>
  </si>
  <si>
    <t>大葱鸭</t>
  </si>
  <si>
    <t>0512,0332,0097,0314,0403,0413,0015,0206,0364,0031,0210,0282,0348,0043,0400,0064,0398,0028,0163,0014</t>
  </si>
  <si>
    <t>0512,0332,0097,0403,0213,0226,0034,0413,0693,0445,0370,0590,0015,0432,0104,0203,0263,0206,0019,0116,0218,0257,0270,0237,0231,0348,0363,0365,0398,0182,0244,0156,0514,0216,0279,0355,0496,0290,0214,0173,0669,0211,0164,0241,0207,0129,0014,0168,0675,0092,0253,0369,0526</t>
  </si>
  <si>
    <t>0343,0174,0297,0364,0515,0660,0175,0193,0016,0348,0119,0189,0400,0098,0279,0355,0493,0143,0211,0376</t>
  </si>
  <si>
    <t>0314,0034,0343,0432,0038,0814,0203,0210,0029,0257,0270,0231,0282,0673,0387,0102,0189,0466,0244,0355,0143,0214,0173,0164,0207,0129,0014,0366,0675,0239,0253</t>
  </si>
  <si>
    <t>0117,0197,0099,0075,0013,0115,0130,0036,0018,0273,0281</t>
  </si>
  <si>
    <t>大葱鸭-伽勒尔的样子</t>
  </si>
  <si>
    <t>胆量</t>
  </si>
  <si>
    <t>0413,0280,0693,0432,0197,0515,0210,0282,0348,0043,0064,0249,0028,0021,0014</t>
  </si>
  <si>
    <t>0372,0213,0034,0413,0280,0693,0370,0203,0263,0116,0270,0348,0398,0182,0156,0514,0279,0496,0214,0173,0669,0211,0164,0241,0276,0014,0675,0526</t>
  </si>
  <si>
    <t>0068,0343,0174,0038,0364,0175,0400,0098,0501,0493,0143</t>
  </si>
  <si>
    <t>0814</t>
  </si>
  <si>
    <t>嘟嘟</t>
  </si>
  <si>
    <t>早起</t>
  </si>
  <si>
    <t>0367,0097,0458,0065,0283,0031,0045,0026,0064,0365,0228,0098,0099,0014,0037,0161,0253</t>
  </si>
  <si>
    <t>0512,0332,0097,0213,0226,0034,0413,0445,0590,0038,0104,0497,0283,0203,0263,0297,0019,0218,0270,0237,0282,0067,0679,0189,0363,0365,0182,0240,0156,0216,0355,0496,0290,0214,0211,0164,0241,0207,0129,0014,0366,0036,0851,0168,0675,0092,0253,0526</t>
  </si>
  <si>
    <t>0372,0413,0283,0185,0175,0114,0119,0363,0098,0143,0048,0018</t>
  </si>
  <si>
    <t>0314,0034,0038,0283,0203,0282,0102,0189,0355,0143,0214,0173,0164,0207,0129,0253</t>
  </si>
  <si>
    <t>0117,0174,0029,0115,0130</t>
  </si>
  <si>
    <t>嘟嘟利</t>
  </si>
  <si>
    <t>0512,0332,0097,0213,0226,0034,0413,0445,0590,0038,0104,0529,0497,0283,0203,0263,0297,0019,0218,0416,0270,0237,0063,0282,0067,0679,0189,0363,0371,0365,0884,0182,0240,0156,0216,0355,0496,0184,0290,0214,0211,0707,0164,0241,0207,0129,0014,0366,0036,0269,0851,0168,0675,0259,0092,0885,0253,0526</t>
  </si>
  <si>
    <t>0314,0034,0038,0283,0203,0282,0102,0189,0355,0143,0214,0173,0707,0164,0207,0129,0253</t>
  </si>
  <si>
    <t>0117,0174,0029,0119,0115,0130,0048,0018</t>
  </si>
  <si>
    <t>小海狮</t>
  </si>
  <si>
    <t>湿润之躯</t>
  </si>
  <si>
    <t>冰冻之躯</t>
  </si>
  <si>
    <t>0453,0392,0401,0062,0362,0204,0291,0227,0045,0258,0029,0058,0420,0196,0156,0219,0883,0036,0346</t>
  </si>
  <si>
    <t>0213,0419,0059,0034,0362,0445,0204,0886,0590,0174,0291,0038,0104,0529,0497,0227,0203,0263,0374,0812,0218,0258,0114,0270,0237,0056,0058,0861,0333,0196,0330,0363,0182,0240,0156,0216,0496,0219,0290,0214,0684,0883,0164,0057,0207,0036,0851,0168,0092,0813,0253,0127,0352,0311,0250</t>
  </si>
  <si>
    <t>0562,0050,0227,0494,0252,0032,0333,0231,0122,0195,0324,0021,0214,0255,0254,0256,0352</t>
  </si>
  <si>
    <t>0401,0034,0291,0038,0529,0203,0029,0196,0231,0102,0324,0214,0173,0164,0207,0352</t>
  </si>
  <si>
    <t>0117,0061,0224,0006,0064,0099,0130,0070,0055</t>
  </si>
  <si>
    <t>白海狮</t>
  </si>
  <si>
    <t>0453,0392,0401,0062,0362,0291,0227,0045,0258,0029,0058,0420,0196,0156,0219,0329,0324,0883,0036</t>
  </si>
  <si>
    <t>0914,0213,0419,0059,0034,0362,0445,0204,0886,0590,0174,0291,0038,0104,0529,0497,0227,0283,0203,0263,0374,0812,0524,0218,0416,0258,0114,0270,0237,0056,0063,0058,0861,0333,0196,0282,0710,0330,0363,0583,0182,0240,0156,0216,0496,0219,0290,0214,0684,0883,0164,0057,0207,0036,0851,0168,0092,0813,0253,0127,0352,0311,0250</t>
  </si>
  <si>
    <t>0401,0034,0291,0038,0529,0203,0029,0196,0231,0710,0102,0324,0214,0173,0164,0207,0352</t>
  </si>
  <si>
    <t>0117,0061,0252,0032,0224,0006,0099,0130,0070,0055</t>
  </si>
  <si>
    <t>臭泥</t>
  </si>
  <si>
    <t>黏着</t>
  </si>
  <si>
    <t>毒手</t>
  </si>
  <si>
    <t>不定形</t>
  </si>
  <si>
    <t>0151,0562,0050,0374,0441,0106,0262,0107,0426,0341,0189,0139,0001,0103,0124,0188,0482,0092</t>
  </si>
  <si>
    <t>0491,0213,0034,0445,0590,0109,0174,0091,0104,0409,0203,0153,0263,0126,0007,0053,0374,0218,0202,0441,0114,0270,0506,0237,0008,0286,0510,0611,0118,0341,0189,0363,0220,0371,0398,0612,0182,0240,0156,0216,0157,0317,0496,0201,0184,0290,0247,0351,0214,0188,0482,0070,0164,0241,0207,0036,0269,0851,0168,0087,0085,0009,0259,0092,0474,0428</t>
  </si>
  <si>
    <t>0491,0174,0153,0114,0286,0122,0212,0612,0184,0325,0425,0255,0254,0256</t>
  </si>
  <si>
    <t>0034,0223,0203,0153,0007,0202,0441,0008,0102,0189,0220,0120,0351,0214,0173,0164,0207,0009</t>
  </si>
  <si>
    <t>0117,0029,0072,0099,0192</t>
  </si>
  <si>
    <t>臭泥-阿罗拉的样子</t>
  </si>
  <si>
    <t>化学之力</t>
  </si>
  <si>
    <t>0151,0491,0562,0044,0242,0050,0374,0441,0106,0282,0262,0107,0305,0139,0001,0103,0092</t>
  </si>
  <si>
    <t>0491,0213,0034,0280,0693,0590,0242,0174,0399,0091,0104,0409,0373,0203,0153,0263,0126,0007,0053,0374,0218,0202,0416,0441,0270,0506,0237,0063,0008,0286,0611,0282,0118,0341,0189,0220,0371,0398,0182,0511,0240,0156,0216,0397,0157,0317,0496,0201,0184,0247,0214,0188,0482,0555,0180,0444,0164,0241,0207,0129,0036,0269,0851,0168,0087,0085,0009,0259,0092,0474,0428</t>
  </si>
  <si>
    <t>0372,0499,0174,0286,0212,0612,0228,0278,0184,0425,0180,0255,0254,0256</t>
  </si>
  <si>
    <t>0007,0380,0202,0441,0008,0282,0220,0351,0173,0180,0009</t>
  </si>
  <si>
    <t>0029,0072,0120</t>
  </si>
  <si>
    <t>臭臭泥</t>
  </si>
  <si>
    <t>0151,0562,0050,0374,0441,0106,0262,0107,0426,0341,0189,0139,0001,0103,0124,0188,0482,0092,0599</t>
  </si>
  <si>
    <t>0491,0213,0034,0280,0445,0590,0109,0174,0399,0091,0104,0409,0203,0153,0263,0126,0007,0053,0374,0411,0264,0218,0202,0416,0441,0114,0270,0506,0237,0063,0008,0286,0510,0611,0282,0808,0679,0118,0341,0189,0363,0220,0371,0398,0612,0182,0240,0156,0216,0157,0249,0317,0496,0201,0184,0290,0247,0351,0214,0188,0482,0180,0070,0164,0241,0207,0129,0036,0269,0851,0168,0087,0085,0009,0259,0092,0390,0474,0428</t>
  </si>
  <si>
    <t>0335,0034,0399,0223,0203,0153,0007,0264,0202,0441,0008,0102,0189,0220,0120,0351,0214,0173,0164,0207,0009</t>
  </si>
  <si>
    <t>0117,0029,0072,0585,0099,0192</t>
  </si>
  <si>
    <t>臭臭泥-阿罗拉的样子</t>
  </si>
  <si>
    <t>0151,0491,0562,0044,0242,0050,0374,0441,0106,0282,0262,0107,0305,0139,0001,0103,0092,0599</t>
  </si>
  <si>
    <t>0491,0213,0034,0280,0693,0590,0242,0174,0399,0091,0104,0409,0373,0203,0153,0263,0126,0007,0053,0374,0411,0264,0218,0202,0416,0441,0114,0270,0506,0237,0063,0008,0286,0611,0282,0808,0118,0341,0189,0220,0371,0398,0182,0511,0240,0156,0216,0397,0157,0317,0496,0201,0184,0247,0214,0188,0482,0555,0180,0444,0164,0241,0207,0129,0036,0269,0851,0168,0087,0085,0009,0259,0092,0474,0428</t>
  </si>
  <si>
    <t>0335,0007,0264,0380,0202,0441,0008,0282,0220,0278,0351,0173,0180,0009</t>
  </si>
  <si>
    <t>0492,0029,0072,0585,0120</t>
  </si>
  <si>
    <t>大舌贝</t>
  </si>
  <si>
    <t>连续攻击</t>
  </si>
  <si>
    <t>防尘</t>
  </si>
  <si>
    <t>0062,0362,0128,0056,0058,0420,0333,0334,0043,0182,0534,0504,0048,0033,0055,0250,0110</t>
  </si>
  <si>
    <t>0213,0419,0059,0362,0445,0886,0590,0291,0104,0203,0153,0263,0218,0258,0270,0237,0056,0058,0861,0333,0196,0334,0710,0341,0363,0371,0182,0240,0534,0156,0216,0350,0496,0103,0290,0120,0214,0173,0883,0191,0164,0057,0207,0129,0036,0851,0092,0390,0161,0127,0352,0250</t>
  </si>
  <si>
    <t>0392,0419,0112,0061,0333,0791,0341,0229,0350,0103,0036,0041,0352</t>
  </si>
  <si>
    <t>0291,0038,0203,0153,0196,0334,0710,0102,0120,0214,0173,0164,0207,0129,0352</t>
  </si>
  <si>
    <t>0117,0174,0029,0099,0115,0287,0100</t>
  </si>
  <si>
    <t>刺甲贝</t>
  </si>
  <si>
    <t>0062,0056,0058,0420,0556,0333,0334,0043,0182,0534,0504,0131,0191,0048,0033,0390,0055,0250,0110</t>
  </si>
  <si>
    <t>0213,0419,0059,0034,0362,0445,0886,0590,0291,0104,0529,0203,0153,0263,0524,0218,0416,0258,0270,0237,0056,0063,0058,0861,0333,0196,0334,0113,0710,0341,0363,0371,0042,0398,0182,0240,0534,0156,0216,0350,0496,0184,0103,0290,0120,0214,0684,0173,0883,0191,0164,0057,0207,0129,0036,0851,0259,0092,0390,0161,0127,0352,0311,0250</t>
  </si>
  <si>
    <t>0291,0038,0203,0153,0196,0334,0710,0102,0120,0324,0214,0173,0798,0164,0207,0129,0352</t>
  </si>
  <si>
    <t>0112,0117,0061,0128,0174,0029,0099,0115,0100,0041</t>
  </si>
  <si>
    <t>鬼斯</t>
  </si>
  <si>
    <t>飘浮</t>
  </si>
  <si>
    <t>0109,0174,0399,0194,0138,0506,0095,0122,0212,0171,0101,0371,0247,0180,0389</t>
  </si>
  <si>
    <t>0491,0502,0213,0445,0590,0109,0174,0399,0605,0104,0138,0373,0203,0412,0153,0263,0007,0492,0218,0202,0441,0114,0506,0237,0008,0196,0286,0611,0417,0363,0101,0220,0371,0398,0809,0182,0094,0244,0240,0156,0216,0496,0184,0290,0120,0247,0285,0806,0214,0188,0482,0289,0173,0180,0164,0241,0207,0269,0477,0851,0168,0087,0085,0009,0259,0092,0271,0433,0253,0474,0261,0472</t>
  </si>
  <si>
    <t>0310,0499,0050,0153,0007,0288,0114,0008,0195,0149,0513,0184,0123,0009,0092,0261</t>
  </si>
  <si>
    <t>0502,0810,0399,0138,0203,0153,0007,0492,0202,0008,0196,0282,0102,0171,0466,0220,0809,0244,0120,0285,0806,0214,0289,0173,0180,0164,0389,0207,0477,0009,0271,0253,0472</t>
  </si>
  <si>
    <t>0117,0029,0072,0139,0099,0192</t>
  </si>
  <si>
    <t>鬼斯通</t>
  </si>
  <si>
    <t>0109,0174,0399,0194,0138,0506,0095,0122,0212,0171,0101,0371,0247,0325,0180,0389</t>
  </si>
  <si>
    <t>0491,0502,0213,0445,0590,0109,0174,0399,0605,0104,0138,0373,0227,0203,0412,0153,0263,0007,0374,0411,0492,0218,0202,0441,0114,0506,0237,0008,0196,0286,0611,0118,0417,0363,0101,0220,0371,0566,0398,0809,0182,0094,0244,0240,0156,0216,0496,0184,0290,0120,0247,0421,0285,0806,0214,0188,0482,0289,0173,0180,0164,0241,0207,0269,0477,0851,0168,0087,0085,0009,0259,0092,0390,0271,0433,0253,0474,0261,0472</t>
  </si>
  <si>
    <t>0117,0029,0072,0139,0149,0099,0123,0192</t>
  </si>
  <si>
    <t>耿鬼</t>
  </si>
  <si>
    <t>咒术之躯</t>
  </si>
  <si>
    <t>0109,0174,0399,0194,0138,0506,0095,0122,0212,0171,0101,0371,0195,0513,0247,0325,0180,0389</t>
  </si>
  <si>
    <t>0491,0502,0213,0034,0280,0445,0590,0109,0174,0399,0605,0104,0409,0138,0373,0227,0203,0412,0153,0263,0007,0374,0411,0264,0492,0218,0202,0416,0441,0114,0506,0237,0063,0008,0196,0286,0611,0282,0025,0005,0118,0417,0363,0101,0220,0371,0566,0398,0809,0612,0182,0094,0917,0244,0240,0156,0216,0249,0496,0184,0290,0120,0247,0421,0285,0806,0214,0188,0482,0289,0173,0180,0070,0164,0241,0207,0269,0477,0851,0168,0087,0085,0009,0086,0259,0092,0390,0271,0433,0253,0474,0261,0472</t>
  </si>
  <si>
    <t>0502,0034,0810,0068,0399,0038,0409,0138,0223,0203,0153,0007,0264,0492,0202,0029,0008,0196,0282,0673,0025,0005,0118,0102,0171,0466,0220,0809,0244,0272,0069,0120,0285,0806,0214,0289,0173,0180,0164,0389,0207,0477,0009,0271,0253,0472</t>
  </si>
  <si>
    <t>0310,0117,0050,0072,0139,0149,0099,0130,0123,0066,0036,0192</t>
  </si>
  <si>
    <t>超级耿鬼</t>
  </si>
  <si>
    <t>踩影</t>
  </si>
  <si>
    <t>大岩蛇</t>
  </si>
  <si>
    <t>碎裂铠甲</t>
  </si>
  <si>
    <t>0020,0174,0091,0038,0225,0360,0106,0231,0300,0099,0397,0157,0088,0317,0201,0328,0103,0021,0479,0446,0444,0033</t>
  </si>
  <si>
    <t>0213,0776,0034,0784,0693,0523,0445,0590,0091,0104,0349,0406,0525,0529,0414,0089,0203,0153,0263,0430,0218,0360,0484,0237,0667,0442,0231,0363,0267,0371,0182,0244,0156,0216,0046,0350,0431,0397,0157,0249,0317,0496,0201,0328,0184,0103,0290,0120,0214,0479,0173,0446,0707,0444,0070,0164,0241,0207,0269,0259,0092</t>
  </si>
  <si>
    <t>0335,0111,0525,0153,0175,0457,0484,0350,0431,0157,0205,0563,0446,0469</t>
  </si>
  <si>
    <t>0246,0020,0335,0034,0038,0406,0414,0203,0153,0029,0442,0231,0800,0102,0189,0244,0157,0205,0815,0120,0214,0173,0446,0707,0164,0207,0239</t>
  </si>
  <si>
    <t>0117,0090,0130,0036</t>
  </si>
  <si>
    <t>催眠貘</t>
  </si>
  <si>
    <t>不眠</t>
  </si>
  <si>
    <t>预知梦</t>
  </si>
  <si>
    <t>0093,0050,0248,0029,0095,0096,0417,0139,0001,0060,0094,0244,0473,0207,0485,0358,0428</t>
  </si>
  <si>
    <t>0213,0034,0280,0347,0445,0590,0174,0605,0038,0104,0577,0409,0138,0227,0283,0203,0797,0263,0007,0148,0374,0411,0264,0492,0218,0248,0447,0114,0270,0237,0008,0286,0282,0113,0067,0490,0118,0417,0363,0101,0612,0182,0060,0094,0917,0678,0244,0473,0240,0278,0115,0156,0216,0496,0219,0290,0247,0285,0214,0289,0500,0164,0241,0207,0129,0036,0269,0477,0851,0168,0009,0086,0259,0092,0885,0271,0433,0428</t>
  </si>
  <si>
    <t>0274,0112,0007,0260,0385,0008,0417,0471,0678,0427,0272,0290,0285,0009</t>
  </si>
  <si>
    <t>0502,0034,0068,0038,0409,0138,0223,0203,0007,0264,0492,0029,0008,0067,0277,0478,0025,0005,0118,0102,0171,0244,0278,0272,0069,0324,0285,0214,0289,0173,0164,0207,0477,0009,0086,0271,0428</t>
  </si>
  <si>
    <t>0187,0117,0149,0099,0130,0066,0100,0161,0273,0192</t>
  </si>
  <si>
    <t>引梦貘人</t>
  </si>
  <si>
    <t>0093,0050,0248,0029,0095,0096,0417,0171,0139,0001,0060,0094,0244,0473,0207,0415,0485,0358,0428</t>
  </si>
  <si>
    <t>0213,0226,0776,0034,0280,0347,0445,0590,0109,0174,0605,0038,0104,0577,0409,0138,0227,0283,0203,0797,0263,0007,0148,0374,0411,0264,0492,0218,0248,0416,0447,0114,0270,0506,0237,0063,0008,0286,0282,0113,0067,0490,0118,0417,0363,0101,0612,0182,0060,0094,0917,0678,0244,0473,0240,0278,0115,0156,0216,0496,0219,0184,0290,0247,0285,0214,0289,0500,0164,0241,0207,0129,0036,0269,0477,0851,0168,0009,0086,0259,0092,0885,0271,0433,0428</t>
  </si>
  <si>
    <t>0112,0117,0149,0099,0130,0066,0100,0161,0192</t>
  </si>
  <si>
    <t>大钳蟹</t>
  </si>
  <si>
    <t>怪力钳</t>
  </si>
  <si>
    <t>0362,0145,0061,0152,0175,0012,0106,0043,0232,0341,0300,0182,0534,0021,0023,0014,0011,0055</t>
  </si>
  <si>
    <t>0097,0502,0133,0213,0059,0034,0280,0362,0445,0590,0015,0091,0291,0104,0203,0263,0206,0374,0218,0258,0237,0468,0058,0196,0334,0710,0341,0363,0182,0240,0534,0156,0216,0157,0249,0317,0496,0503,0290,0214,0173,0070,0164,0276,0057,0207,0014,0168,0092,0352,0250,0404</t>
  </si>
  <si>
    <t>0097,0502,0133,0246,0117,0498,0091,0203,0175,0359,0114,0282,0400,0021,0163,0014,0321</t>
  </si>
  <si>
    <t>0502,0246,0034,0291,0038,0203,0210,0196,0334,0282,0710,0102,0189,0214,0173,0164,0276,0207,0014,0352</t>
  </si>
  <si>
    <t>0174,0029,0099,0036</t>
  </si>
  <si>
    <t>巨钳蟹</t>
  </si>
  <si>
    <t>0362,0145,0061,0152,0175,0012,0359,0106,0043,0232,0341,0300,0182,0534,0021,0023,0014,0011,0055,0469</t>
  </si>
  <si>
    <t>0097,0502,0133,0213,0059,0034,0280,0362,0693,0445,0590,0015,0091,0291,0104,0203,0263,0206,0374,0218,0416,0258,0237,0667,0468,0056,0063,0058,0196,0334,0710,0341,0363,0182,0511,0240,0534,0156,0216,0157,0249,0317,0496,0503,0290,0214,0173,0707,0070,0164,0276,0057,0207,0014,0168,0092,0352,0250,0404</t>
  </si>
  <si>
    <t>0502,0246,0034,0291,0038,0203,0210,0196,0334,0282,0710,0102,0189,0214,0173,0707,0164,0276,0207,0014,0352</t>
  </si>
  <si>
    <t>0117,0174,0029,0099,0036</t>
  </si>
  <si>
    <t>霹雳电球</t>
  </si>
  <si>
    <t>隔音</t>
  </si>
  <si>
    <t>诱爆</t>
  </si>
  <si>
    <t>0268,0451,0435,0598,0486,0153,0360,0113,0393,0243,0205,0103,0120,0049,0209,0129,0033,0084</t>
  </si>
  <si>
    <t>0097,0268,0451,0590,0038,0104,0598,0604,0486,0527,0203,0153,0263,0148,0492,0218,0360,0270,0237,0113,0319,0363,0182,0240,0156,0216,0496,0290,0351,0214,0164,0207,0129,0036,0269,0851,0168,0087,0085,0086,0259,0092,0521,0528</t>
  </si>
  <si>
    <t>0319,0278</t>
  </si>
  <si>
    <t>0203,0153,0492,0029,0277,0393,0102,0205,0120,0351,0324,0214,0173,0164,0389,0207,0129,0086</t>
  </si>
  <si>
    <t>0117,0174,0099,0115,0287,0100,0192</t>
  </si>
  <si>
    <t>霹雳电球-洗翠的样子</t>
  </si>
  <si>
    <t>0331,0268,0451,0435,0486,0412,0153,0580,0360,0205,0103,0402,0120,0078,0129,0033,0084</t>
  </si>
  <si>
    <t>0097,0331,0268,0451,0038,0604,0486,0527,0203,0412,0263,0492,0202,0447,0803,0580,0360,0437,0182,0240,0115,0156,0402,0214,0076,0164,0129,0036,0269,0851,0168,0087,0085,0086,0521,0528</t>
  </si>
  <si>
    <t>0073,0278,0388</t>
  </si>
  <si>
    <t>顽皮雷弹</t>
  </si>
  <si>
    <t>0268,0451,0435,0598,0486,0153,0360,0113,0602,0393,0243,0205,0103,0120,0049,0209,0129,0033,0084</t>
  </si>
  <si>
    <t>0097,0268,0451,0590,0174,0038,0104,0598,0604,0486,0527,0203,0153,0263,0148,0492,0218,0416,0360,0270,0237,0063,0113,0319,0363,0182,0240,0156,0216,0496,0184,0290,0351,0214,0164,0916,0207,0129,0036,0269,0851,0168,0087,0085,0086,0259,0092,0521,0528</t>
  </si>
  <si>
    <t>0203,0153,0492,0029,0277,0393,0102,0205,0120,0351,0324,0214,0173,0164,0389,0207,0129,0477,0086</t>
  </si>
  <si>
    <t>0117,0099,0115,0130,0100,0192</t>
  </si>
  <si>
    <t>顽皮雷弹-洗翠的样子</t>
  </si>
  <si>
    <t>0331,0268,0451,0835,0435,0486,0412,0153,0580,0360,0205,0103,0402,0120,0078,0129,0033,0084</t>
  </si>
  <si>
    <t>0097,0331,0268,0451,0174,0038,0604,0486,0527,0203,0412,0263,0492,0202,0416,0447,0803,0580,0360,0063,0437,0182,0240,0115,0156,0184,0402,0214,0076,0164,0916,0129,0036,0269,0851,0168,0087,0085,0086,0521,0528</t>
  </si>
  <si>
    <t>蛋蛋</t>
  </si>
  <si>
    <t>收获</t>
  </si>
  <si>
    <t>0071,0140,0516,0331,0093,0326,0202,0095,0073,0072,0363,0077,0094,0115,0079,0076,0078,0235,0253,0388</t>
  </si>
  <si>
    <t>0213,0331,0445,0590,0174,0104,0138,0203,0412,0153,0263,0148,0218,0202,0447,0803,0580,0270,0237,0286,0611,0437,0113,0363,0267,0384,0182,0060,0094,0917,0244,0473,0115,0156,0216,0496,0290,0402,0120,0285,0214,0188,0173,0076,0500,0070,0164,0241,0207,0014,0477,0851,0168,0092,0271,0433,0253,0428</t>
  </si>
  <si>
    <t>0246,0335,0174,0202,0580,0275,0437,0381,0236,0363,0267,0077,0384,0244,0115,0285,0079,0078,0235</t>
  </si>
  <si>
    <t>0246,0335,0038,0138,0203,0153,0202,0803,0356,0102,0171,0244,0205,0402,0120,0285,0214,0173,0164,0207,0235,0477,0253,0388</t>
  </si>
  <si>
    <t>0117,0121,0029,0149,0099,0230,0036,0100,0273</t>
  </si>
  <si>
    <t>椰蛋树</t>
  </si>
  <si>
    <t>0071,0140,0331,0093,0121,0326,0202,0074,0095,0437,0073,0072,0473,0115,0402,0076,0023,0235,0253,0452,0388</t>
  </si>
  <si>
    <t>0213,0034,0523,0331,0347,0445,0590,0174,0038,0104,0138,0089,0203,0412,0797,0153,0263,0148,0218,0248,0202,0416,0447,0803,0580,0356,0270,0237,0063,0286,0611,0437,0113,0067,0345,0363,0267,0384,0182,0060,0094,0917,0678,0427,0244,0473,0115,0156,0216,0496,0290,0402,0120,0285,0214,0188,0173,0076,0707,0500,0070,0164,0241,0207,0014,0036,0477,0851,0168,0092,0271,0433,0253,0428</t>
  </si>
  <si>
    <t>0246,0335,0038,0138,0203,0797,0153,0202,0803,0356,0029,0067,0102,0171,0244,0205,0402,0120,0285,0214,0173,0707,0164,0207,0235,0477,0805,0388,0428</t>
  </si>
  <si>
    <t>0117,0438,0149,0099,0287,0078,0100</t>
  </si>
  <si>
    <t>椰蛋树-阿罗拉的样子</t>
  </si>
  <si>
    <t>0071,0140,0331,0093,0692,0121,0326,0202,0074,0095,0437,0073,0072,0473,0115,0402,0076,0235,0253,0452,0388</t>
  </si>
  <si>
    <t>0213,0034,0784,0280,0693,0523,0331,0347,0590,0174,0038,0104,0434,0913,0406,0525,0138,0089,0203,0412,0153,0263,0053,0218,0202,0416,0447,0803,0580,0356,0270,0237,0063,0286,0611,0442,0231,0282,0437,0113,0067,0345,0267,0200,0384,0438,0182,0060,0094,0917,0678,0244,0473,0115,0156,0216,0496,0402,0120,0285,0214,0188,0173,0076,0707,0500,0164,0241,0276,0207,0014,0036,0851,0168,0092,0885,0271,0433,0253,0428</t>
  </si>
  <si>
    <t>0335,0434,0406,0202,0803,0356,0442,0231,0282,0067,0200,0402,0285,0173,0707,0276,0235,0477,0805,0388,0428</t>
  </si>
  <si>
    <t>0606,0029,0078,0100</t>
  </si>
  <si>
    <t>卡拉卡拉</t>
  </si>
  <si>
    <t>战斗盔甲</t>
  </si>
  <si>
    <t>0125,0155,0198,0038,0283,0206,0374,0116,0045,0029,0043,0189,0099,0514,0707,0039,0037</t>
  </si>
  <si>
    <t>0332,0213,0059,0034,0280,0693,0523,0445,0590,0091,0104,0414,0089,0497,0203,0263,0206,0126,0007,0053,0374,0116,0264,0218,0237,0058,0196,0510,0334,0442,0231,0067,0025,0005,0363,0612,0182,0156,0514,0216,0431,0157,0249,0317,0496,0201,0103,0290,0214,0479,0173,0446,0707,0070,0164,0241,0207,0129,0014,0168,0009,0092,0253</t>
  </si>
  <si>
    <t>0246,0187,0498,0174,0197,0024,0203,0442,0043,0195,0157,0103,0130,0014</t>
  </si>
  <si>
    <t>0034,0068,0038,0223,0414,0283,0203,0007,0264,0210,0029,0196,0334,0442,0231,0282,0067,0025,0005,0102,0189,0157,0815,0069,0214,0173,0446,0164,0207,0014,0009,0253</t>
  </si>
  <si>
    <t>0117,0061,0090,0066,0036,0055</t>
  </si>
  <si>
    <t>嘎啦嘎啦</t>
  </si>
  <si>
    <t>0332,0213,0059,0034,0280,0693,0523,0445,0590,0091,0104,0414,0089,0497,0203,0263,0206,0126,0007,0053,0374,0411,0116,0264,0218,0416,0237,0063,0058,0196,0510,0334,0442,0231,0067,0025,0005,0363,0200,0612,0182,0156,0514,0216,0431,0157,0249,0317,0496,0201,0103,0290,0214,0479,0173,0446,0707,0444,0070,0164,0241,0207,0129,0014,0168,0675,0009,0092,0253</t>
  </si>
  <si>
    <t>0034,0068,0038,0223,0414,0283,0203,0007,0264,0210,0029,0196,0334,0442,0231,0282,0673,0067,0025,0005,0102,0189,0200,0157,0815,0069,0214,0173,0446,0707,0164,0207,0014,0675,0009,0253</t>
  </si>
  <si>
    <t>0117,0061,0174,0197,0090,0047,0130,0066,0036,0055</t>
  </si>
  <si>
    <t>嘎啦嘎啦-阿罗拉的样子</t>
  </si>
  <si>
    <t>0125,0155,0198,0038,0283,0206,0083,0172,0394,0374,0116,0045,0029,0506,0043,0189,0514,0708,0707,0039,0037,0261</t>
  </si>
  <si>
    <t>0332,0502,0213,0059,0034,0280,0693,0523,0590,0399,0091,0104,0138,0414,0089,0497,0203,0263,0206,0126,0007,0083,0488,0053,0394,0374,0411,0116,0218,0416,0257,0506,0237,0063,0058,0196,0286,0334,0442,0231,0067,0025,0005,0200,0182,0240,0156,0514,0216,0157,0317,0496,0201,0103,0247,0214,0479,0173,0446,0707,0444,0164,0241,0207,0129,0014,0168,0675,0087,0085,0009,0092,0253,0261</t>
  </si>
  <si>
    <t>0502,0807,0414,0283,0007,0264,0257,0196,0334,0442,0231,0282,0673,0067,0200,0220,0809,0815,0173,0180,0446,0707,0675,0009,0253</t>
  </si>
  <si>
    <t>0099,0069</t>
  </si>
  <si>
    <t>飞腿郎</t>
  </si>
  <si>
    <t>舍身</t>
  </si>
  <si>
    <t>轻装</t>
  </si>
  <si>
    <t>0853,0299,0280,0370,0024,0203,0252,0364,0116,0193,0270,0136,0026,0067,0490,0096,0025,0170,0279,0179,0027,0389,0033,0469</t>
  </si>
  <si>
    <t>0213,0396,0226,0299,0034,0340,0280,0339,0523,0445,0370,0811,0590,0038,0104,0089,0283,0203,0263,0374,0411,0116,0264,0218,0416,0270,0237,0282,0067,0490,0679,0025,0005,0118,0189,0363,0398,0612,0182,0240,0156,0514,0216,0279,0179,0431,0157,0249,0317,0496,0184,0290,0214,0173,0707,0444,0070,0164,0241,0276,0207,0129,0014,0036,0269,0851,0168,0675,0092,0918,0253,0410,0526</t>
  </si>
  <si>
    <t>0418,0068,0203,0364,0270,0136,0183,0170,0228,0229,0410</t>
  </si>
  <si>
    <t>0034,0340,0811,0068,0343,0038,0223,0203,0264,0029,0270,0282,0673,0067,0025,0005,0118,0102,0189,0157,0272,0069,0214,0173,0707,0164,0389,0276,0207,0129,0410</t>
  </si>
  <si>
    <t>0117,0174,0197,0099,0287,0130,0066</t>
  </si>
  <si>
    <t>快拳郎</t>
  </si>
  <si>
    <t>铁拳</t>
  </si>
  <si>
    <t>0097,0418,0370,0004,0068,0197,0409,0252,0364,0007,0116,0264,0270,0008,0183,0005,0612,0228,0501,0279,0327,0033,0009,0410</t>
  </si>
  <si>
    <t>0097,0213,0396,0226,0034,0280,0339,0523,0445,0370,0811,0590,0038,0104,0409,0089,0227,0283,0203,0263,0007,0374,0411,0116,0264,0218,0416,0270,0237,0008,0282,0067,0490,0025,0005,0118,0189,0363,0398,0612,0182,0240,0156,0514,0216,0279,0179,0431,0157,0249,0317,0496,0184,0290,0214,0173,0444,0070,0164,0241,0207,0129,0014,0036,0269,0851,0168,0675,0009,0092,0885,0918,0253,0410,0526</t>
  </si>
  <si>
    <t>0034,0811,0068,0343,0038,0409,0223,0203,0007,0264,0029,0270,0008,0673,0067,0025,0005,0118,0102,0189,0157,0272,0069,0214,0173,0164,0207,0129,0675,0009,0410</t>
  </si>
  <si>
    <t>0117,0174,0146,0043,0170,0099,0130,0066</t>
  </si>
  <si>
    <t>大舌头</t>
  </si>
  <si>
    <t>0187,0498,0111,0050,0282,0122,0382,0438,0287,0205,0103,0021,0023,0048,0035,0378</t>
  </si>
  <si>
    <t>0133,0213,0059,0776,0034,0280,0693,0523,0445,0590,0015,0091,0104,0525,0138,0089,0203,0263,0126,0007,0053,0374,0264,0218,0416,0270,0237,0056,0063,0058,0008,0196,0510,0231,0025,0005,0330,0363,0612,0438,0182,0244,0240,0156,0514,0216,0431,0157,0249,0317,0496,0201,0103,0290,0247,0351,0214,0173,0076,0707,0070,0164,0241,0057,0207,0014,0168,0087,0085,0009,0092,0352,0250,0526,0428</t>
  </si>
  <si>
    <t>0133,0562,0187,0034,0174,0359,0222,0330,0214,0265,0173,0164,0037,0428</t>
  </si>
  <si>
    <t>0401,0020,0034,0068,0111,0038,0138,0223,0203,0007,0264,0029,0008,0196,0231,0282,0025,0005,0102,0189,0171,0244,0157,0205,0069,0351,0214,0173,0798,0707,0164,0207,0014,0805,0009,0352,0428</t>
  </si>
  <si>
    <t>0051,0117,0061,0090,0215,0099,0130,0066,0036,0055,0273</t>
  </si>
  <si>
    <t>瓦斯弹</t>
  </si>
  <si>
    <t>化学变化气体</t>
  </si>
  <si>
    <t>0372,0562,0499,0194,0153,0360,0114,0262,0139,0120,0124,0188,0123,0108,0033,0092</t>
  </si>
  <si>
    <t>0491,0372,0213,0034,0445,0590,0174,0399,0104,0203,0153,0263,0126,0053,0148,0218,0441,0360,0114,0237,0510,0611,0363,0220,0371,0182,0060,0240,0156,0216,0496,0184,0103,0290,0120,0247,0351,0214,0188,0482,0173,0180,0164,0241,0207,0036,0269,0851,0168,0087,0085,0259,0092,0390,0253,0599,0474,0261</t>
  </si>
  <si>
    <t>0174,0194,0288,0220,0060,0149,0103,0180,0255,0254,0256,0390,0599,0261</t>
  </si>
  <si>
    <t>0810,0399,0203,0153,0102,0220,0205,0120,0351,0214,0173,0180,0164,0207,0253</t>
  </si>
  <si>
    <t>0117,0029,0099,0192</t>
  </si>
  <si>
    <t>双弹瓦斯</t>
  </si>
  <si>
    <t>0372,0562,0499,0194,0458,0153,0360,0114,0257,0262,0139,0120,0124,0188,0123,0108,0033,0092</t>
  </si>
  <si>
    <t>0491,0372,0213,0034,0445,0590,0174,0399,0104,0203,0153,0263,0126,0053,0148,0218,0416,0441,0360,0114,0257,0237,0063,0510,0611,0363,0220,0371,0182,0060,0240,0156,0216,0496,0184,0103,0290,0120,0247,0351,0214,0188,0482,0173,0180,0164,0241,0207,0036,0269,0851,0168,0087,0085,0259,0092,0390,0253,0599,0474,0261</t>
  </si>
  <si>
    <t>双弹瓦斯-伽勒尔的样子</t>
  </si>
  <si>
    <t>薄雾制造者</t>
  </si>
  <si>
    <t>0312,0597,0372,0562,0499,0432,0194,0458,0153,0584,0114,0257,0262,0581,0139,0120,0124,0188,0123,0108,0790,0033,0092</t>
  </si>
  <si>
    <t>0491,0372,0213,0034,0693,0174,0399,0605,0038,0203,0263,0126,0053,0416,0441,0360,0114,0257,0063,0802,0581,0315,0220,0371,0583,0182,0060,0240,0156,0496,0184,0103,0120,0247,0214,0188,0482,0173,0180,0164,0241,0036,0269,0851,0168,0087,0085,0092,0390,0253,0599,0474,0261,0472</t>
  </si>
  <si>
    <t>0810,0802</t>
  </si>
  <si>
    <t>独角犀牛</t>
  </si>
  <si>
    <t>0523,0498,0529,0089,0031,0030,0032,0224,0350,0184,0479,0023,0444,0033,0039,0036</t>
  </si>
  <si>
    <t>0213,0059,0776,0034,0523,0445,0590,0242,0174,0091,0038,0104,0406,0529,0414,0089,0283,0203,0263,0126,0424,0053,0218,0484,0237,0667,0058,0423,0196,0510,0231,0224,0341,0189,0363,0371,0398,0182,0240,0156,0216,0179,0046,0350,0431,0397,0157,0249,0317,0496,0201,0184,0815,0290,0351,0214,0479,0684,0173,0446,0707,0444,0070,0164,0241,0916,0276,0207,0014,0036,0851,0168,0087,0085,0422,0092,0253</t>
  </si>
  <si>
    <t>0068,0242,0306,0174,0407,0424,0470,0423,0231,0222,0368,0179,0431,0397,0157,0563,0130,0014,0422</t>
  </si>
  <si>
    <t>0246,0401,0034,0068,0038,0406,0529,0414,0283,0203,0029,0196,0231,0102,0189,0157,0205,0815,0351,0214,0173,0180,0446,0707,0164,0276,0207,0014,0253</t>
  </si>
  <si>
    <t>0117,0090,0043,0228,0099,0088,0028,0037,0192</t>
  </si>
  <si>
    <t>钻角犀兽</t>
  </si>
  <si>
    <t>0523,0498,0529,0089,0031,0359,0030,0032,0224,0350,0184,0479,0023,0444,0033,0039,0036</t>
  </si>
  <si>
    <t>0213,0419,0059,0776,0034,0784,0280,0693,0523,0445,0590,0242,0174,0015,0091,0038,0104,0406,0525,0529,0414,0089,0283,0203,0263,0126,0424,0007,0053,0374,0411,0264,0218,0416,0535,0484,0270,0237,0667,0056,0063,0058,0423,0008,0196,0510,0334,0231,0224,0025,0005,0800,0341,0189,0363,0200,0371,0006,0398,0612,0182,0240,0156,0216,0179,0046,0350,0431,0397,0157,0249,0317,0496,0201,0184,0815,0290,0421,0351,0214,0479,0684,0173,0446,0707,0444,0070,0164,0241,0916,0276,0057,0207,0014,0036,0851,0168,0087,0085,0422,0009,0092,0253,0250</t>
  </si>
  <si>
    <t>0246,0401,0335,0034,0068,0038,0406,0529,0223,0414,0283,0203,0007,0264,0210,0029,0008,0196,0231,0025,0005,0800,0102,0189,0200,0157,0205,0815,0069,0351,0214,0173,0180,0446,0707,0164,0276,0207,0014,0009,0253</t>
  </si>
  <si>
    <t>0117,0061,0090,0043,0099,0088,0028,0130,0066,0055,0192</t>
  </si>
  <si>
    <t>吉利蛋</t>
  </si>
  <si>
    <t>自然回复</t>
  </si>
  <si>
    <t>天恩</t>
  </si>
  <si>
    <t>治愈之心</t>
  </si>
  <si>
    <t>0516,0204,0383,0343,0111,0574,0038,0003,0497,0121,0374,0045,0361,0505,0270,0387,0791,0113,0107,0001,0287,0047,0135,0186,0039,0036</t>
  </si>
  <si>
    <t>0502,0213,0059,0034,0280,0523,0347,0445,0451,0204,0886,0590,0605,0574,0038,0104,0409,0138,0089,0497,0604,0283,0203,0263,0126,0007,0053,0148,0374,0411,0264,0218,0416,0447,0356,0258,0270,0237,0063,0304,0058,0008,0196,0510,0231,0113,0025,0005,0118,0363,0612,0182,0094,0244,0240,0278,0156,0514,0216,0431,0157,0249,0317,0496,0219,0201,0290,0247,0351,0285,0214,0289,0173,0883,0076,0446,0707,0500,0070,0164,0241,0207,0129,0036,0851,0168,0087,0085,0009,0086,0092,0885,0161,0253,0352,0528,0526,0428</t>
  </si>
  <si>
    <t>0312,0068,0203,0356,0215,0270,0118,0426,0363,0217,0069,0164</t>
  </si>
  <si>
    <t>0502,0034,0068,0343,0111,0038,0409,0138,0223,0283,0203,0007,0264,0356,0029,0215,0270,0304,0008,0196,0231,0673,0387,0025,0005,0118,0102,0189,0244,0278,0205,0069,0351,0285,0214,0289,0173,0135,0446,0707,0164,0207,0477,0009,0086,0352,0428</t>
  </si>
  <si>
    <t>0117,0061,0606,0174,0149,0099,0115,0130,0066,0230,0100,0055,0273,0192</t>
  </si>
  <si>
    <t>蔓藤怪</t>
  </si>
  <si>
    <t>叶子防守</t>
  </si>
  <si>
    <t>0071,0246,0020,0132,0202,0580,0074,0275,0282,0072,0363,0077,0438,0021,0079,0078,0321,0022,0378</t>
  </si>
  <si>
    <t>0133,0213,0034,0331,0445,0590,0015,0104,0203,0412,0263,0148,0218,0202,0416,0447,0580,0237,0063,0611,0437,0363,0267,0384,0438,0182,0244,0115,0156,0216,0249,0496,0290,0402,0351,0214,0188,0173,0076,0164,0241,0207,0014,0168,0092</t>
  </si>
  <si>
    <t>0133,0093,0283,0175,0202,0437,0073,0072,0363,0267,0384,0476,0115,0358</t>
  </si>
  <si>
    <t>0246,0020,0034,0038,0283,0203,0202,0803,0029,0282,0102,0220,0244,0402,0351,0214,0173,0164,0207,0014,0235,0388</t>
  </si>
  <si>
    <t>0117,0174,0234,0099,0130,0230,0036</t>
  </si>
  <si>
    <t>袋兽</t>
  </si>
  <si>
    <t>0044,0498,0004,0242,0146,0458,0203,0252,0116,0045,0029,0387,0043,0005,0200,0001,0099,0179,0023,0389,0039</t>
  </si>
  <si>
    <t>0332,0372,0213,0419,0251,0059,0034,0280,0523,0445,0590,0242,0015,0091,0104,0409,0089,0203,0263,0126,0007,0053,0374,0411,0116,0264,0218,0416,0258,0270,0237,0056,0063,0058,0008,0196,0510,0231,0067,0025,0005,0363,0200,0612,0182,0240,0156,0514,0216,0179,0046,0431,0157,0249,0317,0496,0219,0201,0290,0247,0421,0351,0214,0173,0076,0070,0164,0241,0057,0207,0168,0087,0085,0009,0092,0253,0352,0250,0526</t>
  </si>
  <si>
    <t>0509,0068,0306,0050,0038,0283,0116,0264,0193,0359,0219,0023,0164,0376,0253</t>
  </si>
  <si>
    <t>0401,0034,0068,0343,0038,0409,0223,0283,0203,0007,0264,0210,0029,0270,0008,0196,0231,0067,0025,0005,0102,0189,0200,0157,0069,0351,0214,0173,0180,0164,0389,0207,0805,0009,0253,0352</t>
  </si>
  <si>
    <t>0117,0061,0174,0090,0047,0130,0066,0036,0055,0273,0281,0192</t>
  </si>
  <si>
    <t>超级袋兽</t>
  </si>
  <si>
    <t>亲子爱</t>
  </si>
  <si>
    <t>墨海马</t>
  </si>
  <si>
    <t>0097,0362,0145,0061,0225,0349,0406,0116,0056,0673,0043,0240,0108,0239,0055,0352</t>
  </si>
  <si>
    <t>0097,0213,0059,0340,0362,0445,0886,0590,0291,0104,0349,0406,0203,0263,0430,0812,0116,0218,0258,0237,0056,0058,0196,0710,0330,0363,0200,0182,0240,0156,0216,0496,0503,0799,0290,0214,0173,0164,0057,0207,0129,0851,0092,0127,0352,0311,0250</t>
  </si>
  <si>
    <t>0062,0499,0050,0225,0082,0175,0330,0190,0200,0013,0324,0150,0352</t>
  </si>
  <si>
    <t>0340,0291,0038,0406,0203,0812,0029,0196,0102,0200,0799,0324,0214,0173,0164,0207,0129,0239,0352</t>
  </si>
  <si>
    <t>0117,0174,0099,0130,0036</t>
  </si>
  <si>
    <t>海刺龙</t>
  </si>
  <si>
    <t>0097,0213,0059,0340,0362,0445,0886,0590,0291,0104,0349,0406,0203,0263,0430,0812,0116,0218,0416,0258,0237,0056,0063,0058,0196,0710,0330,0363,0200,0182,0240,0156,0216,0496,0503,0799,0184,0290,0214,0173,0883,0164,0057,0207,0129,0851,0092,0127,0352,0311,0250</t>
  </si>
  <si>
    <t>0340,0291,0038,0406,0203,0812,0029,0196,0673,0102,0200,0799,0324,0214,0173,0164,0207,0129,0239,0352</t>
  </si>
  <si>
    <t>0117,0499,0174,0050,0099,0130,0036</t>
  </si>
  <si>
    <t>角金鱼</t>
  </si>
  <si>
    <t>水幕</t>
  </si>
  <si>
    <t>水中2</t>
  </si>
  <si>
    <t>0097,0392,0175,0031,0030,0032,0224,0064,0487,0048,0039,0127,0352,0346</t>
  </si>
  <si>
    <t>0097,0213,0059,0034,0340,0445,0590,0291,0104,0529,0203,0263,0218,0258,0237,0056,0058,0196,0224,0330,0341,0363,0398,0182,0240,0156,0216,0496,0503,0290,0214,0684,0173,0164,0057,0207,0129,0014,0675,0092,0127,0352,0250</t>
  </si>
  <si>
    <t>0367,0401,0034,0114,0056,0341,0189,0300,0060,0324,0130,0214</t>
  </si>
  <si>
    <t>0401,0340,0291,0038,0529,0203,0812,0210,0196,0282,0102,0189,0799,0324,0214,0173,0164,0207,0129,0675,0352</t>
  </si>
  <si>
    <t>0117,0061,0174,0029,0098,0099,0036,0055</t>
  </si>
  <si>
    <t>金鱼王</t>
  </si>
  <si>
    <t>0097,0392,0175,0031,0030,0032,0224,0064,0398,0487,0048,0039,0127,0352,0346</t>
  </si>
  <si>
    <t>0097,0213,0059,0034,0340,0445,0590,0291,0104,0529,0203,0263,0218,0416,0258,0237,0056,0063,0058,0196,0224,0330,0341,0363,0398,0182,0240,0156,0216,0496,0503,0290,0214,0684,0173,0164,0057,0207,0129,0014,0675,0092,0127,0352,0250</t>
  </si>
  <si>
    <t>0117,0061,0174,0029,0060,0098,0099,0130,0036,0055</t>
  </si>
  <si>
    <t>海星星</t>
  </si>
  <si>
    <t>发光</t>
  </si>
  <si>
    <t>0362,0061,0293,0109,0322,0360,0106,0056,0113,0107,0408,0060,0094,0149,0229,0105,0513,0057,0129,0033,0055</t>
  </si>
  <si>
    <t>0059,0362,0590,0322,0605,0291,0104,0203,0263,0148,0430,0218,0360,0258,0237,0056,0058,0196,0113,0363,0408,0182,0094,0244,0240,0278,0115,0156,0216,0496,0503,0290,0214,0173,0164,0057,0207,0129,0087,0085,0086,0092,0161,0127,0352,0250</t>
  </si>
  <si>
    <t>0291,0038,0203,0812,0356,0196,0277,0102,0220,0244,0278,0205,0324,0214,0173,0164,0207,0129,0086,0239,0352</t>
  </si>
  <si>
    <t>0213,0117,0174,0029,0099,0130,0036,0100,0192</t>
  </si>
  <si>
    <t>宝石海星</t>
  </si>
  <si>
    <t>0362,0109,0322,0106,0056,0113,0107,0408,0060,0094,0229,0105,0671,0057,0129,0033,0055</t>
  </si>
  <si>
    <t>0097,0502,0419,0059,0362,0590,0322,0605,0291,0104,0138,0203,0263,0148,0430,0218,0416,0447,0360,0258,0237,0056,0063,0058,0196,0113,0363,0408,0182,0094,0427,0244,0473,0240,0278,0115,0156,0216,0496,0503,0290,0285,0214,0173,0164,0057,0207,0129,0477,0087,0085,0086,0092,0161,0271,0433,0127,0352,0250,0472</t>
  </si>
  <si>
    <t>0502,0291,0038,0138,0203,0797,0812,0356,0196,0277,0800,0102,0171,0220,0244,0278,0205,0324,0285,0214,0173,0164,0207,0129,0477,0086,0271,0239,0352,0472</t>
  </si>
  <si>
    <t>0213,0117,0061,0174,0029,0149,0099,0287,0130,0036,0100,0192</t>
  </si>
  <si>
    <t>超级宝石海星</t>
  </si>
  <si>
    <t>大力士</t>
  </si>
  <si>
    <t>魔墙人偶</t>
  </si>
  <si>
    <t>过滤</t>
  </si>
  <si>
    <t>0112,0226,0093,0383,0605,0003,0227,0385,0113,0345,0096,0102,0581,0001,0384,0182,0060,0094,0149,0501,0278,0115,0272,0219,0164,0389,0298,0271,0469</t>
  </si>
  <si>
    <t>0332,0502,0213,0226,0034,0280,0347,0445,0451,0204,0590,0605,0104,0409,0138,0227,0203,0412,0263,0007,0148,0374,0411,0264,0492,0218,0248,0416,0447,0385,0270,0237,0063,0008,0196,0611,0334,0113,0345,0478,0025,0005,0118,0581,0595,0417,0363,0371,0384,0612,0182,0094,0678,0244,0473,0240,0278,0115,0156,0216,0496,0219,0290,0247,0351,0285,0214,0289,0173,0076,0500,0164,0241,0207,0269,0477,0168,0087,0085,0009,0086,0259,0092,0271,0433,0253,0472,0428</t>
  </si>
  <si>
    <t>0109,0252,0248,0095,0196,0478,0102,0417,0471,0678,0244,0298,0321,0271,0358</t>
  </si>
  <si>
    <t>0502,0034,0068,0343,0038,0409,0138,0203,0797,0007,0264,0492,0029,0270,0008,0196,0334,0277,0478,0025,0005,0118,0102,0189,0171,0244,0278,0272,0069,0351,0324,0285,0214,0289,0173,0164,0207,0477,0009,0086,0271,0472,0428</t>
  </si>
  <si>
    <t>0117,0174,0223,0266,0099,0130,0066,0036,0100,0192</t>
  </si>
  <si>
    <t>魔墙人偶-伽勒尔的样子</t>
  </si>
  <si>
    <t>除障</t>
  </si>
  <si>
    <t>0502,0226,0093,0383,0605,0024,0227,0573,0095,0420,0196,0113,0102,0243,0581,0001,0182,0060,0094,0229,0278,0115,0272,0219,0389,0298</t>
  </si>
  <si>
    <t>0502,0213,0419,0226,0059,0034,0280,0347,0204,0605,0409,0227,0203,0412,0263,0374,0411,0492,0248,0416,0447,0385,0258,0270,0063,0058,0008,0333,0196,0334,0113,0478,0025,0005,0118,0581,0417,0371,0384,0182,0094,0678,0473,0240,0115,0156,0496,0219,0103,0247,0285,0214,0173,0076,0707,0500,0164,0241,0269,0168,0087,0085,0086,0271,0433,0253,0472,0428</t>
  </si>
  <si>
    <t>0109,0252,0471,0321</t>
  </si>
  <si>
    <t>0797,0813</t>
  </si>
  <si>
    <t>飞天螳螂</t>
  </si>
  <si>
    <t>0097,0403,0458,0104,0206,0364,0116,0210,0673,0043,0400,0228,0098,0013,0163,0014,0410,0017,0404</t>
  </si>
  <si>
    <t>0512,0332,0097,0314,0403,0372,0213,0226,0280,0693,0450,0405,0445,0370,0590,0440,0015,0432,0104,0814,0203,0263,0206,0116,0218,0416,0270,0237,0063,0113,0679,0363,0884,0182,0427,0240,0156,0216,0179,0249,0355,0496,0219,0184,0290,0318,0806,0214,0173,0211,0522,0164,0241,0207,0129,0014,0366,0036,0851,0168,0092,0885,0369,0410,0404</t>
  </si>
  <si>
    <t>0226,0405,0068,0432,0203,0364,0113,0400,0501,0013,0179,0219,0318,0211</t>
  </si>
  <si>
    <t>0450,0068,0432,0038,0814,0203,0210,0029,0282,0673,0102,0466,0355,0214,0173,0164,0207,0129,0014,0366</t>
  </si>
  <si>
    <t>0117,0174,0197,0234,0099,0130</t>
  </si>
  <si>
    <t>迷唇姐</t>
  </si>
  <si>
    <t>0419,0059,0034,0093,0383,0343,0003,0577,0313,0531,0008,0122,0142,0212,0195,0001,0181,0094,0047,0186,0358,0378</t>
  </si>
  <si>
    <t>0502,0213,0694,0419,0059,0034,0280,0347,0445,0204,0590,0104,0577,0409,0138,0497,0227,0203,0412,0263,0313,0148,0374,0411,0264,0524,0218,0248,0416,0447,0258,0270,0237,0063,0304,0058,0008,0333,0196,0113,0478,0025,0005,0118,0417,0363,0371,0612,0182,0094,0678,0427,0244,0473,0240,0278,0115,0156,0216,0496,0290,0247,0285,0214,0173,0500,0164,0207,0269,0477,0168,0259,0092,0271,0433,0253,0352,0472,0428</t>
  </si>
  <si>
    <t>0445,0252,0008,0096,0357,0417,0244,0272,0358,0273</t>
  </si>
  <si>
    <t>0502,0034,0068,0343,0038,0409,0138,0223,0203,0797,0264,0029,0215,0270,0304,0008,0196,0277,0478,0025,0005,0118,0102,0189,0171,0244,0278,0272,0069,0324,0285,0214,0173,0164,0207,0477,0271,0813,0352,0472,0428</t>
  </si>
  <si>
    <t>0117,0061,0174,0149,0099,0103,0130,0066,0230,0036,0100,0037,0055</t>
  </si>
  <si>
    <t>电击兽</t>
  </si>
  <si>
    <t>0268,0435,0486,0416,0043,0113,0067,0098,0103,0351,0129,0087,0085,0009,0084,0086</t>
  </si>
  <si>
    <t>0213,0034,0280,0339,0445,0268,0451,0590,0038,0104,0598,0604,0486,0527,0203,0263,0007,0148,0374,0411,0264,0218,0416,0270,0237,0063,0008,0231,0282,0113,0067,0490,0025,0005,0319,0118,0363,0612,0182,0094,0240,0156,0216,0431,0249,0496,0103,0290,0351,0214,0173,0070,0164,0916,0207,0129,0036,0269,0851,0168,0087,0085,0009,0086,0092,0885,0253,0521,0528</t>
  </si>
  <si>
    <t>0034,0068,0343,0038,0530,0223,0527,0203,0007,0264,0029,0270,0008,0231,0067,0393,0025,0005,0102,0189,0804,0069,0351,0324,0214,0173,0164,0207,0129,0009,0086</t>
  </si>
  <si>
    <t>0117,0238,0174,0197,0266,0149,0099,0115,0130,0066,0100,0192</t>
  </si>
  <si>
    <t>鸭嘴火兽</t>
  </si>
  <si>
    <t>0499,0109,0052,0185,0126,0007,0083,0481,0053,0172,0063,0436,0043,0067,0184,0123,0108,0241</t>
  </si>
  <si>
    <t>0491,0213,0034,0280,0807,0445,0590,0109,0174,0038,0104,0203,0263,0126,0007,0083,0488,0053,0394,0374,0411,0116,0264,0218,0416,0535,0257,0270,0237,0063,0510,0231,0282,0067,0490,0025,0005,0118,0363,0315,0398,0384,0612,0182,0094,0156,0216,0046,0431,0249,0496,0184,0815,0103,0290,0214,0173,0070,0164,0241,0207,0036,0269,0915,0851,0168,0009,0092,0253,0261</t>
  </si>
  <si>
    <t>0034,0807,0068,0343,0038,0530,0223,0203,0007,0264,0029,0257,0270,0231,0067,0025,0005,0102,0189,0815,0069,0214,0173,0164,0207,0009</t>
  </si>
  <si>
    <t>0117,0238,0197,0266,0149,0099,0130,0066,0100</t>
  </si>
  <si>
    <t>凯罗斯</t>
  </si>
  <si>
    <t>破格</t>
  </si>
  <si>
    <t>自信过度</t>
  </si>
  <si>
    <t>0020,0280,0450,0458,0116,0012,0106,0279,0069,0480,0070,0066,0276,0014,0037,0011,0233,0404</t>
  </si>
  <si>
    <t>0213,0034,0280,0693,0339,0523,0445,0370,0590,0015,0091,0104,0089,0203,0263,0206,0374,0411,0116,0264,0218,0416,0270,0237,0667,0063,0334,0363,0182,0240,0156,0216,0279,0179,0431,0157,0249,0317,0496,0290,0214,0479,0173,0446,0444,0070,0522,0164,0241,0276,0207,0014,0168,0675,0092,0404</t>
  </si>
  <si>
    <t>0450,0370,0206,0364,0185,0175,0031,0382,0098,0276,0037</t>
  </si>
  <si>
    <t>0020,0034,0450,0038,0203,0264,0210,0029,0334,0282,0102,0157,0069,0214,0173,0446,0081,0164,0276,0207,0014,0675</t>
  </si>
  <si>
    <t>0117,0174,0200,0099,0163,0036</t>
  </si>
  <si>
    <t>超级凯罗斯</t>
  </si>
  <si>
    <t>飞行皮肤</t>
  </si>
  <si>
    <t>肯泰罗</t>
  </si>
  <si>
    <t>0372,0038,0416,0030,0371,0228,0099,0873,0156,0184,0207,0033,0039,0036,0037,0526,0428</t>
  </si>
  <si>
    <t>0372,0213,0059,0034,0523,0445,0370,0590,0174,0091,0038,0104,0089,0283,0203,0263,0126,0053,0218,0416,0270,0237,0667,0063,0058,0196,0510,0442,0231,0808,0224,0363,0200,0371,0182,0240,0156,0514,0216,0279,0179,0431,0157,0249,0317,0496,0201,0184,0290,0247,0351,0214,0684,0173,0076,0707,0444,0070,0164,0241,0057,0207,0036,0851,0168,0675,0087,0085,0092,0885,0253,0352,0250,0528,0526,0428</t>
  </si>
  <si>
    <t>0174,0283</t>
  </si>
  <si>
    <t>0034,0038,0283,0203,0029,0270,0196,0442,0231,0808,0102,0200,0272,0351,0214,0173,0180,0707,0164,0207,0253,0352,0428</t>
  </si>
  <si>
    <t>0117,0090,0116,0032,0043,0287,0130,0023,0192</t>
  </si>
  <si>
    <t>肯泰罗-斗战种</t>
  </si>
  <si>
    <t>反刍</t>
  </si>
  <si>
    <t>0372,0370,0038,0024,0029,0873,0156,0184,0207,0033,0039,0037,0526,0428</t>
  </si>
  <si>
    <t>0776,0034,0339,0523,0370,0174,0091,0038,0529,0089,0283,0203,0263,0416,0667,0063,0442,0808,0200,0182,0240,0156,0179,0157,0317,0201,0184,0214,0684,0707,0444,0164,0241,0057,0036,0851,0168,0675,0885,0528,0428</t>
  </si>
  <si>
    <t>肯泰罗-火炽种</t>
  </si>
  <si>
    <t>0370,0024,0488,0394,0029,0873,0156,0184,0207,0033,0039,0037,0526,0428</t>
  </si>
  <si>
    <t>0776,0034,0339,0523,0370,0174,0091,0038,0529,0089,0283,0203,0263,0126,0083,0488,0053,0394,0416,0667,0063,0442,0808,0200,0315,0182,0240,0156,0179,0157,0317,0201,0184,0214,0684,0707,0444,0164,0241,0036,0915,0851,0168,0885,0528,0261,0428</t>
  </si>
  <si>
    <t>肯泰罗-水澜种</t>
  </si>
  <si>
    <t>0453,0370,0024,0029,0873,0156,0184,0207,0033,0039,0037,0834,0526,0428</t>
  </si>
  <si>
    <t>0776,0034,0339,0523,0886,0370,0174,0091,0038,0529,0089,0283,0203,0263,0416,0667,0056,0063,0442,0808,0710,0200,0182,0240,0156,0179,0157,0317,0201,0184,0214,0684,0707,0444,0164,0057,0036,0851,0168,0885,0352,0250,0528,0428</t>
  </si>
  <si>
    <t>鲤鱼王</t>
  </si>
  <si>
    <t>0175,0150,0033</t>
  </si>
  <si>
    <t>0340,0056</t>
  </si>
  <si>
    <t>0340</t>
  </si>
  <si>
    <t>0606,0603</t>
  </si>
  <si>
    <t>暴鲤龙</t>
  </si>
  <si>
    <t>0401,0044,0362,0242,0349,0082,0175,0542,0056,0063,0423,0043,0240,0184,0150,0033,0037,0239,0127,0250</t>
  </si>
  <si>
    <t>0213,0419,0059,0034,0340,0362,0693,0523,0445,0886,0590,0242,0399,0291,0038,0104,0913,0349,0406,0525,0089,0283,0203,0263,0126,0053,0218,0416,0258,0270,0237,0542,0056,0063,0058,0423,0196,0510,0442,0231,0808,0330,0363,0200,0371,0438,0182,0240,0156,0216,0046,0249,0496,0201,0503,0799,0184,0290,0214,0173,0180,0444,0070,0164,0241,0057,0207,0036,0269,0915,0851,0087,0085,0086,0259,0092,0253,0127,0352,0250</t>
  </si>
  <si>
    <t>0401,0034,0340,0399,0291,0038,0406,0203,0029,0196,0442,0231,0808,0102,0200,0799,0214,0173,0180,0164,0207,0086,0239,0253,0352</t>
  </si>
  <si>
    <t>0117,0020,0061,0174,0225,0099,0115,0130,0055,0192</t>
  </si>
  <si>
    <t>超级暴鲤龙</t>
  </si>
  <si>
    <t>拉普拉斯</t>
  </si>
  <si>
    <t>0034,0362,0109,0045,0056,0058,0420,0791,0054,0195,0240,0219,0329,0047,0055,0352</t>
  </si>
  <si>
    <t>0914,0213,0419,0059,0776,0034,0362,0523,0445,0204,0886,0590,0109,0174,0574,0291,0038,0104,0913,0349,0406,0138,0529,0089,0497,0203,0263,0524,0218,0248,0416,0258,0114,0270,0237,0056,0063,0304,0058,0333,0196,0442,0231,0710,0224,0330,0363,0200,0182,0094,0917,0240,0115,0156,0216,0046,0249,0496,0219,0290,0351,0214,0684,0173,0883,0070,0164,0057,0207,0036,0851,0087,0085,0092,0127,0352,0311,0250,0428</t>
  </si>
  <si>
    <t>0246,0419,0174,0349,0406,0090,0193,0573,0248,0032,0287,0214,0664,0164,0321,0250</t>
  </si>
  <si>
    <t>0246,0401,0335,0034,0291,0038,0406,0138,0529,0203,0029,0215,0304,0196,0442,0231,0102,0171,0200,0351,0324,0214,0173,0164,0207,0352,0428</t>
  </si>
  <si>
    <t>0062,0117,0061,0225,0082,0149,0099,0130,0076,0192</t>
  </si>
  <si>
    <t>百变怪</t>
  </si>
  <si>
    <t>变身者</t>
  </si>
  <si>
    <t>0144</t>
  </si>
  <si>
    <t>伊布</t>
  </si>
  <si>
    <t>0608,0226,0044,0204,0383,0343,0038,0045,0270,0387,0098,0287,0028,0129,0033,0039,0036,0376</t>
  </si>
  <si>
    <t>0914,0213,0226,0034,0347,0445,0204,0590,0174,0091,0038,0104,0497,0203,0263,0313,0116,0218,0270,0237,0304,0231,0189,0363,0006,0182,0240,0156,0514,0216,0046,0496,0290,0247,0214,0173,0500,0164,0241,0207,0129,0036,0851,0092,0885,0311,0526</t>
  </si>
  <si>
    <t>0445,0204,0343,0174,0197,0024,0203,0313,0175,0189,0363,0500,0485,0321,0273,0281</t>
  </si>
  <si>
    <t>0034,0343,0038,0203,0029,0215,0270,0304,0231,0673,0387,0102,0189,0214,0173,0164,0207,0129</t>
  </si>
  <si>
    <t>0117,0606,0099,0115,0047,0130</t>
  </si>
  <si>
    <t>搭档伊布</t>
  </si>
  <si>
    <t>0608,0226,0044,0204,0383,0343,0038,0024,0045,0270,0387,0098,0028,0129,0033,0039,0036</t>
  </si>
  <si>
    <t>0914,0226,0034,0204,0174,0091,0038,0203,0263,0313,0029,0270,0304,0231,0189,0006,0182,0240,0115,0156,0046,0247,0214,0500,0164,0241,0129,0036,0092,0311</t>
  </si>
  <si>
    <t>0737,0733,0734,0739,0736,0738,0735,0740,0741</t>
  </si>
  <si>
    <t>水伊布</t>
  </si>
  <si>
    <t>0151,0392,0062,0608,0226,0044,0204,0383,0343,0038,0045,0114,0270,0056,0387,0330,0098,0028,0129,0033,0039,0036,0055,0352</t>
  </si>
  <si>
    <t>0914,0213,0226,0059,0034,0362,0347,0445,0204,0886,0590,0174,0091,0291,0038,0104,0497,0203,0263,0313,0812,0116,0218,0416,0258,0114,0270,0237,0056,0063,0304,0058,0196,0231,0710,0330,0189,0363,0006,0182,0240,0156,0514,0216,0046,0249,0496,0503,0290,0247,0214,0173,0500,0070,0164,0241,0057,0207,0129,0036,0851,0092,0885,0127,0352,0311,0250,0526</t>
  </si>
  <si>
    <t>0401,0034,0343,0291,0038,0203,0812,0029,0215,0270,0304,0196,0231,0673,0387,0102,0189,0324,0214,0173,0164,0207,0129,0352</t>
  </si>
  <si>
    <t>0117,0061,0606,0197,0024,0054,0099,0115,0130,0281</t>
  </si>
  <si>
    <t>雷伊布</t>
  </si>
  <si>
    <t>蓄电</t>
  </si>
  <si>
    <t>飞毛腿</t>
  </si>
  <si>
    <t>0097,0608,0226,0044,0204,0383,0343,0435,0038,0024,0045,0270,0387,0042,0098,0028,0129,0033,0039,0036,0087,0422,0084,0086</t>
  </si>
  <si>
    <t>0097,0914,0213,0226,0034,0347,0445,0268,0451,0204,0590,0174,0091,0038,0104,0497,0598,0604,0486,0527,0203,0263,0313,0206,0148,0116,0218,0416,0270,0237,0063,0304,0231,0113,0319,0189,0363,0006,0042,0182,0240,0156,0514,0216,0046,0249,0496,0290,0247,0351,0214,0173,0500,0070,0164,0241,0207,0129,0036,0851,0087,0085,0422,0086,0092,0885,0521,0311,0528,0526</t>
  </si>
  <si>
    <t>0034,0343,0038,0203,0029,0215,0270,0304,0231,0673,0387,0393,0102,0189,0804,0351,0324,0214,0173,0164,0207,0129,0086</t>
  </si>
  <si>
    <t>0117,0606,0197,0099,0115,0130,0281,0192</t>
  </si>
  <si>
    <t>火伊布</t>
  </si>
  <si>
    <t>0608,0226,0044,0204,0383,0343,0038,0052,0126,0424,0083,0053,0394,0045,0270,0387,0436,0043,0098,0028,0184,0123,0129,0033,0039,0036</t>
  </si>
  <si>
    <t>0914,0213,0226,0034,0807,0347,0445,0204,0590,0174,0091,0038,0104,0497,0283,0203,0263,0313,0126,0424,0083,0488,0053,0394,0116,0218,0416,0257,0270,0237,0063,0304,0510,0231,0189,0595,0363,0315,0006,0182,0240,0156,0514,0216,0046,0249,0496,0184,0815,0290,0247,0214,0173,0500,0070,0164,0241,0276,0207,0129,0036,0915,0851,0092,0885,0311,0261,0526</t>
  </si>
  <si>
    <t>0034,0807,0343,0038,0203,0029,0215,0257,0270,0304,0231,0673,0387,0102,0189,0815,0214,0173,0164,0276,0207,0129</t>
  </si>
  <si>
    <t>0117,0606,0197,0024,0099,0115,0130,0281,0192</t>
  </si>
  <si>
    <t>多边兽</t>
  </si>
  <si>
    <t>下载</t>
  </si>
  <si>
    <t>0097,0160,0176,0435,0038,0199,0277,0393,0060,0105,0278,0159,0324,0033,0084,0161,0192</t>
  </si>
  <si>
    <t>0332,0097,0502,0059,0268,0451,0590,0038,0104,0138,0598,0527,0203,0263,0148,0492,0218,0416,0356,0385,0237,0063,0058,0196,0231,0363,0384,0182,0060,0094,0244,0473,0240,0278,0156,0216,0496,0290,0247,0351,0214,0173,0076,0683,0164,0241,0207,0129,0036,0851,0168,0087,0085,0086,0092,0161,0271,0433,0472,0428</t>
  </si>
  <si>
    <t>0502,0038,0138,0527,0203,0492,0356,0196,0231,0387,0277,0393,0102,0171,0220,0244,0278,0351,0324,0214,0173,0164,0207,0129,0477,0086,0271,0472,0428</t>
  </si>
  <si>
    <t>0112,0117,0174,0111,0029,0149,0099,0115,0130,0100</t>
  </si>
  <si>
    <t>菊石兽</t>
  </si>
  <si>
    <t>0246,0020,0044,0362,0132,0056,0043,0341,0182,0350,0205,0028,0504,0057,0321,0055,0110</t>
  </si>
  <si>
    <t>0213,0059,0034,0362,0445,0590,0291,0104,0414,0203,0263,0218,0360,0258,0237,0056,0058,0196,0334,0330,0341,0363,0182,0240,0156,0216,0350,0397,0157,0249,0317,0496,0201,0503,0290,0214,0479,0173,0191,0446,0164,0057,0207,0168,0092,0390,0127,0352,0250</t>
  </si>
  <si>
    <t>0062,0117,0044,0061,0114,0282,0330,0513,0157,0021,0191,0048,0321,0390,0352,0250,0378</t>
  </si>
  <si>
    <t>0246,0020,0034,0291,0038,0414,0203,0029,0196,0334,0282,0800,0102,0157,0205,0214,0173,0446,0164,0207,0352</t>
  </si>
  <si>
    <t>0174,0030,0099,0115,0088,0131,0036</t>
  </si>
  <si>
    <t>多刺菊石兽</t>
  </si>
  <si>
    <t>0246,0020,0044,0362,0132,0242,0056,0043,0341,0182,0350,0205,0028,0504,0131,0057,0321,0055,0110</t>
  </si>
  <si>
    <t>0213,0059,0034,0362,0445,0590,0242,0291,0104,0414,0203,0263,0218,0416,0360,0258,0237,0056,0063,0058,0196,0334,0710,0330,0341,0363,0042,0182,0240,0156,0216,0350,0431,0397,0157,0249,0317,0496,0201,0503,0290,0214,0479,0173,0191,0446,0444,0164,0057,0207,0168,0092,0390,0127,0352,0250</t>
  </si>
  <si>
    <t>0246,0020,0034,0291,0038,0414,0203,0029,0196,0334,0282,0800,0102,0157,0205,0069,0214,0173,0446,0164,0207,0352</t>
  </si>
  <si>
    <t>0117,0061,0174,0030,0032,0099,0115,0088,0130,0066,0048,0036</t>
  </si>
  <si>
    <t>化石盔</t>
  </si>
  <si>
    <t>0071,0246,0453,0362,0203,0106,0141,0043,0710,0072,0319,0341,0182,0028,0010,0444,0378</t>
  </si>
  <si>
    <t>0332,0213,0059,0034,0362,0445,0590,0091,0104,0414,0203,0263,0218,0202,0258,0237,0468,0056,0058,0196,0334,0141,0710,0341,0363,0182,0240,0156,0216,0350,0397,0157,0249,0317,0496,0201,0503,0103,0290,0214,0479,0173,0446,0444,0164,0057,0207,0168,0092,0127,0352,0250</t>
  </si>
  <si>
    <t>0062,0061,0109,0091,0175,0193,0202,0196,0282,0072,0341,0229,0103,0036</t>
  </si>
  <si>
    <t>0246,0034,0038,0414,0203,0202,0196,0334,0282,0800,0102,0189,0157,0205,0214,0173,0446,0164,0207,0352</t>
  </si>
  <si>
    <t>0117,0174,0029,0099,0115,0088,0163,0055</t>
  </si>
  <si>
    <t>镰刀盔</t>
  </si>
  <si>
    <t>0071,0246,0453,0362,0203,0364,0210,0106,0141,0043,0710,0072,0319,0341,0400,0182,0028,0010,0163,0444,0378</t>
  </si>
  <si>
    <t>0332,0213,0059,0034,0280,0362,0445,0590,0440,0015,0091,0291,0104,0414,0203,0263,0218,0202,0416,0258,0237,0468,0056,0063,0058,0196,0334,0141,0710,0067,0025,0341,0363,0267,0182,0427,0240,0534,0156,0216,0350,0431,0397,0157,0249,0317,0496,0201,0503,0103,0290,0214,0479,0173,0446,0444,0164,0276,0057,0207,0014,0168,0092,0127,0352,0250,0404</t>
  </si>
  <si>
    <t>0246,0401,0034,0291,0038,0414,0203,0812,0210,0202,0029,0196,0334,0282,0710,0067,0025,0800,0102,0189,0157,0205,0069,0214,0173,0446,0164,0276,0207,0014,0352</t>
  </si>
  <si>
    <t>0117,0061,0109,0174,0099,0013,0115,0088,0130,0066,0036,0055</t>
  </si>
  <si>
    <t>化石翼龙</t>
  </si>
  <si>
    <t>压迫感</t>
  </si>
  <si>
    <t>0097,0246,0044,0242,0424,0416,0063,0423,0442,0046,0157,0184,0507,0444,0048,0036,0422,0017</t>
  </si>
  <si>
    <t>0332,0097,0372,0213,0693,0523,0445,0590,0242,0432,0104,0337,0349,0406,0414,0089,0203,0263,0126,0424,0053,0019,0218,0416,0257,0237,0468,0542,0063,0423,0510,0442,0231,0363,0371,0182,0706,0240,0156,0216,0046,0350,0397,0157,0249,0317,0355,0496,0201,0184,0290,0507,0214,0479,0173,0446,0211,0444,0070,0164,0241,0207,0129,0269,0168,0422,0259,0092</t>
  </si>
  <si>
    <t>0372,0174,0225,0193,0228,0355,0211,0366,0018,0469</t>
  </si>
  <si>
    <t>0314,0246,0401,0432,0038,0406,0814,0414,0203,0029,0257,0442,0231,0673,0800,0102,0466,0157,0355,0143,0214,0173,0446,0164,0207,0129,0366,0239</t>
  </si>
  <si>
    <t>0117,0606,0197,0082,0099,0013,0115,0088</t>
  </si>
  <si>
    <t>超级化石翼龙</t>
  </si>
  <si>
    <t>卡比兽</t>
  </si>
  <si>
    <t>免疫</t>
  </si>
  <si>
    <t>0133,0562,0187,0044,0335,0034,0498,0343,0242,0111,0175,0374,0416,0359,0029,0484,0667,0063,0387,0122,0118,0278,0156,0205,0103,0214,0173,0254,0256,0033,0281</t>
  </si>
  <si>
    <t>0133,0213,0059,0776,0034,0280,0523,0445,0204,0886,0590,0242,0174,0663,0091,0038,0104,0089,0227,0203,0263,0126,0007,0053,0374,0411,0264,0218,0416,0441,0912,0535,0484,0270,0237,0667,0056,0063,0304,0058,0008,0196,0510,0442,0025,0005,0118,0189,0363,0200,0006,0612,0182,0094,0240,0278,0156,0514,0216,0431,0157,0249,0317,0496,0201,0103,0290,0402,0120,0247,0351,0214,0479,0173,0076,0707,0070,0164,0241,0916,0276,0057,0207,0036,0851,0087,0085,0009,0092,0885,0253,0352,0250,0528,0526,0428</t>
  </si>
  <si>
    <t>0495,0562,0204,0068,0174,0038,0090,0380,0122,0363,0612,0228,0164,0018</t>
  </si>
  <si>
    <t>0495,0335,0034,0068,0343,0111,0038,0223,0203,0007,0264,0441,0029,0304,0008,0196,0442,0387,0025,0005,0118,0102,0189,0200,0244,0278,0157,0205,0402,0069,0120,0351,0214,0289,0173,0798,0707,0164,0276,0207,0805,0009,0352,0428</t>
  </si>
  <si>
    <t>0117,0061,0606,0106,0149,0099,0115,0287,0130,0066,0055,0192</t>
  </si>
  <si>
    <t>急冻鸟</t>
  </si>
  <si>
    <t>0097,0246,0059,0573,0016,0258,0114,0542,0058,0420,0170,0054,0181,0115,0355,0329,0883,0366</t>
  </si>
  <si>
    <t>0332,0097,0314,0403,0694,0419,0059,0413,0590,0432,0038,0104,0814,0203,0263,0297,0019,0524,0218,0416,0258,0114,0270,0237,0542,0063,0058,0861,0333,0196,0113,0363,0365,0182,0240,0115,0156,0216,0046,0249,0355,0496,0201,0290,0507,0214,0173,0883,0211,0164,0241,0207,0129,0366,0036,0851,0092,0813,0369,0352,0311</t>
  </si>
  <si>
    <t>0314,0246,0432,0038,0814,0203,0196,0673,0102,0189,0466,0355,0324,0143,0214,0173,0164,0207,0129,0366,0813,0239,0352</t>
  </si>
  <si>
    <t>0117,0061,0174,0197,0326,0029,0215,0043,0243,0064,0099,0013,0055,0018</t>
  </si>
  <si>
    <t>急冻鸟-伽勒尔的样子</t>
  </si>
  <si>
    <t>0097,0246,0093,0104,0138,0821,0248,0016,0542,0095,0170,0427,0375,0105,0115,0366,0433</t>
  </si>
  <si>
    <t>0097,0314,0403,0502,0413,0347,0814,0203,0797,0263,0019,0248,0416,0385,0270,0542,0063,0304,0286,0113,0384,0182,0060,0094,0917,0427,0473,0240,0115,0156,0496,0184,0247,0285,0214,0173,0883,0211,0500,0164,0241,0129,0366,0036,0851,0271,0433,0369</t>
  </si>
  <si>
    <t>0814,0797</t>
  </si>
  <si>
    <t>闪电鸟</t>
  </si>
  <si>
    <t>0097,0246,0268,0197,0435,0065,0113,0602,0064,0365,0240,0355,0087,0084,0086,0192</t>
  </si>
  <si>
    <t>0512,0332,0097,0314,0226,0413,0268,0451,0590,0432,0104,0814,0598,0604,0486,0203,0263,0148,0019,0218,0416,0258,0257,0270,0237,0542,0063,0113,0319,0363,0365,0182,0240,0156,0216,0046,0249,0355,0496,0201,0290,0351,0507,0214,0173,0211,0164,0241,0916,0207,0129,0366,0036,0851,0087,0085,0086,0092,0369,0521,0311,0528</t>
  </si>
  <si>
    <t>0314,0246,0432,0038,0814,0203,0257,0673,0102,0189,0466,0804,0355,0351,0324,0143,0214,0173,0164,0207,0129,0366,0086,0239</t>
  </si>
  <si>
    <t>0117,0174,0326,0029,0043,0099,0013,0115,0018</t>
  </si>
  <si>
    <t>闪电鸟-伽勒尔的样子</t>
  </si>
  <si>
    <t>0097,0246,0280,0339,0370,0068,0197,0065,0116,0113,0064,0365,0501,0179,0249,0823</t>
  </si>
  <si>
    <t>0512,0332,0097,0372,0299,0340,0413,0280,0339,0370,0811,0038,0814,0283,0203,0263,0019,0116,0416,0270,0542,0063,0282,0113,0067,0490,0025,0371,0182,0240,0156,0514,0279,0179,0496,0201,0184,0103,0214,0173,0211,0707,0164,0241,0276,0129,0366,0036,0269,0851,0675,0885,0369</t>
  </si>
  <si>
    <t>0811,0814</t>
  </si>
  <si>
    <t>火焰鸟</t>
  </si>
  <si>
    <t>0097,0403,0246,0682,0052,0203,0083,0053,0016,0257,0542,0510,0043,0315,0355,0219,0143,0076,0241,0017</t>
  </si>
  <si>
    <t>0512,0332,0097,0314,0403,0413,0807,0590,0432,0038,0104,0814,0203,0263,0126,0083,0488,0053,0394,0019,0218,0416,0257,0270,0237,0542,0063,0510,0595,0363,0315,0365,0182,0240,0156,0216,0046,0249,0355,0496,0219,0201,0815,0290,0507,0214,0173,0076,0211,0164,0241,0207,0129,0366,0036,0915,0851,0092,0369,0311,0261</t>
  </si>
  <si>
    <t>0314,0246,0807,0432,0038,0814,0203,0257,0673,0102,0189,0466,0355,0815,0143,0214,0173,0164,0207,0129,0366,0239</t>
  </si>
  <si>
    <t>0117,0174,0197,0326,0029,0234,0064,0099,0013,0115,0018</t>
  </si>
  <si>
    <t>火焰鸟-伽勒尔的样子</t>
  </si>
  <si>
    <t>怒火冲天</t>
  </si>
  <si>
    <t>0495,0097,0403,0246,0203,0822,0016,0542,0043,0262,0417,0371,0219,0143,0389,0017</t>
  </si>
  <si>
    <t>0512,0332,0097,0403,0372,0413,0399,0814,0203,0263,0019,0492,0416,0270,0506,0542,0063,0304,0286,0808,0417,0220,0371,0182,0240,0156,0496,0219,0201,0184,0247,0214,0555,0173,0180,0211,0164,0241,0129,0366,0036,0269,0851,0168,0369</t>
  </si>
  <si>
    <t>0814,0808</t>
  </si>
  <si>
    <t>迷你龙</t>
  </si>
  <si>
    <t>神奇鳞片</t>
  </si>
  <si>
    <t>0097,0401,0349,0082,0407,0525,0063,0043,0200,0240,0219,0021,0086,0239,0035</t>
  </si>
  <si>
    <t>0097,0213,0059,0034,0784,0693,0445,0886,0590,0104,0434,0913,0349,0406,0525,0203,0263,0126,0083,0053,0218,0416,0258,0114,0270,0237,0056,0063,0058,0196,0510,0442,0231,0113,0363,0200,0182,0240,0156,0216,0496,0219,0799,0290,0351,0214,0173,0164,0241,0057,0207,0129,0036,0851,0087,0085,0086,0092,0127,0352,0250</t>
  </si>
  <si>
    <t>0453,0225,0349,0406,0407,0245,0114,0231,0113,0054,0048,0352</t>
  </si>
  <si>
    <t>0401,0020,0034,0038,0434,0406,0203,0029,0196,0231,0102,0200,0799,0351,0214,0173,0164,0207,0129,0086,0239,0352</t>
  </si>
  <si>
    <t>0117,0061,0174,0197,0099,0115,0130,0055,0192</t>
  </si>
  <si>
    <t>哈克龙</t>
  </si>
  <si>
    <t>0097,0213,0059,0034,0784,0693,0445,0886,0590,0104,0434,0913,0349,0406,0525,0203,0263,0126,0083,0053,0218,0416,0258,0114,0270,0237,0056,0063,0058,0196,0510,0442,0231,0113,0363,0200,0182,0240,0156,0216,0496,0219,0799,0290,0351,0214,0173,0164,0241,0057,0207,0129,0036,0851,0087,0085,0086,0092,0127,0352,0311,0250</t>
  </si>
  <si>
    <t>0117,0061,0174,0197,0225,0032,0099,0115,0130,0055,0192</t>
  </si>
  <si>
    <t>快龙</t>
  </si>
  <si>
    <t>多重鳞片</t>
  </si>
  <si>
    <t>0097,0401,0349,0082,0407,0525,0245,0007,0542,0063,0043,0200,0240,0355,0219,0021,0009,0086,0239,0017,0035</t>
  </si>
  <si>
    <t>0332,0097,0314,0403,0213,0059,0776,0034,0784,0280,0693,0523,0445,0886,0590,0015,0432,0291,0104,0434,0913,0337,0349,0406,0525,0089,0227,0203,0263,0126,0007,0083,0053,0374,0019,0411,0264,0218,0416,0258,0114,0257,0270,0237,0468,0542,0056,0063,0058,0008,0861,0196,0510,0442,0231,0113,0067,0025,0005,0118,0363,0200,0612,0182,0240,0156,0216,0046,0157,0249,0317,0355,0496,0219,0201,0799,0184,0290,0351,0507,0214,0173,0883,0211,0707,0444,0070,0164,0241,0276,0057,0207,0129,0366,0036,0851,0087,0085,0009,0086,0092,0127,0352,0311,0250</t>
  </si>
  <si>
    <t>0314,0401,0020,0034,0432,0291,0038,0434,0406,0814,0223,0203,0007,0264,0210,0029,0257,0008,0196,0442,0231,0102,0189,0466,0200,0355,0799,0351,0214,0173,0164,0276,0207,0129,0366,0009,0086,0239,0352</t>
  </si>
  <si>
    <t>0453,0112,0117,0061,0174,0197,0225,0215,0032,0054,0099,0013,0115,0130,0055,0192</t>
  </si>
  <si>
    <t>超级快龙</t>
  </si>
  <si>
    <t>超梦</t>
  </si>
  <si>
    <t>0133,0246,0396,0112,0093,0050,0248,0385,0673,0791,0382,0357,0054,0384,0094,0427,0244,0540,0149,0105,0219,0129</t>
  </si>
  <si>
    <t>0332,0097,0502,0133,0396,0419,0059,0034,0280,0693,0339,0523,0347,0451,0886,0590,0109,0174,0399,0291,0038,0104,0409,0138,0414,0089,0486,0373,0203,0412,0797,0263,0126,0007,0053,0148,0374,0411,0264,0492,0218,0248,0416,0447,0356,0385,0258,0270,0506,0237,0542,0063,0058,0008,0196,0286,0510,0231,0282,0808,0113,0067,0490,0478,0025,0005,0118,0417,0363,0101,0006,0398,0408,0384,0612,0182,0060,0094,0917,0678,0427,0244,0473,0240,0278,0115,0156,0216,0179,0431,0157,0249,0317,0496,0219,0201,0184,0290,0120,0247,0351,0285,0214,0289,0173,0076,0683,0180,0707,0444,0500,0070,0164,0241,0207,0129,0036,0269,0477,0851,0087,0085,0009,0086,0259,0092,0885,0161,0271,0433,0352,0311,0261,0472,0428</t>
  </si>
  <si>
    <t>0401,0034,0068,0038,0409,0138,0223,0203,0797,0007,0264,0492,0356,0029,0008,0196,0231,0673,0067,0277,0478,0025,0005,0118,0102,0189,0171,0244,0278,0272,0069,0120,0351,0324,0285,0214,0289,0173,0164,0207,0129,0477,0009,0086,0271,0352,0472,0428</t>
  </si>
  <si>
    <t>0117,0061,0197,0505,0099,0130,0066,0100,0055,0192</t>
  </si>
  <si>
    <t>超级超梦X</t>
  </si>
  <si>
    <t>超级超梦Y</t>
  </si>
  <si>
    <t>梦幻</t>
  </si>
  <si>
    <t>0133,0246,0396,0112,0226,0286,0791,0382,0005,0118,0417,0001,0094,0513,0144</t>
  </si>
  <si>
    <t>0491,0512,0332,0097,0314,0403,0914,0502,0133,0372,0213,0396,0694,0419,0226,0251,0307,0299,0059,0776,0034,0340,0413,0784,0280,0362,0693,0450,0405,0339,0523,0331,0807,0347,0445,0268,0451,0204,0886,0370,0811,0590,0109,0322,0440,0242,0174,0015,0663,0399,0605,0432,0091,0574,0291,0038,0104,0434,0913,0337,0349,0406,0525,0577,0409,0138,0529,0814,0414,0089,0497,0598,0604,0486,0527,0373,0227,0283,0203,0412,0797,0153,0263,0313,0206,0297,0126,0424,0519,0007,0083,0488,0053,0394,0148,0430,0374,0812,0019,0411,0116,0264,0492,0338,0524,0218,0248,0202,0416,0447,0520,0803,0580,0356,0385,0441,0360,0258,0912,0114,0535,0257,0484,0270,0506,0237,0667,0468,0542,0308,0056,0063,0304,0058,0423,0008,0861,0333,0196,0286,0510,0611,0334,0442,0231,0282,0808,0348,0437,0141,0113,0710,0067,0490,0679,0345,0478,0224,0025,0005,0232,0319,0800,0118,0802,0581,0330,0341,0189,0595,0417,0363,0267,0101,0200,0315,0220,0371,0006,0572,0566,0042,0583,0365,0398,0342,0676,0809,0884,0408,0384,0612,0438,0182,0060,0094,0706,0917,0678,0427,0244,0473,0511,0240,0534,0278,0115,0156,0514,0216,0279,0179,0046,0350,0431,0397,0157,0249,0317,0355,0496,0219,0201,0328,0503,0799,0184,0815,0103,0290,0402,0120,0247,0421,0351,0318,0285,0806,0507,0214,0188,0482,0479,0684,0555,0289,0173,0883,0076,0669,0683,0191,0180,0446,0796,0211,0707,0444,0500,0070,0522,0164,0241,0916,0162,0276,0057,0207,0129,0014,0541,0366,0036,0269,0477,0915,0851,0168,0675,0087,0085,0422,0009,0086,0259,0092,0390,0885,0161,0271,0433,0813,0918,0253,0369,0410,0599,0474,0521,0127,0518,0352,0311,0250,0528,0261,0472,0526,0404,0428</t>
  </si>
  <si>
    <t>0495,0314,0502,0246,0401,0020,0335,0034,0340,0450,0807,0811,0810,0068,0343,0399,0111,0432,0291,0038,0406,0409,0138,0529,0530,0814,0223,0414,0527,0283,0203,0797,0153,0007,0812,0264,0492,0210,0380,0202,0803,0356,0441,0029,0215,0257,0270,0304,0008,0196,0334,0442,0231,0282,0673,0808,0387,0710,0067,0277,0478,0393,0025,0005,0800,0118,0102,0802,0189,0171,0466,0200,0220,0809,0244,0278,0804,0157,0272,0205,0355,0799,0815,0402,0069,0120,0351,0324,0285,0806,0143,0214,0289,0173,0135,0180,0446,0798,0707,0081,0164,0389,0162,0276,0207,0129,0014,0235,0366,0477,0805,0675,0009,0086,0271,0813,0239,0253,0410,0352,0472,0388,0428</t>
  </si>
  <si>
    <t>0117,0061,0093,0197,0225,0082,0121,0252,0185,0090,0032,0095,0072,0149,0099,0013,0130,0066,0230,0100,0055,0018,0192</t>
  </si>
  <si>
    <t>菊草叶</t>
  </si>
  <si>
    <t>0312,0034,0202,0045,0073,0113,0345,0363,0077,0075,0115,0219,0076,0230,0235,0033</t>
  </si>
  <si>
    <t>0213,0034,0331,0445,0204,0590,0174,0015,0038,0104,0497,0227,0203,0412,0263,0313,0148,0218,0202,0447,0520,0803,0580,0270,0237,0231,0437,0113,0345,0189,0363,0267,0182,0115,0156,0216,0496,0219,0290,0402,0214,0076,0669,0164,0241,0207,0014,0036,0851,0092,0885,0526</t>
  </si>
  <si>
    <t>0246,0312,0034,0068,0175,0320,0580,0505,0275,0437,0073,0267,0287,0022,0378</t>
  </si>
  <si>
    <t>0246,0034,0068,0038,0203,0210,0202,0520,0029,0231,0277,0102,0189,0402,0214,0173,0164,0207,0014,0235,0388</t>
  </si>
  <si>
    <t>0197,0338</t>
  </si>
  <si>
    <t>月桂叶</t>
  </si>
  <si>
    <t>0213,0034,0331,0445,0204,0590,0174,0015,0038,0104,0497,0227,0203,0412,0263,0313,0148,0218,0202,0447,0520,0803,0580,0270,0237,0231,0282,0437,0113,0345,0189,0363,0267,0182,0115,0156,0216,0249,0496,0219,0290,0402,0214,0076,0669,0707,0070,0164,0241,0207,0014,0036,0851,0092,0885,0526</t>
  </si>
  <si>
    <t>0246,0034,0068,0038,0203,0210,0202,0520,0029,0231,0673,0277,0102,0189,0402,0214,0173,0164,0207,0014,0235,0388</t>
  </si>
  <si>
    <t>0197</t>
  </si>
  <si>
    <t>大竺葵</t>
  </si>
  <si>
    <t>0312,0034,0202,0045,0073,0113,0345,0363,0572,0080,0077,0075,0115,0219,0076,0230,0235,0033</t>
  </si>
  <si>
    <t>0213,0776,0034,0523,0331,0445,0204,0590,0174,0015,0038,0104,0525,0089,0497,0227,0283,0203,0412,0263,0313,0148,0338,0218,0202,0416,0447,0520,0803,0580,0270,0237,0063,0231,0282,0437,0113,0345,0189,0363,0267,0200,0572,0182,0115,0156,0216,0431,0249,0496,0219,0290,0402,0214,0076,0669,0707,0070,0164,0241,0207,0014,0036,0851,0092,0885,0311,0526,0428</t>
  </si>
  <si>
    <t>0246,0034,0068,0038,0203,0338,0210,0202,0520,0029,0231,0673,0277,0102,0189,0200,0402,0214,0173,0707,0164,0207,0014,0235,0388</t>
  </si>
  <si>
    <t>超级大竺葵</t>
  </si>
  <si>
    <t>超级日光</t>
  </si>
  <si>
    <t>火球鼠</t>
  </si>
  <si>
    <t>0682,0111,0038,0052,0284,0488,0053,0172,0517,0436,0043,0315,0098,0205,0108,0129,0033</t>
  </si>
  <si>
    <t>0332,0213,0034,0807,0445,0590,0174,0015,0091,0038,0104,0203,0263,0126,0424,0519,0083,0488,0053,0394,0218,0257,0237,0510,0442,0363,0267,0315,0583,0182,0156,0216,0179,0046,0496,0290,0214,0164,0241,0207,0129,0036,0915,0851,0092,0528,0261,0526,0428</t>
  </si>
  <si>
    <t>0343,0306,0174,0038,0024,0326,0481,0394,0193,0154,0336,0267,0098,0179,0037</t>
  </si>
  <si>
    <t>0034,0343,0111,0038,0203,0519,0029,0257,0102,0189,0205,0214,0173,0164,0207,0129</t>
  </si>
  <si>
    <t>0307,0197,0231,0066</t>
  </si>
  <si>
    <t>火岩鼠</t>
  </si>
  <si>
    <t>0332,0213,0034,0280,0807,0445,0590,0174,0015,0091,0038,0104,0283,0203,0263,0126,0424,0519,0083,0488,0053,0394,0264,0218,0257,0237,0510,0442,0363,0267,0315,0583,0182,0156,0216,0179,0046,0249,0496,0290,0214,0070,0164,0241,0207,0129,0036,0915,0851,0092,0528,0261,0526,0428</t>
  </si>
  <si>
    <t>0034,0343,0111,0038,0203,0519,0264,0210,0029,0257,0102,0189,0205,0214,0173,0164,0207,0129</t>
  </si>
  <si>
    <t>0197,0231</t>
  </si>
  <si>
    <t>火暴兽</t>
  </si>
  <si>
    <t>0682,0111,0038,0052,0284,0488,0053,0172,0360,0517,0436,0043,0315,0098,0205,0108,0129,0033</t>
  </si>
  <si>
    <t>0332,0213,0307,0034,0280,0523,0807,0445,0590,0174,0015,0091,0038,0104,0089,0283,0203,0263,0126,0424,0519,0007,0083,0488,0053,0394,0374,0411,0264,0218,0416,0360,0257,0270,0237,0063,0510,0442,0067,0363,0267,0315,0583,0612,0182,0156,0216,0179,0046,0431,0157,0249,0317,0496,0815,0290,0247,0421,0214,0076,0707,0070,0164,0241,0207,0129,0036,0915,0851,0675,0009,0092,0528,0261,0526,0428</t>
  </si>
  <si>
    <t>0307,0034,0068,0343,0111,0038,0223,0203,0519,0007,0264,0210,0029,0257,0673,0067,0025,0005,0102,0189,0157,0205,0069,0214,0173,0707,0164,0207,0129,0675,0009</t>
  </si>
  <si>
    <t>火暴兽-洗翠的样子</t>
  </si>
  <si>
    <t>0111,0038,0052,0284,0488,0053,0172,0360,0844,0517,0436,0043,0315,0098,0205,0108,0129,0033</t>
  </si>
  <si>
    <t>0332,0307,0034,0280,0523,0807,0347,0109,0174,0091,0038,0089,0283,0203,0263,0126,0424,0519,0007,0083,0488,0053,0394,0411,0264,0416,0360,0257,0506,0063,0442,0067,0101,0315,0583,0809,0182,0156,0179,0046,0157,0247,0421,0214,0076,0180,0707,0164,0241,0129,0036,0915,0851,0009,0528,0261,0428</t>
  </si>
  <si>
    <t>小锯鳄</t>
  </si>
  <si>
    <t>0401,0044,0498,0242,0175,0056,0423,0043,0099,0184,0010,0103,0163,0276,0037,0055</t>
  </si>
  <si>
    <t>0332,0213,0059,0784,0280,0445,0886,0590,0242,0174,0015,0091,0291,0038,0104,0337,0349,0283,0203,0263,0313,0374,0812,0264,0218,0258,0237,0468,0056,0058,0423,0008,0196,0231,0710,0067,0232,0330,0189,0363,0612,0182,0240,0156,0216,0157,0317,0496,0503,0184,0290,0421,0214,0180,0164,0057,0207,0014,0036,0851,0168,0092,0885,0253,0127,0518,0352,0250,0526</t>
  </si>
  <si>
    <t>0246,0453,0335,0068,0242,0337,0349,0313,0260,0056,0008,0232,0300,0157,0037,0352,0346</t>
  </si>
  <si>
    <t>0246,0401,0335,0034,0068,0291,0038,0223,0203,0264,0029,0008,0196,0231,0067,0025,0005,0102,0189,0157,0069,0214,0173,0180,0164,0276,0207,0014,0253,0518,0352</t>
  </si>
  <si>
    <t>0197,0308,0013</t>
  </si>
  <si>
    <t>蓝鳄</t>
  </si>
  <si>
    <t>0332,0213,0059,0784,0280,0445,0886,0590,0242,0174,0015,0091,0291,0038,0104,0337,0349,0283,0203,0263,0313,0374,0812,0264,0218,0258,0237,0468,0056,0058,0423,0008,0196,0231,0710,0067,0232,0330,0189,0363,0612,0182,0706,0240,0156,0216,0046,0157,0249,0317,0496,0503,0184,0290,0421,0214,0180,0070,0164,0057,0207,0014,0036,0851,0168,0092,0885,0253,0127,0518,0352,0250,0526</t>
  </si>
  <si>
    <t>0246,0401,0335,0034,0068,0291,0038,0223,0203,0264,0210,0029,0008,0196,0231,0067,0025,0005,0102,0189,0157,0069,0214,0173,0180,0164,0276,0207,0014,0253,0518,0352</t>
  </si>
  <si>
    <t>大力鳄</t>
  </si>
  <si>
    <t>0097,0401,0044,0498,0242,0175,0056,0423,0043,0099,0184,0010,0103,0163,0276,0037,0055</t>
  </si>
  <si>
    <t>0332,0097,0213,0419,0059,0034,0784,0280,0523,0445,0886,0590,0242,0174,0015,0091,0291,0038,0104,0337,0349,0406,0525,0089,0283,0203,0263,0313,0374,0812,0411,0264,0218,0416,0258,0270,0237,0468,0308,0056,0063,0058,0423,0008,0196,0231,0808,0710,0067,0232,0330,0189,0363,0200,0612,0182,0706,0240,0156,0216,0046,0431,0157,0249,0317,0496,0503,0799,0184,0290,0421,0214,0555,0180,0707,0070,0164,0057,0207,0014,0036,0851,0168,0092,0885,0253,0127,0518,0352,0250,0526</t>
  </si>
  <si>
    <t>0246,0401,0335,0034,0068,0291,0038,0406,0223,0203,0264,0210,0029,0308,0008,0196,0231,0710,0067,0025,0005,0102,0189,0200,0157,0069,0214,0173,0180,0164,0276,0207,0014,0253,0518,0352</t>
  </si>
  <si>
    <t>超级大力鳄</t>
  </si>
  <si>
    <t>龙皮肤</t>
  </si>
  <si>
    <t>尾立</t>
  </si>
  <si>
    <t>0133,0226,0111,0038,0266,0193,0154,0270,0304,0382,0098,0156,0010,0021,0389</t>
  </si>
  <si>
    <t>0133,0213,0226,0059,0034,0280,0693,0445,0451,0204,0886,0590,0015,0091,0038,0104,0497,0283,0203,0263,0007,0053,0374,0264,0218,0447,0270,0237,0468,0304,0058,0008,0231,0282,0363,0583,0612,0182,0240,0156,0514,0216,0179,0496,0290,0402,0247,0421,0351,0214,0076,0164,0241,0162,0057,0207,0129,0036,0851,0168,0087,0085,0009,0092,0885,0271,0253,0369,0352,0250,0526</t>
  </si>
  <si>
    <t>0274,0608,0445,0204,0343,0038,0116,0231,0387,0363,0228,0179,0163,0164,0882,0271</t>
  </si>
  <si>
    <t>0401,0034,0343,0111,0038,0223,0203,0007,0264,0210,0029,0270,0304,0008,0231,0282,0387,0102,0189,0205,0351,0214,0173,0164,0389,0162,0207,0129,0009,0271,0253,0352</t>
  </si>
  <si>
    <t>0174,0197,0033</t>
  </si>
  <si>
    <t>大尾立</t>
  </si>
  <si>
    <t>0097,0133,0226,0489,0111,0038,0266,0193,0154,0270,0304,0382,0098,0156,0010,0021,0389</t>
  </si>
  <si>
    <t>0097,0133,0213,0226,0059,0034,0280,0693,0445,0451,0204,0886,0590,0015,0091,0038,0104,0497,0283,0203,0263,0007,0053,0374,0411,0264,0218,0416,0447,0270,0237,0468,0063,0304,0058,0008,0231,0282,0363,0583,0612,0182,0240,0156,0514,0216,0179,0249,0496,0290,0402,0247,0421,0351,0214,0076,0070,0164,0241,0162,0057,0207,0129,0036,0851,0168,0087,0085,0009,0092,0885,0271,0253,0369,0352,0250,0526,0428</t>
  </si>
  <si>
    <t>0174,0197</t>
  </si>
  <si>
    <t>咕咕</t>
  </si>
  <si>
    <t>0403,0093,0432,0138,0497,0326,0193,0045,0095,0585,0064,0375,0115,0355,0485,0033,0036,0253,0428</t>
  </si>
  <si>
    <t>0512,0332,0097,0314,0403,0133,0213,0413,0347,0445,0590,0109,0432,0104,0138,0814,0497,0203,0263,0297,0148,0019,0218,0114,0257,0237,0542,0304,0286,0417,0363,0101,0365,0182,0060,0094,0244,0240,0278,0115,0156,0216,0355,0496,0103,0290,0247,0318,0285,0214,0173,0180,0211,0500,0164,0241,0207,0129,0366,0036,0851,0168,0092,0253,0526,0428</t>
  </si>
  <si>
    <t>0097,0432,0297,0185,0542,0212,0119,0101,0143,0048,0018,0017</t>
  </si>
  <si>
    <t>0314,0432,0038,0138,0814,0203,0257,0304,0277,0102,0189,0171,0466,0278,0355,0143,0214,0173,0164,0207,0129,0366,0239,0253,0428</t>
  </si>
  <si>
    <t>猫头夜鹰</t>
  </si>
  <si>
    <t>0403,0093,0432,0138,0497,0326,0193,0045,0095,0585,0064,0375,0115,0355,0143,0485,0033,0036,0253,0428</t>
  </si>
  <si>
    <t>0512,0332,0097,0314,0403,0133,0213,0034,0413,0347,0445,0590,0109,0174,0432,0038,0104,0138,0814,0497,0203,0263,0297,0148,0019,0218,0248,0416,0114,0257,0237,0542,0063,0304,0286,0417,0363,0101,0365,0182,0060,0094,0917,0244,0240,0278,0115,0156,0216,0355,0496,0184,0103,0290,0247,0318,0285,0214,0173,0180,0211,0500,0164,0241,0207,0129,0366,0036,0851,0168,0092,0253,0526,0428</t>
  </si>
  <si>
    <t>0314,0432,0038,0138,0814,0203,0257,0304,0673,0277,0102,0189,0171,0466,0278,0355,0143,0214,0173,0164,0207,0129,0366,0239,0253,0428</t>
  </si>
  <si>
    <t>芭瓢虫</t>
  </si>
  <si>
    <t>0097,0403,0226,0405,0004,0038,0113,0183,0115,0219,0318,0048,0129,0033</t>
  </si>
  <si>
    <t>0512,0332,0213,0280,0445,0590,0091,0104,0409,0203,0263,0148,0374,0264,0218,0202,0237,0611,0113,0363,0612,0182,0115,0156,0216,0355,0496,0219,0290,0318,0214,0076,0522,0164,0241,0207,0014,0168,0092,0369</t>
  </si>
  <si>
    <t>0117,0450,0405,0068,0146,0409,0227,0203,0264,0282,0060,0103,0318,0366</t>
  </si>
  <si>
    <t>0314,0450,0038,0409,0223,0203,0264,0202,0029,0008,0282,0005,0102,0466,0205,0355,0214,0173,0081,0164,0207,0129,0014,0366,0009,0253</t>
  </si>
  <si>
    <t>0174,0287,0230</t>
  </si>
  <si>
    <t>安瓢虫</t>
  </si>
  <si>
    <t>0512,0332,0213,0280,0445,0590,0091,0104,0409,0203,0263,0148,0374,0411,0264,0218,0202,0416,0237,0063,0611,0113,0363,0612,0182,0115,0156,0216,0249,0355,0496,0219,0290,0318,0214,0076,0070,0522,0164,0241,0207,0014,0168,0092,0369</t>
  </si>
  <si>
    <t>0314,0450,0432,0038,0409,0223,0203,0264,0202,0029,0008,0282,0005,0102,0466,0205,0355,0214,0173,0081,0164,0207,0129,0014,0366,0009,0253</t>
  </si>
  <si>
    <t>0174,0230</t>
  </si>
  <si>
    <t>圆丝蛛</t>
  </si>
  <si>
    <t>0071,0097,0132,0440,0154,0611,0141,0101,0042,0398,0040,0094,0184,0425,0169,0564,0081,0389,0672</t>
  </si>
  <si>
    <t>0491,0097,0213,0226,0450,0405,0445,0590,0091,0104,0527,0203,0263,0148,0492,0218,0202,0506,0237,0468,0611,0282,0141,0679,0363,0101,0398,0884,0182,0094,0156,0216,0496,0184,0290,0806,0214,0188,0482,0076,0180,0522,0164,0241,0207,0851,0168,0092,0390,0885,0474,0404</t>
  </si>
  <si>
    <t>0226,0050,0527,0679,0224,0400,0398,0060,0228,0476,0324,0049,0390,0041</t>
  </si>
  <si>
    <t>0034,0340,0450,0038,0527,0203,0492,0202,0102,0324,0214,0173,0081,0164,0389,0207</t>
  </si>
  <si>
    <t>0174,0287,0103</t>
  </si>
  <si>
    <t>阿利多斯</t>
  </si>
  <si>
    <t>0071,0097,0450,0132,0440,0565,0116,0154,0611,0141,0101,0042,0398,0040,0094,0184,0425,0169,0564,0081,0389,0014,0672,0599</t>
  </si>
  <si>
    <t>0491,0097,0213,0226,0450,0405,0445,0590,0091,0104,0527,0203,0263,0148,0492,0218,0202,0416,0506,0237,0468,0063,0611,0282,0141,0679,0363,0101,0398,0884,0182,0094,0156,0216,0496,0184,0290,0806,0214,0188,0482,0684,0076,0180,0522,0164,0241,0207,0014,0851,0168,0675,0092,0390,0885,0474,0404</t>
  </si>
  <si>
    <t>0034,0340,0450,0038,0527,0203,0492,0202,0102,0324,0214,0173,0707,0081,0164,0389,0207,0675</t>
  </si>
  <si>
    <t>0174,0103</t>
  </si>
  <si>
    <t>叉字蝠</t>
  </si>
  <si>
    <t>0071,0512,0314,0403,0310,0044,0109,0440,0114,0141,0212,0305,0501,0103,0048,0129,0366,0092,0474,0017</t>
  </si>
  <si>
    <t>0512,0332,0097,0403,0372,0213,0413,0445,0590,0440,0242,0399,0432,0104,0203,0263,0019,0218,0202,0416,0257,0506,0237,0542,0063,0141,0417,0363,0371,0365,0182,0240,0156,0216,0355,0496,0103,0290,0247,0214,0188,0289,0173,0211,0164,0241,0207,0129,0269,0168,0259,0092,0253,0369,0599,0474,0404,0428</t>
  </si>
  <si>
    <t>0314,0399,0432,0038,0814,0203,0202,0257,0102,0466,0355,0143,0214,0289,0173,0164,0162,0207,0129,0366,0239,0253,0428</t>
  </si>
  <si>
    <t>灯笼鱼</t>
  </si>
  <si>
    <t>0392,0145,0061,0268,0109,0435,0486,0175,0056,0569,0324,0209,0048,0036,0086,0055</t>
  </si>
  <si>
    <t>0097,0133,0213,0059,0340,0362,0445,0268,0451,0886,0590,0109,0174,0605,0291,0038,0104,0598,0604,0486,0527,0203,0263,0148,0812,0218,0258,0237,0056,0058,0196,0710,0330,0363,0182,0060,0240,0156,0216,0496,0503,0103,0290,0351,0214,0173,0164,0057,0207,0036,0851,0087,0085,0086,0092,0521,0127,0352,0250,0528</t>
  </si>
  <si>
    <t>0097,0133,0362,0175,0054,0060,0103,0351,0487,0389,0352,0250</t>
  </si>
  <si>
    <t>0340,0291,0038,0203,0215,0196,0102,0804,0351,0324,0214,0173,0164,0389,0207,0086,0352</t>
  </si>
  <si>
    <t>0192</t>
  </si>
  <si>
    <t>电灯怪</t>
  </si>
  <si>
    <t>0392,0145,0061,0268,0109,0435,0598,0486,0175,0056,0569,0324,0209,0255,0671,0254,0048,0256,0036,0086,0055</t>
  </si>
  <si>
    <t>0097,0133,0213,0059,0340,0362,0445,0268,0451,0886,0590,0109,0174,0605,0291,0038,0104,0598,0604,0486,0527,0203,0263,0148,0812,0218,0416,0258,0237,0056,0063,0058,0196,0710,0330,0363,0182,0060,0240,0156,0216,0496,0503,0103,0290,0351,0214,0173,0164,0057,0207,0036,0851,0087,0085,0086,0092,0521,0127,0352,0250,0528</t>
  </si>
  <si>
    <t>0401,0340,0291,0038,0203,0215,0196,0102,0804,0351,0324,0214,0173,0164,0389,0207,0086,0352</t>
  </si>
  <si>
    <t>皮丘</t>
  </si>
  <si>
    <t>0204,0417,0609,0589,0186,0039,0084,0086</t>
  </si>
  <si>
    <t>0213,0034,0445,0268,0451,0204,0590,0574,0104,0497,0604,0486,0527,0227,0203,0263,0148,0374,0218,0447,0270,0237,0231,0113,0025,0005,0417,0363,0583,0182,0240,0115,0156,0216,0179,0496,0290,0351,0214,0173,0164,0057,0207,0129,0036,0851,0087,0085,0009,0086,0092,0885,0253,0521,0528</t>
  </si>
  <si>
    <t>0034,0068,0343,0111,0038,0527,0203,0029,0270,0231,0393,0025,0005,0102,0189,0205,0069,0351,0324,0214,0173,0164,0207,0129,0009,0086,0253</t>
  </si>
  <si>
    <t>0174,0197,0283,0266,0298,0192</t>
  </si>
  <si>
    <t>皮宝宝</t>
  </si>
  <si>
    <t>0204,0383,0574,0227,0345,0001,0047,0150,0186</t>
  </si>
  <si>
    <t>0914,0133,0213,0034,0347,0445,0204,0886,0590,0605,0091,0574,0104,0577,0138,0497,0227,0283,0203,0263,0313,0126,0053,0148,0374,0218,0447,0356,0270,0237,0304,0196,0510,0231,0113,0345,0025,0005,0118,0581,0363,0583,0182,0060,0094,0244,0473,0240,0278,0115,0156,0216,0496,0219,0290,0247,0351,0214,0173,0076,0500,0164,0241,0207,0129,0477,0851,0086,0092,0271,0253,0352,0472,0526,0428</t>
  </si>
  <si>
    <t>0133,0312,0187,0343,0313,0505,0118,0102,0581,0217,0150,0500,0164,0321,0273</t>
  </si>
  <si>
    <t>0495,0034,0068,0343,0111,0038,0138,0283,0203,0356,0029,0270,0304,0196,0231,0387,0277,0025,0005,0118,0102,0189,0171,0244,0278,0272,0205,0069,0351,0324,0214,0173,0135,0164,0207,0477,0086,0271,0253,0352,0472,0428</t>
  </si>
  <si>
    <t>0174,0197,0192</t>
  </si>
  <si>
    <t>宝宝丁</t>
  </si>
  <si>
    <t>0204,0383,0111,0050,0574,0001,0047,0186</t>
  </si>
  <si>
    <t>0914,0213,0034,0340,0445,0204,0590,0605,0091,0574,0038,0104,0577,0138,0497,0227,0283,0203,0263,0313,0126,0053,0148,0374,0218,0447,0356,0270,0237,0304,0196,0510,0113,0025,0005,0581,0363,0220,0583,0182,0094,0244,0240,0278,0115,0156,0216,0496,0219,0103,0290,0247,0351,0214,0173,0076,0164,0241,0207,0129,0036,0851,0086,0092,0885,0253,0352,0528,0526</t>
  </si>
  <si>
    <t>0445,0343,0313,0185,0356,0505,0387,0581,0195,0217,0386,0205,0214,0273</t>
  </si>
  <si>
    <t>0034,0340,0068,0343,0111,0038,0138,0283,0203,0356,0029,0215,0270,0304,0196,0387,0277,0025,0005,0102,0189,0171,0220,0244,0278,0272,0205,0069,0351,0214,0173,0164,0207,0086,0253,0352</t>
  </si>
  <si>
    <t>0174,0197,0321,0192</t>
  </si>
  <si>
    <t>波克比</t>
  </si>
  <si>
    <t>超幸运</t>
  </si>
  <si>
    <t>0495,0246,0226,0516,0204,0038,0227,0266,0045,0387,0791,0118,0001,0219,0186,0273,0281</t>
  </si>
  <si>
    <t>0213,0226,0034,0445,0204,0590,0605,0104,0577,0138,0497,0227,0203,0263,0126,0053,0148,0374,0218,0248,0447,0270,0237,0304,0510,0113,0025,0005,0118,0595,0417,0363,0583,0182,0094,0244,0473,0240,0115,0156,0216,0249,0496,0219,0290,0247,0351,0214,0173,0076,0500,0164,0241,0207,0129,0477,0086,0092,0161,0271,0253,0352,0526,0428</t>
  </si>
  <si>
    <t>0332,0326,0193,0248,0381,0119,0234,0417,0064,0217,0375,0244,0290,0500,0164</t>
  </si>
  <si>
    <t>0495,0246,0034,0068,0343,0111,0038,0138,0283,0203,0029,0215,0304,0387,0277,0025,0005,0118,0102,0189,0244,0205,0069,0351,0324,0214,0173,0135,0164,0207,0129,0477,0086,0271,0253,0352,0428</t>
  </si>
  <si>
    <t>波克基古</t>
  </si>
  <si>
    <t>0495,0246,0226,0516,0204,0038,0227,0584,0266,0045,0387,0791,0345,0118,0001,0219,0186,0273,0281</t>
  </si>
  <si>
    <t>0332,0213,0226,0034,0280,0445,0204,0590,0605,0432,0104,0577,0409,0138,0497,0227,0203,0263,0126,0053,0148,0374,0019,0264,0218,0248,0416,0447,0257,0270,0237,0063,0304,0286,0510,0113,0345,0025,0005,0118,0595,0417,0363,0583,0182,0094,0244,0473,0240,0115,0156,0514,0216,0249,0355,0496,0219,0290,0247,0351,0318,0214,0684,0173,0076,0211,0500,0164,0241,0207,0129,0477,0086,0092,0161,0271,0253,0352,0526,0428</t>
  </si>
  <si>
    <t>0495,0314,0246,0034,0068,0343,0111,0432,0038,0409,0138,0814,0283,0203,0264,0029,0215,0257,0304,0387,0277,0025,0005,0118,0102,0189,0466,0244,0205,0355,0069,0351,0324,0143,0214,0173,0135,0164,0207,0129,0366,0477,0086,0271,0239,0352,0428</t>
  </si>
  <si>
    <t>天然雀</t>
  </si>
  <si>
    <t>0109,0248,0385,0043,0381,0382,0357,0101,0466,0064,0384,0094,0375,0500,0100,0273</t>
  </si>
  <si>
    <t>0332,0403,0502,0213,0226,0347,0445,0590,0322,0605,0104,0138,0203,0263,0148,0218,0248,0202,0447,0385,0257,0237,0286,0113,0478,0363,0365,0384,0182,0094,0244,0473,0240,0115,0156,0216,0355,0496,0290,0247,0318,0285,0214,0173,0076,0211,0500,0164,0241,0207,0129,0477,0168,0086,0092,0271,0433,0369,0428</t>
  </si>
  <si>
    <t>0502,0065,0297,0185,0114,0244,0098,0287,0355,0493,0285,0211,0389,0485,0428</t>
  </si>
  <si>
    <t>0314,0502,0038,0138,0814,0203,0797,0202,0257,0277,0478,0102,0171,0466,0220,0244,0355,0324,0285,0143,0214,0173,0164,0389,0207,0129,0366,0477,0086,0271,0239,0428</t>
  </si>
  <si>
    <t>天然鸟</t>
  </si>
  <si>
    <t>0403,0109,0248,0385,0043,0381,0382,0357,0101,0466,0064,0384,0094,0375,0500,0366,0100,0273</t>
  </si>
  <si>
    <t>0332,0403,0502,0213,0226,0347,0445,0590,0322,0605,0432,0104,0138,0203,0263,0148,0019,0492,0218,0248,0202,0416,0447,0385,0257,0237,0063,0286,0113,0478,0363,0365,0384,0182,0094,0244,0473,0240,0115,0156,0216,0355,0496,0290,0247,0318,0285,0214,0173,0076,0211,0500,0164,0241,0207,0129,0477,0168,0086,0092,0271,0433,0369,0428</t>
  </si>
  <si>
    <t>0314,0502,0432,0038,0138,0814,0203,0797,0492,0202,0257,0673,0277,0478,0102,0171,0466,0220,0244,0355,0324,0285,0143,0214,0173,0164,0389,0207,0129,0366,0477,0086,0271,0239,0428</t>
  </si>
  <si>
    <t>咩利羊</t>
  </si>
  <si>
    <t>正电</t>
  </si>
  <si>
    <t>0268,0109,0538,0178,0605,0435,0486,0045,0113,0408,0324,0033,0036,0087,0084,0086</t>
  </si>
  <si>
    <t>0097,0213,0034,0445,0268,0451,0590,0109,0605,0091,0038,0104,0497,0598,0604,0486,0527,0283,0203,0263,0148,0218,0270,0237,0231,0113,0363,0408,0182,0240,0115,0156,0216,0496,0219,0290,0351,0214,0164,0241,0207,0036,0851,0087,0085,0086,0092,0885,0521,0528</t>
  </si>
  <si>
    <t>0495,0097,0034,0268,0598,0604,0527,0260,0231,0316,0115,0219,0028,0103,0036</t>
  </si>
  <si>
    <t>0495,0034,0111,0038,0527,0203,0029,0215,0231,0393,0102,0351,0324,0214,0173,0164,0207,0129,0086</t>
  </si>
  <si>
    <t>0174,0610,0192</t>
  </si>
  <si>
    <t>茸茸羊</t>
  </si>
  <si>
    <t>0097,0213,0034,0280,0445,0268,0451,0590,0109,0605,0091,0038,0104,0497,0598,0604,0486,0527,0283,0203,0263,0007,0148,0374,0264,0218,0270,0237,0008,0231,0113,0067,0363,0408,0612,0182,0240,0115,0156,0216,0046,0249,0496,0219,0290,0351,0214,0070,0164,0241,0207,0129,0036,0851,0087,0085,0009,0086,0092,0885,0521,0528</t>
  </si>
  <si>
    <t>0495,0034,0068,0111,0038,0223,0527,0203,0007,0264,0029,0215,0231,0393,0025,0005,0102,0069,0351,0324,0214,0173,0164,0207,0129,0009,0086</t>
  </si>
  <si>
    <t>0174,0192</t>
  </si>
  <si>
    <t>电龙</t>
  </si>
  <si>
    <t>0268,0109,0538,0178,0605,0435,0406,0486,0007,0045,0569,0113,0602,0408,0324,0033,0036,0087,0009,0084,0086,0192</t>
  </si>
  <si>
    <t>0097,0213,0034,0784,0280,0693,0523,0445,0268,0451,0590,0109,0605,0091,0038,0104,0913,0406,0525,0497,0598,0604,0486,0527,0283,0203,0263,0007,0148,0374,0411,0264,0218,0416,0270,0237,0063,0008,0231,0113,0067,0800,0363,0200,0408,0612,0182,0240,0115,0156,0216,0046,0431,0249,0496,0219,0290,0351,0214,0707,0070,0164,0241,0916,0207,0129,0036,0851,0087,0085,0009,0086,0092,0885,0521,0528</t>
  </si>
  <si>
    <t>0495,0034,0068,0111,0038,0406,0223,0527,0203,0007,0264,0029,0215,0231,0673,0393,0025,0005,0102,0200,0069,0351,0324,0214,0173,0164,0207,0129,0009,0086</t>
  </si>
  <si>
    <t>0174</t>
  </si>
  <si>
    <t>超级电龙</t>
  </si>
  <si>
    <t>美丽花</t>
  </si>
  <si>
    <t>0071,0051,0202,0580,0074,0348,0437,0345,0072,0585,0236,0572,0080,0077,0483,0079,0076,0078,0241,0230,0092</t>
  </si>
  <si>
    <t>0491,0213,0226,0331,0445,0204,0590,0015,0605,0104,0409,0227,0283,0203,0412,0263,0148,0374,0218,0202,0416,0447,0803,0580,0270,0237,0063,0611,0348,0437,0345,0363,0267,0572,0583,0676,0182,0156,0216,0496,0219,0290,0402,0214,0188,0173,0076,0669,0164,0241,0207,0014,0851,0092,0885,0813,0253,0474,0311</t>
  </si>
  <si>
    <t>0495,0038,0409,0203,0380,0202,0803,0673,0102,0402,0214,0173,0164,0207,0014,0235,0253,0388</t>
  </si>
  <si>
    <t>玛力露</t>
  </si>
  <si>
    <t>食草</t>
  </si>
  <si>
    <t>0392,0401,0340,0145,0061,0204,0111,0038,0270,0056,0583,0240,0205,0021,0276,0033,0039,0055,0346</t>
  </si>
  <si>
    <t>0914,0133,0213,0059,0034,0340,0280,0693,0523,0445,0204,0886,0590,0091,0574,0291,0038,0104,0577,0227,0203,0263,0313,0374,0264,0218,0248,0447,0258,0270,0237,0056,0304,0058,0008,0861,0196,0231,0282,0113,0710,0025,0005,0118,0802,0581,0330,0341,0189,0363,0583,0612,0182,0240,0156,0216,0249,0496,0503,0290,0214,0173,0883,0070,0164,0276,0057,0207,0129,0036,0851,0092,0885,0253,0127,0352,0250,0526</t>
  </si>
  <si>
    <t>0133,0453,0187,0034,0293,0383,0248,0113,0330,0195,0217,0287,0047,0487,0164,0276,0048,0321,0346</t>
  </si>
  <si>
    <t>0401,0034,0340,0343,0111,0291,0038,0223,0203,0264,0029,0270,0304,0008,0196,0231,0282,0025,0005,0102,0802,0189,0205,0069,0214,0173,0798,0164,0276,0207,0129,0352</t>
  </si>
  <si>
    <t>0174,0193</t>
  </si>
  <si>
    <t>玛力露丽</t>
  </si>
  <si>
    <t>0914,0133,0213,0059,0034,0340,0280,0693,0523,0445,0204,0886,0590,0091,0574,0291,0038,0104,0577,0227,0203,0263,0313,0374,0411,0264,0218,0248,0416,0447,0258,0270,0237,0056,0063,0304,0058,0008,0861,0196,0231,0282,0113,0710,0025,0005,0118,0802,0581,0330,0341,0189,0363,0583,0612,0182,0240,0156,0216,0249,0496,0503,0290,0214,0173,0883,0070,0164,0276,0057,0207,0129,0036,0851,0092,0885,0253,0127,0352,0250,0526</t>
  </si>
  <si>
    <t>0401,0034,0340,0343,0111,0291,0038,0223,0203,0264,0029,0270,0304,0008,0196,0231,0282,0710,0025,0005,0102,0802,0189,0205,0069,0214,0173,0798,0164,0276,0207,0129,0352</t>
  </si>
  <si>
    <t>树才怪</t>
  </si>
  <si>
    <t>0335,0383,0068,0038,0313,0185,0175,0359,0457,0067,0102,0157,0088,0317,0021,0444,0389,0715,0452</t>
  </si>
  <si>
    <t>0213,0776,0034,0280,0523,0347,0445,0590,0174,0091,0038,0104,0409,0414,0089,0283,0203,0153,0263,0313,0007,0374,0264,0492,0218,0416,0447,0270,0237,0667,0063,0008,0334,0067,0490,0025,0005,0800,0341,0189,0363,0267,0408,0612,0182,0244,0156,0216,0350,0397,0157,0249,0317,0496,0201,0328,0290,0120,0214,0479,0173,0191,0446,0707,0444,0070,0164,0241,0207,0036,0269,0851,0168,0009,0259,0092,0885,0253</t>
  </si>
  <si>
    <t>0174,0111,0203,0106,0029,0397,0205,0328,0120,0446</t>
  </si>
  <si>
    <t>0495,0335,0034,0068,0343,0111,0038,0223,0414,0203,0153,0007,0264,0492,0029,0270,0008,0067,0025,0005,0800,0102,0189,0244,0157,0272,0205,0069,0120,0214,0173,0446,0707,0164,0389,0207,0009</t>
  </si>
  <si>
    <t>蚊香蛙皇</t>
  </si>
  <si>
    <t>降雨</t>
  </si>
  <si>
    <t>0187,0034,0340,0061,0038,0003,0414,0056,0304,0095,0341,0195,0001,0240,0207,0055</t>
  </si>
  <si>
    <t>0133,0213,0059,0034,0340,0280,0523,0445,0886,0590,0091,0291,0038,0104,0414,0089,0497,0227,0283,0203,0263,0374,0411,0264,0218,0416,0258,0114,0270,0237,0056,0063,0304,0058,0008,0196,0710,0067,0490,0025,0005,0118,0330,0341,0189,0363,0371,0612,0182,0094,0244,0240,0156,0216,0249,0496,0503,0103,0290,0214,0173,0070,0164,0057,0207,0129,0036,0851,0168,0092,0253,0127,0352,0311,0250</t>
  </si>
  <si>
    <t>0034,0340,0068,0111,0291,0038,0223,0283,0203,0264,0029,0270,0304,0008,0196,0025,0005,0118,0102,0189,0069,0214,0173,0164,0207,0352</t>
  </si>
  <si>
    <t>毽子草</t>
  </si>
  <si>
    <t>0071,0512,0340,0331,0178,0584,0202,0073,0072,0262,0077,0476,0079,0150,0078,0235,0033,0039,0369,0388</t>
  </si>
  <si>
    <t>0512,0332,0213,0226,0331,0445,0204,0590,0605,0038,0104,0227,0203,0412,0263,0148,0374,0218,0202,0447,0580,0270,0237,0611,0437,0113,0679,0345,0363,0676,0182,0244,0240,0115,0156,0216,0496,0290,0402,0318,0214,0076,0164,0241,0207,0014,0366,0036,0851,0168,0092,0885,0369</t>
  </si>
  <si>
    <t>0133,0312,0093,0538,0038,0227,0203,0580,0270,0244,0476,0115,0402,0668,0415,0388</t>
  </si>
  <si>
    <t>0340,0111,0038,0203,0202,0029,0270,0102,0402,0214,0173,0164,0207,0014,0235,0388</t>
  </si>
  <si>
    <t>0174,0045,0006,0230</t>
  </si>
  <si>
    <t>毽子花</t>
  </si>
  <si>
    <t>0512,0332,0213,0226,0331,0445,0204,0590,0605,0038,0104,0227,0283,0203,0412,0263,0148,0374,0218,0202,0447,0580,0270,0237,0611,0437,0113,0679,0345,0363,0676,0182,0244,0240,0115,0156,0216,0496,0290,0402,0318,0214,0076,0164,0241,0207,0014,0366,0036,0851,0168,0092,0885,0369</t>
  </si>
  <si>
    <t>毽子棉</t>
  </si>
  <si>
    <t>0512,0332,0213,0226,0331,0445,0204,0590,0605,0038,0104,0227,0283,0203,0412,0263,0148,0374,0218,0202,0416,0447,0580,0270,0237,0063,0611,0437,0113,0679,0345,0363,0676,0182,0244,0240,0115,0156,0216,0496,0290,0402,0318,0214,0076,0164,0241,0207,0014,0366,0036,0851,0168,0092,0885,0369</t>
  </si>
  <si>
    <t>0174,0206,0230</t>
  </si>
  <si>
    <t>长尾怪手</t>
  </si>
  <si>
    <t>0097,0310,0226,0458,0374,0154,0387,0417,0028,0010,0103,0129,0039,0321</t>
  </si>
  <si>
    <t>0512,0332,0097,0213,0226,0280,0445,0886,0590,0015,0091,0038,0104,0138,0283,0203,0263,0007,0374,0264,0492,0218,0447,0441,0270,0237,0468,0008,0231,0282,0067,0490,0118,0341,0189,0417,0363,0371,0612,0182,0240,0156,0514,0216,0249,0496,0290,0402,0247,0421,0351,0214,0479,0289,0076,0180,0070,0164,0241,0207,0129,0036,0269,0851,0168,0675,0087,0085,0009,0086,0092,0885,0918,0369,0352,0526</t>
  </si>
  <si>
    <t>0097,0251,0340,0068,0343,0003,0252,0231,0228,0501,0279,0103,0021,0180,0415,0541</t>
  </si>
  <si>
    <t>0034,0340,0068,0343,0111,0038,0138,0223,0203,0007,0264,0492,0210,0441,0029,0008,0231,0282,0387,0067,0025,0005,0118,0102,0189,0171,0272,0402,0069,0351,0214,0289,0173,0180,0164,0207,0129,0009,0086,0253,0352</t>
  </si>
  <si>
    <t>向日种子</t>
  </si>
  <si>
    <t>0071,0038,0283,0202,0320,0074,0275,0073,0072,0363,0075,0402,0076,0241,0235,0033,0388</t>
  </si>
  <si>
    <t>0213,0331,0445,0590,0174,0015,0038,0104,0414,0227,0283,0203,0412,0263,0148,0218,0202,0447,0580,0270,0237,0437,0113,0345,0363,0267,0182,0240,0156,0216,0496,0219,0290,0402,0214,0188,0076,0164,0241,0207,0014,0036,0851,0092,0885,0311</t>
  </si>
  <si>
    <t>0117,0174,0227,0203,0320,0580,0270,0275,0073,0234,0363,0267,0230</t>
  </si>
  <si>
    <t>0495,0038,0414,0283,0203,0202,0270,0102,0402,0214,0173,0164,0207,0014,0235,0253,0388</t>
  </si>
  <si>
    <t>向日花怪</t>
  </si>
  <si>
    <t>0071,0331,0038,0579,0202,0320,0074,0275,0437,0073,0072,0363,0572,0080,0001,0075,0076,0241,0033,0388</t>
  </si>
  <si>
    <t>0213,0331,0445,0590,0174,0015,0605,0038,0104,0414,0227,0283,0203,0412,0263,0148,0218,0202,0416,0447,0803,0580,0270,0237,0063,0437,0113,0345,0363,0267,0572,0182,0240,0156,0216,0496,0219,0290,0402,0214,0188,0076,0164,0241,0207,0014,0036,0851,0092,0885,0311</t>
  </si>
  <si>
    <t>0230</t>
  </si>
  <si>
    <t>蜻蜻蜓</t>
  </si>
  <si>
    <t>加速</t>
  </si>
  <si>
    <t>0314,0403,0246,0450,0405,0197,0104,0193,0095,0228,0098,0103,0049,0048,0033,0253,0369,0017</t>
  </si>
  <si>
    <t>0332,0314,0403,0213,0450,0405,0445,0590,0432,0038,0104,0138,0203,0263,0148,0218,0202,0237,0141,0679,0363,0884,0182,0094,0917,0244,0156,0216,0179,0355,0496,0290,0247,0318,0806,0214,0076,0211,0522,0164,0241,0207,0129,0014,0366,0036,0851,0168,0092,0253,0369</t>
  </si>
  <si>
    <t>0038,0364,0185,0141,0228,0179,0290,0324,0318,0018</t>
  </si>
  <si>
    <t>0314,0246,0450,0432,0038,0138,0203,0202,0029,0102,0466,0355,0324,0214,0173,0081,0164,0207,0129,0366,0253</t>
  </si>
  <si>
    <t>乌波</t>
  </si>
  <si>
    <t>0133,0401,0089,0114,0054,0426,0330,0341,0300,0240,0021,0039,0092,0055,0281</t>
  </si>
  <si>
    <t>0491,0133,0213,0419,0059,0034,0523,0445,0886,0590,0174,0091,0291,0038,0104,0414,0089,0598,0227,0203,0263,0148,0218,0385,0258,0114,0270,0237,0056,0058,0008,0196,0611,0231,0710,0330,0341,0189,0363,0182,0240,0156,0216,0157,0249,0317,0496,0219,0201,0503,0290,0214,0188,0482,0173,0883,0191,0446,0707,0444,0164,0057,0207,0036,0851,0092,0885,0127,0352,0250</t>
  </si>
  <si>
    <t>0491,0495,0246,0034,0068,0174,0024,0598,0227,0385,0300,0612,0105,0219,0214,0255,0254,0256</t>
  </si>
  <si>
    <t>0495,0246,0401,0034,0111,0291,0038,0223,0414,0203,0029,0008,0196,0231,0102,0189,0205,0214,0173,0707,0164,0207,0352</t>
  </si>
  <si>
    <t>乌波-帕底亚的样子</t>
  </si>
  <si>
    <t>0133,0089,0341,0398,0342,0021,0482,0033,0039,0092,0390,0281</t>
  </si>
  <si>
    <t>0491,0133,0776,0034,0523,0886,0174,0091,0038,0414,0089,0203,0263,0441,0114,0270,0056,0710,0067,0341,0189,0398,0342,0182,0240,0156,0157,0317,0201,0214,0188,0482,0191,0446,0707,0444,0164,0057,0036,0851,0092,0390,0885,0474,0127,0352</t>
  </si>
  <si>
    <t>0491,0495,0246,0068,0174,0024,0114,0054,0105,0255,0254,0256</t>
  </si>
  <si>
    <t>沼王</t>
  </si>
  <si>
    <t>0491,0133,0213,0419,0059,0776,0034,0280,0523,0445,0886,0590,0174,0091,0291,0038,0104,0409,0414,0089,0598,0227,0203,0263,0148,0374,0411,0264,0218,0416,0385,0258,0114,0270,0237,0667,0056,0063,0058,0008,0196,0611,0231,0710,0025,0005,0330,0341,0189,0363,0612,0182,0240,0156,0216,0157,0249,0317,0496,0219,0201,0503,0290,0214,0188,0482,0173,0883,0191,0446,0707,0444,0070,0164,0057,0207,0036,0851,0168,0092,0390,0885,0127,0352,0250</t>
  </si>
  <si>
    <t>0495,0246,0401,0034,0068,0111,0291,0038,0223,0414,0203,0264,0029,0008,0196,0231,0025,0005,0102,0189,0205,0069,0214,0173,0707,0164,0207,0352</t>
  </si>
  <si>
    <t>太阳伊布</t>
  </si>
  <si>
    <t>0608,0226,0044,0204,0093,0383,0343,0038,0248,0045,0270,0387,0234,0384,0060,0094,0244,0098,0028,0129,0033,0039,0036</t>
  </si>
  <si>
    <t>0914,0502,0213,0226,0034,0347,0445,0204,0590,0109,0174,0015,0605,0091,0038,0104,0577,0138,0497,0203,0797,0263,0313,0148,0116,0218,0248,0416,0447,0356,0270,0237,0063,0304,0286,0231,0113,0345,0478,0189,0363,0006,0408,0384,0182,0060,0094,0706,0917,0678,0244,0473,0240,0115,0156,0514,0216,0046,0496,0290,0247,0285,0214,0173,0500,0164,0241,0207,0129,0036,0477,0851,0086,0092,0885,0271,0433,0311,0526,0428</t>
  </si>
  <si>
    <t>0502,0034,0343,0038,0138,0203,0797,0029,0215,0270,0304,0231,0673,0387,0277,0478,0102,0189,0171,0244,0324,0285,0214,0173,0164,0207,0129,0477,0271,0428</t>
  </si>
  <si>
    <t>0606,0197,0192</t>
  </si>
  <si>
    <t>月亮伊布</t>
  </si>
  <si>
    <t>0372,0608,0226,0044,0204,0109,0383,0343,0399,0038,0185,0045,0385,0270,0387,0212,0236,0228,0098,0028,0103,0555,0129,0033,0039,0036</t>
  </si>
  <si>
    <t>0914,0372,0213,0226,0034,0347,0445,0204,0590,0109,0242,0174,0015,0399,0091,0038,0104,0138,0497,0203,0263,0313,0148,0116,0492,0218,0416,0385,0270,0237,0063,0304,0231,0808,0113,0189,0363,0371,0006,0182,0094,0244,0240,0115,0156,0514,0216,0046,0496,0184,0103,0290,0247,0285,0214,0555,0289,0173,0180,0500,0164,0241,0207,0129,0036,0269,0851,0168,0675,0086,0259,0092,0885,0311,0472,0526</t>
  </si>
  <si>
    <t>0034,0343,0399,0038,0138,0203,0492,0029,0215,0270,0304,0231,0673,0808,0387,0102,0189,0171,0244,0214,0289,0173,0180,0164,0389,0207,0129,0675,0472</t>
  </si>
  <si>
    <t>黑暗鸦</t>
  </si>
  <si>
    <t>恶作剧之心</t>
  </si>
  <si>
    <t>0372,0310,0185,0492,0016,0114,0212,0101,0064,0228,0511,0389,0366,0269,0259,0017</t>
  </si>
  <si>
    <t>0512,0332,0314,0403,0213,0413,0347,0445,0590,0109,0399,0432,0038,0104,0138,0814,0373,0203,0263,0297,0019,0492,0218,0416,0114,0257,0506,0237,0542,0063,0196,0808,0189,0417,0363,0101,0371,0365,0182,0094,0917,0244,0511,0240,0156,0514,0216,0355,0496,0184,0290,0247,0214,0555,0289,0180,0211,0164,0241,0207,0366,0036,0269,0851,0168,0086,0259,0092,0253,0369</t>
  </si>
  <si>
    <t>0372,0413,0109,0065,0297,0185,0260,0119,0195,0375,0355,0103,0143,0018,0017</t>
  </si>
  <si>
    <t>0314,0399,0432,0038,0138,0203,0492,0257,0196,0102,0189,0171,0466,0244,0355,0143,0214,0289,0173,0180,0164,0389,0207,0129,0366,0086,0239,0253</t>
  </si>
  <si>
    <t>0174,0197,0098</t>
  </si>
  <si>
    <t>呆呆王</t>
  </si>
  <si>
    <t>0133,0881,0093,0174,0050,0248,0045,0029,0505,0237,0417,0408,0094,0244,0240,0303,0057,0207,0033,0376,0055,0352,0281,0428</t>
  </si>
  <si>
    <t>0133,0213,0419,0059,0034,0280,0362,0523,0347,0445,0886,0590,0174,0091,0291,0104,0525,0409,0138,0089,0497,0203,0797,0263,0126,0007,0053,0148,0374,0411,0264,0492,0218,0248,0416,0447,0258,0270,0237,0056,0063,0058,0008,0196,0286,0510,0334,0231,0113,0710,0025,0005,0118,0330,0341,0417,0363,0006,0408,0612,0182,0060,0094,0917,0678,0244,0473,0511,0240,0534,0278,0115,0156,0216,0157,0249,0317,0496,0219,0503,0290,0247,0285,0214,0173,0883,0500,0070,0164,0241,0057,0207,0129,0036,0477,0851,0009,0086,0092,0161,0271,0433,0127,0352,0311,0250,0472,0428</t>
  </si>
  <si>
    <t>0495,0502,0401,0335,0034,0068,0291,0038,0409,0138,0223,0203,0797,0264,0492,0210,0029,0008,0196,0334,0231,0673,0277,0025,0005,0102,0189,0171,0244,0278,0069,0324,0285,0214,0173,0164,0207,0129,0477,0086,0271,0352,0472,0428</t>
  </si>
  <si>
    <t>呆呆王-伽勒尔的样子</t>
  </si>
  <si>
    <t>怪药</t>
  </si>
  <si>
    <t>0051,0133,0881,0093,0174,0050,0826,0248,0045,0029,0505,0417,0408,0094,0244,0240,0303,0057,0207,0033,0092,0127,0352,0281,0428</t>
  </si>
  <si>
    <t>0491,0133,0213,0419,0059,0034,0280,0362,0523,0347,0886,0174,0091,0291,0409,0089,0203,0797,0263,0126,0007,0053,0374,0411,0492,0248,0416,0447,0441,0258,0270,0506,0056,0063,0058,0008,0196,0286,0334,0231,0113,0710,0490,0025,0005,0118,0330,0341,0417,0006,0398,0408,0182,0060,0094,0917,0678,0244,0473,0240,0534,0156,0496,0219,0503,0184,0247,0285,0214,0188,0482,0555,0173,0883,0707,0500,0164,0241,0057,0129,0036,0269,0851,0009,0086,0092,0390,0161,0271,0433,0599,0474,0127,0352,0311,0250,0472,0428</t>
  </si>
  <si>
    <t>梦妖</t>
  </si>
  <si>
    <t>0310,0109,0093,0045,0288,0506,0212,0220,0371,0195,0408,0060,0149,0247,0180</t>
  </si>
  <si>
    <t>0332,0213,0807,0347,0445,0451,0204,0590,0109,0174,0399,0605,0104,0577,0138,0497,0373,0203,0412,0263,0313,0148,0492,0218,0248,0416,0447,0270,0506,0237,0063,0304,0196,0286,0345,0417,0363,0101,0220,0371,0566,0809,0408,0182,0060,0094,0917,0244,0473,0240,0156,0216,0496,0184,0290,0247,0351,0285,0214,0289,0883,0180,0500,0164,0241,0207,0129,0269,0477,0851,0168,0087,0085,0086,0259,0092,0271,0433,0261</t>
  </si>
  <si>
    <t>0174,0194,0286,0382,0262,0417,0466,0244,0103,0425,0285,0180,0389,0472</t>
  </si>
  <si>
    <t>0502,0399,0111,0038,0138,0203,0492,0029,0215,0304,0196,0277,0478,0102,0171,0466,0220,0244,0351,0285,0214,0289,0173,0180,0164,0389,0207,0129,0477,0086,0271,0253,0472</t>
  </si>
  <si>
    <t>0517,0192</t>
  </si>
  <si>
    <t>未知图腾</t>
  </si>
  <si>
    <t>0237</t>
  </si>
  <si>
    <t>果然翁</t>
  </si>
  <si>
    <t>心灵感应</t>
  </si>
  <si>
    <t>0133,0204,0068,0194,0227,0243,0219,0150</t>
  </si>
  <si>
    <t>0133,0204,0227,0219</t>
  </si>
  <si>
    <t>麒麟奇</t>
  </si>
  <si>
    <t>0097,0372,0310,0226,0093,0242,0458,0045,0385,0417,0316,0384,0060,0094,0023,0033,0888,0428</t>
  </si>
  <si>
    <t>0097,0133,0213,0226,0034,0523,0347,0445,0451,0590,0109,0242,0605,0038,0104,0138,0089,0497,0283,0203,0412,0797,0263,0148,0492,0218,0248,0416,0447,0356,0270,0237,0667,0063,0304,0286,0231,0113,0067,0417,0363,0182,0060,0094,0706,0917,0678,0244,0473,0240,0278,0115,0156,0514,0216,0249,0496,0290,0247,0351,0285,0214,0707,0500,0070,0164,0241,0207,0129,0036,0477,0851,0168,0087,0085,0086,0092,0885,0271,0433,0253,0526,0428</t>
  </si>
  <si>
    <t>0502,0133,0251,0024,0193,0248,0277,0212,0243,0706,0678,0244,0013,0290,0285,0036,0253,0273</t>
  </si>
  <si>
    <t>0502,0034,0038,0138,0203,0492,0356,0029,0304,0231,0277,0102,0189,0171,0244,0278,0351,0324,0285,0214,0173,0707,0164,0389,0207,0129,0477,0086,0271,0253,0428</t>
  </si>
  <si>
    <t>榛果球</t>
  </si>
  <si>
    <t>0117,0450,0174,0038,0153,0360,0334,0363,0371,0182,0229,0205,0120,0191,0033,0036</t>
  </si>
  <si>
    <t>0213,0034,0450,0405,0523,0445,0590,0174,0091,0038,0104,0529,0089,0203,0153,0263,0218,0202,0356,0360,0270,0237,0861,0334,0113,0679,0363,0220,0371,0398,0884,0182,0240,0115,0156,0216,0179,0350,0157,0249,0317,0496,0201,0328,0290,0402,0214,0076,0191,0446,0070,0522,0164,0241,0207,0129,0036,0851,0092,0390,0474</t>
  </si>
  <si>
    <t>0068,0038,0203,0175,0042,0379,0115,0279,0328,0446,0129,0390</t>
  </si>
  <si>
    <t>0034,0450,0068,0111,0038,0529,0203,0153,0202,0356,0029,0334,0102,0220,0157,0205,0120,0214,0173,0446,0081,0164,0207</t>
  </si>
  <si>
    <t>0287,0230</t>
  </si>
  <si>
    <t>佛烈托斯</t>
  </si>
  <si>
    <t>0475,0117,0450,0174,0038,0153,0360,0484,0334,0393,0429,0363,0371,0182,0229,0205,0120,0191,0033,0036,0390,0192</t>
  </si>
  <si>
    <t>0213,0776,0034,0450,0405,0523,0445,0590,0174,0091,0038,0104,0529,0414,0089,0203,0153,0263,0430,0218,0202,0416,0356,0360,0912,0484,0270,0237,0063,0861,0334,0442,0113,0679,0319,0363,0220,0371,0398,0884,0182,0240,0115,0156,0216,0179,0350,0397,0157,0249,0317,0496,0201,0328,0290,0402,0214,0684,0076,0191,0446,0796,0444,0070,0522,0164,0241,0207,0129,0036,0851,0086,0092,0390,0474,0521</t>
  </si>
  <si>
    <t>0502,0335,0034,0450,0068,0111,0038,0529,0203,0153,0202,0356,0029,0334,0673,0393,0102,0220,0157,0205,0120,0324,0214,0173,0446,0081,0164,0207,0477</t>
  </si>
  <si>
    <t>土龙弟弟</t>
  </si>
  <si>
    <t>0403,0246,0034,0489,0111,0091,0038,0407,0529,0283,0203,0175,0137,0887,0189,0228,0099,0205,0355,0103,0180,0036,0281</t>
  </si>
  <si>
    <t>0097,0403,0133,0213,0226,0059,0034,0784,0523,0347,0445,0451,0886,0590,0174,0091,0038,0104,0138,0529,0414,0089,0283,0203,0263,0126,0053,0218,0416,0360,0270,0506,0237,0063,0304,0058,0861,0510,0231,0679,0341,0189,0363,0220,0398,0342,0884,0182,0244,0240,0156,0514,0216,0157,0249,0317,0355,0496,0201,0799,0184,0103,0290,0247,0351,0806,0214,0684,0173,0076,0180,0446,0707,0444,0500,0070,0164,0241,0207,0036,0851,0168,0087,0085,0086,0092,0253,0352,0528,0428</t>
  </si>
  <si>
    <t>0097,0246,0401,0310,0117,0044,0174,0029,0506,0387,0277,0157,0290,0214,0173,0376</t>
  </si>
  <si>
    <t>0246,0401,0020,0034,0068,0111,0038,0138,0529,0814,0283,0203,0029,0231,0387,0277,0102,0189,0171,0220,0244,0157,0205,0355,0799,0351,0806,0214,0173,0180,0446,0707,0164,0207,0805,0086,0352,0428</t>
  </si>
  <si>
    <t>天蝎</t>
  </si>
  <si>
    <t>0512,0152,0185,0210,0012,0106,0282,0040,0342,0098,0028,0103,0327,0163,0014,0369,0404</t>
  </si>
  <si>
    <t>0512,0332,0097,0213,0226,0784,0280,0523,0445,0590,0242,0015,0399,0432,0091,0038,0104,0814,0414,0089,0203,0263,0206,0424,0374,0218,0441,0237,0667,0468,0423,0231,0282,0679,0232,0341,0189,0363,0371,0398,0342,0182,0706,0240,0156,0216,0397,0157,0249,0317,0355,0496,0201,0328,0799,0184,0290,0806,0214,0188,0191,0446,0211,0444,0070,0522,0164,0241,0207,0129,0014,0366,0036,0269,0851,0168,0675,0422,0259,0092,0390,0369,0474,0404</t>
  </si>
  <si>
    <t>0097,0226,0068,0440,0038,0364,0232,0400,0342,0379,0013,0431,0328,0017</t>
  </si>
  <si>
    <t>0401,0450,0068,0399,0432,0038,0138,0414,0203,0210,0029,0231,0282,0102,0157,0355,0214,0173,0446,0164,0207,0129,0014,0366,0675</t>
  </si>
  <si>
    <t>大钢蛇</t>
  </si>
  <si>
    <t>0475,0020,0242,0174,0091,0038,0225,0424,0360,0106,0423,0231,0393,0300,0099,0397,0157,0088,0317,0201,0328,0103,0021,0479,0446,0444,0033,0422</t>
  </si>
  <si>
    <t>0213,0776,0034,0784,0693,0523,0445,0590,0242,0015,0399,0091,0104,0349,0406,0525,0529,0414,0089,0203,0153,0263,0424,0430,0218,0416,0360,0484,0237,0667,0063,0423,0334,0442,0231,0363,0267,0371,0182,0706,0244,0156,0216,0046,0350,0431,0397,0157,0249,0317,0496,0201,0328,0184,0103,0290,0120,0214,0479,0173,0446,0707,0444,0070,0164,0241,0207,0269,0422,0259,0092</t>
  </si>
  <si>
    <t>0246,0401,0020,0335,0034,0399,0111,0038,0406,0414,0203,0153,0029,0442,0231,0393,0800,0102,0189,0157,0205,0815,0120,0214,0173,0446,0796,0798,0707,0164,0207,0239</t>
  </si>
  <si>
    <t>超级大钢蛇</t>
  </si>
  <si>
    <t>布鲁</t>
  </si>
  <si>
    <t>0044,0204,0242,0424,0045,0029,0423,0387,0122,0371,0583,0099,0046,0184,0033,0039,0036,0422</t>
  </si>
  <si>
    <t>0213,0034,0280,0339,0523,0445,0204,0370,0590,0242,0174,0605,0091,0038,0104,0089,0227,0283,0203,0263,0313,0126,0424,0007,0053,0374,0264,0218,0270,0237,0304,0423,0008,0510,0808,0067,0118,0189,0363,0315,0371,0583,0612,0182,0706,0240,0115,0156,0514,0216,0179,0046,0249,0496,0184,0290,0247,0351,0214,0188,0555,0076,0180,0707,0070,0164,0241,0162,0207,0036,0269,0915,0851,0168,0087,0085,0422,0009,0086,0259,0092,0885,0253,0352,0528,0526</t>
  </si>
  <si>
    <t>0370,0068,0242,0038,0313,0185,0424,0264,0215,0423,0118,0102,0217,0115,0514,0265,0173,0422</t>
  </si>
  <si>
    <t>0034,0068,0343,0111,0038,0223,0203,0007,0264,0029,0215,0304,0008,0387,0067,0025,0005,0118,0102,0189,0069,0351,0214,0173,0164,0162,0276,0207,0009,0086,0352</t>
  </si>
  <si>
    <t>0197,0043,0192</t>
  </si>
  <si>
    <t>布鲁皇</t>
  </si>
  <si>
    <t>0044,0204,0242,0424,0045,0029,0423,0387,0122,0200,0371,0583,0099,0046,0184,0033,0039,0036,0422</t>
  </si>
  <si>
    <t>0213,0034,0280,0339,0523,0445,0204,0370,0590,0242,0174,0605,0091,0038,0104,0089,0227,0283,0203,0263,0313,0126,0424,0007,0053,0374,0411,0264,0218,0416,0270,0237,0063,0304,0423,0008,0510,0231,0808,0067,0490,0118,0189,0363,0200,0315,0371,0583,0612,0182,0706,0240,0115,0156,0514,0216,0179,0046,0431,0157,0249,0317,0496,0184,0290,0247,0351,0214,0188,0555,0076,0180,0707,0444,0070,0164,0241,0162,0207,0036,0269,0915,0851,0168,0087,0085,0422,0009,0086,0259,0092,0885,0253,0352,0528,0526</t>
  </si>
  <si>
    <t>0034,0068,0343,0111,0038,0223,0203,0007,0264,0029,0215,0304,0008,0231,0387,0067,0025,0005,0118,0102,0189,0200,0157,0069,0351,0214,0173,0707,0164,0162,0276,0207,0009,0086,0352</t>
  </si>
  <si>
    <t>0197,0192</t>
  </si>
  <si>
    <t>千针鱼</t>
  </si>
  <si>
    <t>0367,0401,0362,0145,0194,0565,0106,0056,0107,0042,0398,0040,0279,0205,0191,0255,0254,0033,0036,0092,0390,0055</t>
  </si>
  <si>
    <t>0491,0097,0372,0213,0059,0340,0362,0445,0886,0590,0242,0174,0291,0038,0104,0203,0153,0263,0812,0218,0416,0441,0360,0258,0114,0506,0237,0056,0058,0196,0710,0341,0363,0220,0371,0042,0398,0342,0182,0240,0156,0216,0279,0179,0496,0503,0799,0184,0290,0120,0247,0351,0214,0188,0482,0173,0191,0180,0164,0057,0207,0129,0014,0036,0269,0851,0675,0086,0092,0390,0599,0474,0127,0352,0250</t>
  </si>
  <si>
    <t>0491,0453,0310,0839,0362,0061,0175,0114,0398,0120,0324,0048,0352</t>
  </si>
  <si>
    <t>0401,0340,0111,0291,0038,0203,0029,0196,0710,0102,0220,0205,0799,0120,0351,0324,0214,0173,0798,0164,0207,0129,0014,0675,0086,0352</t>
  </si>
  <si>
    <t>千针鱼-洗翠的样子</t>
  </si>
  <si>
    <t>0367,0839,0044,0362,0242,0194,0565,0106,0107,0042,0040,0191,0255,0254,0033,0092,0390</t>
  </si>
  <si>
    <t>0491,0097,0059,0886,0242,0174,0399,0038,0203,0263,0416,0441,0360,0114,0506,0056,0058,0196,0808,0710,0341,0220,0398,0342,0182,0240,0156,0179,0799,0184,0247,0214,0188,0191,0180,0164,0057,0129,0014,0036,0269,0851,0675,0092,0390,0474,0127,0352</t>
  </si>
  <si>
    <t>0491,0453,0401,0310,0061,0175,0114,0120,0048,0352</t>
  </si>
  <si>
    <t>巨钳螳螂</t>
  </si>
  <si>
    <t>轻金属</t>
  </si>
  <si>
    <t>0097,0403,0418,0458,0104,0206,0364,0116,0210,0334,0442,0673,0043,0232,0400,0228,0098,0013,0163,0014,0017,0404</t>
  </si>
  <si>
    <t>0512,0332,0097,0314,0403,0372,0213,0226,0280,0693,0450,0405,0445,0370,0590,0440,0174,0015,0432,0038,0104,0814,0203,0263,0206,0430,0374,0116,0218,0416,0912,0270,0237,0063,0334,0442,0282,0113,0679,0232,0363,0884,0182,0427,0240,0156,0216,0179,0249,0355,0496,0219,0201,0328,0184,0290,0318,0806,0214,0173,0796,0211,0070,0522,0164,0241,0276,0207,0129,0014,0366,0036,0851,0168,0092,0885,0369,0410,0474,0404</t>
  </si>
  <si>
    <t>0450,0068,0432,0038,0814,0203,0210,0029,0334,0442,0282,0673,0102,0466,0355,0214,0173,0796,0164,0276,0207,0129,0014,0366</t>
  </si>
  <si>
    <t>超级巨钳螳螂</t>
  </si>
  <si>
    <t>壶壶</t>
  </si>
  <si>
    <t>唱反调</t>
  </si>
  <si>
    <t>0117,0450,0132,0227,0380,0470,0471,0379,0156,0157,0088,0205,0219,0504,0564,0444,0522,0110,0035</t>
  </si>
  <si>
    <t>0213,0034,0523,0445,0590,0091,0104,0414,0089,0227,0203,0263,0148,0218,0360,0270,0237,0611,0334,0341,0363,0182,0156,0216,0179,0350,0397,0157,0249,0317,0496,0219,0201,0328,0290,0214,0188,0482,0479,0173,0446,0444,0070,0522,0164,0241,0207,0092,0474</t>
  </si>
  <si>
    <t>0051,0367,0343,0111,0515,0270,0611,0282,0189,0350,0328,0230,0092</t>
  </si>
  <si>
    <t>0495,0246,0020,0034,0450,0111,0038,0414,0203,0380,0029,0270,0282,0800,0102,0189,0157,0205,0806,0214,0173,0446,0798,0081,0164,0207</t>
  </si>
  <si>
    <t>赫拉克罗斯</t>
  </si>
  <si>
    <t>0332,0292,0280,0331,0498,0370,0068,0203,0364,0031,0030,0043,0224,0400,0042,0179,0014,0033,0036,0037,0675</t>
  </si>
  <si>
    <t>0332,0372,0213,0034,0280,0693,0450,0405,0339,0523,0331,0445,0370,0811,0590,0174,0015,0091,0038,0104,0089,0283,0203,0263,0206,0374,0411,0264,0218,0416,0270,0237,0667,0063,0334,0282,0067,0679,0224,0363,0042,0884,0182,0240,0156,0514,0216,0279,0179,0350,0157,0249,0317,0496,0290,0421,0806,0214,0479,0684,0173,0191,0444,0070,0522,0164,0241,0207,0014,0036,0851,0168,0675,0092,0885,0918,0410,0474,0526</t>
  </si>
  <si>
    <t>0117,0038,0206,0364,0175,0264,0106,0224,0400,0228,0279,0350,0069,0036</t>
  </si>
  <si>
    <t>0034,0450,0811,0068,0038,0203,0264,0210,0029,0270,0334,0282,0067,0102,0157,0069,0214,0173,0164,0207,0014,0675,0410</t>
  </si>
  <si>
    <t>超级赫拉克罗斯</t>
  </si>
  <si>
    <t>狃拉</t>
  </si>
  <si>
    <t>顺手牵羊</t>
  </si>
  <si>
    <t>0097,0251,0185,0154,0468,0420,0196,0043,0232,0386,0098,0010,0103,0163,0289,0269</t>
  </si>
  <si>
    <t>0332,0097,0213,0419,0251,0059,0280,0347,0445,0590,0015,0399,0091,0104,0138,0373,0203,0263,0313,0206,0374,0264,0492,0218,0416,0258,0270,0237,0468,0058,0008,0333,0196,0231,0282,0808,0067,0490,0025,0005,0232,0417,0363,0371,0398,0612,0182,0427,0244,0240,0115,0156,0514,0216,0179,0249,0496,0184,0103,0290,0247,0421,0214,0555,0289,0173,0883,0180,0070,0164,0241,0057,0207,0129,0014,0036,0269,0851,0168,0675,0259,0092,0885,0813,0918,0352,0250,0404</t>
  </si>
  <si>
    <t>0274,0419,0044,0068,0306,0458,0252,0364,0193,0008,0420,0556,0386,0228,0115,0180,0675</t>
  </si>
  <si>
    <t>0068,0399,0111,0038,0138,0223,0203,0264,0492,0210,0029,0008,0196,0231,0282,0673,0808,0067,0102,0189,0171,0244,0214,0289,0173,0180,0164,0207,0129,0014,0675,0813</t>
  </si>
  <si>
    <t>狃拉-洗翠的样子</t>
  </si>
  <si>
    <t>0097,0280,0370,0468,0043,0232,0398,0098,0249,0010,0103,0163,0269</t>
  </si>
  <si>
    <t>0491,0332,0097,0280,0339,0347,0370,0811,0091,0203,0263,0206,0374,0411,0264,0416,0447,0441,0808,0067,0490,0232,0417,0398,0342,0182,0240,0156,0179,0247,0421,0214,0188,0482,0180,0164,0241,0129,0014,0036,0269,0851,0168,0675,0092,0390,0885,0410,0474,0404</t>
  </si>
  <si>
    <t>0068,0458,0252,0364,0400,0501,0415</t>
  </si>
  <si>
    <t>熊宝宝</t>
  </si>
  <si>
    <t>采蜜</t>
  </si>
  <si>
    <t>0608,0204,0343,0313,0185,0374,0154,0043,0122,0371,0589,0583,0156,0010,0163,0173,0230,0037</t>
  </si>
  <si>
    <t>0332,0213,0419,0034,0280,0339,0523,0445,0204,0370,0590,0242,0015,0091,0038,0104,0089,0203,0263,0313,0007,0374,0264,0218,0441,0270,0237,0468,0304,0008,0067,0232,0118,0363,0371,0583,0612,0182,0240,0156,0514,0216,0046,0157,0249,0317,0496,0290,0402,0421,0214,0479,0070,0164,0241,0207,0129,0014,0036,0269,0851,0168,0009,0259,0092,0885,0253,0526</t>
  </si>
  <si>
    <t>0187,0498,0370,0068,0238,0242,0038,0313,0210,0232,0400,0583,0069,0214,0036,0281</t>
  </si>
  <si>
    <t>0034,0068,0343,0111,0038,0223,0203,0007,0264,0210,0441,0029,0304,0008,0387,0025,0005,0118,0102,0189,0205,0402,0069,0214,0173,0164,0276,0207,0129,0014,0009</t>
  </si>
  <si>
    <t>0174,0116,0287,0192</t>
  </si>
  <si>
    <t>圈圈熊</t>
  </si>
  <si>
    <t>0343,0313,0185,0154,0359,0667,0043,0122,0371,0589,0583,0156,0184,0010,0163,0173,0230,0037</t>
  </si>
  <si>
    <t>0332,0213,0419,0034,0280,0339,0523,0445,0204,0370,0590,0242,0015,0091,0038,0104,0089,0203,0263,0313,0007,0374,0411,0264,0218,0416,0441,0270,0237,0667,0468,0063,0304,0008,0067,0232,0118,0363,0371,0583,0612,0182,0240,0156,0514,0216,0046,0431,0157,0249,0317,0496,0184,0290,0402,0421,0214,0479,0707,0444,0070,0164,0241,0207,0129,0014,0036,0269,0851,0168,0675,0009,0259,0092,0885,0253,0526</t>
  </si>
  <si>
    <t>0034,0068,0343,0111,0038,0223,0203,0007,0264,0210,0441,0029,0304,0008,0673,0387,0067,0025,0005,0118,0102,0189,0157,0205,0402,0069,0214,0173,0707,0164,0276,0207,0129,0014,0675,0009,0253</t>
  </si>
  <si>
    <t>熔岩虫</t>
  </si>
  <si>
    <t>熔岩铠甲</t>
  </si>
  <si>
    <t>0133,0246,0034,0499,0414,0052,0481,0053,0106,0510,0436,0105,0157,0088,0123,0281</t>
  </si>
  <si>
    <t>0133,0213,0034,0523,0445,0590,0174,0104,0414,0089,0203,0263,0126,0083,0488,0053,0218,0535,0257,0237,0667,0510,0611,0334,0113,0341,0189,0363,0267,0315,0220,0408,0182,0115,0156,0216,0350,0157,0249,0317,0496,0201,0290,0214,0479,0446,0444,0164,0241,0207,0036,0915,0851,0092,0261</t>
  </si>
  <si>
    <t>0151,0174,0414,0385,0257,0517,0262,0205,0108,0255,0254,0256</t>
  </si>
  <si>
    <t>0495,0246,0034,0111,0038,0414,0203,0257,0334,0102,0189,0220,0157,0205,0120,0214,0173,0164,0207</t>
  </si>
  <si>
    <t>熔岩蜗牛</t>
  </si>
  <si>
    <t>0133,0246,0034,0499,0414,0052,0481,0053,0106,0510,0436,0105,0157,0088,0504,0123,0281</t>
  </si>
  <si>
    <t>0133,0213,0034,0523,0807,0445,0590,0174,0104,0414,0089,0203,0153,0263,0126,0083,0488,0053,0394,0218,0416,0360,0535,0257,0237,0063,0510,0611,0334,0113,0341,0189,0363,0267,0315,0220,0408,0182,0115,0156,0216,0350,0397,0157,0249,0317,0496,0201,0328,0815,0290,0214,0479,0076,0446,0707,0444,0070,0164,0241,0207,0036,0915,0851,0092,0261</t>
  </si>
  <si>
    <t>0495,0246,0034,0111,0038,0414,0203,0257,0334,0102,0189,0220,0157,0205,0120,0214,0173,0446,0707,0164,0207</t>
  </si>
  <si>
    <t>0287</t>
  </si>
  <si>
    <t>小山猪</t>
  </si>
  <si>
    <t>0133,0059,0089,0203,0175,0420,0196,0054,0426,0189,0300,0316,0181,0033,0036</t>
  </si>
  <si>
    <t>0133,0213,0419,0059,0034,0523,0445,0204,0590,0174,0091,0038,0104,0414,0089,0283,0203,0263,0218,0258,0114,0237,0667,0058,0423,0333,0196,0113,0341,0189,0363,0182,0240,0115,0156,0216,0179,0046,0157,0249,0317,0496,0201,0328,0184,0290,0214,0479,0173,0883,0446,0707,0444,0070,0164,0276,0207,0036,0851,0092,0885</t>
  </si>
  <si>
    <t>0246,0419,0044,0034,0174,0038,0090,0573,0556,0333,0341,0157,0446,0036</t>
  </si>
  <si>
    <t>0246,0034,0111,0038,0414,0283,0203,0029,0196,0102,0189,0157,0214,0173,0446,0164,0276,0207</t>
  </si>
  <si>
    <t>长毛猪</t>
  </si>
  <si>
    <t>0133,0246,0059,0089,0203,0175,0031,0030,0423,0420,0196,0054,0426,0189,0300,0316,0064,0181,0033,0036,0037</t>
  </si>
  <si>
    <t>0133,0213,0419,0059,0034,0523,0445,0204,0590,0174,0091,0038,0104,0414,0089,0283,0203,0263,0218,0416,0258,0114,0237,0667,0063,0058,0423,0333,0196,0113,0341,0189,0363,0182,0240,0115,0156,0216,0179,0046,0157,0249,0317,0496,0201,0328,0184,0290,0214,0479,0173,0883,0446,0707,0444,0070,0164,0276,0207,0036,0851,0675,0092,0885</t>
  </si>
  <si>
    <t>0246,0034,0111,0038,0414,0283,0203,0029,0196,0102,0189,0157,0214,0173,0446,0707,0164,0276,0207</t>
  </si>
  <si>
    <t>太阳珊瑚</t>
  </si>
  <si>
    <t>0246,0392,0362,0145,0061,0414,0203,0175,0106,0334,0791,0381,0243,0408,0105,0287,0350,0131,0033,0055</t>
  </si>
  <si>
    <t>0133,0213,0059,0034,0362,0523,0347,0445,0590,0091,0104,0414,0089,0203,0153,0263,0218,0258,0237,0056,0058,0333,0196,0334,0113,0710,0363,0267,0408,0182,0094,0240,0115,0156,0216,0350,0397,0157,0249,0317,0496,0219,0201,0503,0103,0290,0120,0247,0214,0173,0446,0707,0444,0070,0164,0241,0057,0207,0675,0092,0352,0250</t>
  </si>
  <si>
    <t>0133,0392,0112,0117,0293,0109,0174,0457,0333,0275,0710,0054,0267,0157,0103,0352</t>
  </si>
  <si>
    <t>0246,0034,0111,0038,0414,0283,0203,0153,0029,0196,0334,0710,0277,0800,0102,0189,0157,0205,0120,0214,0173,0446,0707,0164,0389,0207,0675,0352</t>
  </si>
  <si>
    <t>0300</t>
  </si>
  <si>
    <t>太阳珊瑚-伽勒尔的样子</t>
  </si>
  <si>
    <t>0246,0310,0174,0050,0288,0106,0506,0243,0101,0408,0180,0668,0033</t>
  </si>
  <si>
    <t>0133,0213,0059,0034,0362,0523,0347,0091,0414,0089,0203,0263,0202,0258,0506,0056,0058,0333,0196,0334,0113,0710,0408,0182,0094,0240,0115,0156,0350,0157,0317,0496,0219,0201,0503,0103,0120,0247,0214,0173,0446,0707,0444,0164,0241,0057,0675,0250,0261</t>
  </si>
  <si>
    <t>0109,0194,0114,0457,0267,0352</t>
  </si>
  <si>
    <t>0800</t>
  </si>
  <si>
    <t>铁炮鱼</t>
  </si>
  <si>
    <t>心情不定</t>
  </si>
  <si>
    <t>0062,0061,0331,0116,0270,0056,0063,0058,0199,0060,0324,0487,0055,0352</t>
  </si>
  <si>
    <t>0372,0213,0059,0340,0362,0331,0445,0451,0590,0291,0104,0203,0263,0126,0053,0116,0218,0441,0270,0237,0056,0063,0058,0196,0510,0341,0363,0182,0094,0240,0156,0216,0350,0496,0503,0103,0290,0402,0214,0479,0173,0164,0241,0057,0207,0129,0168,0086,0092,0127,0352,0250</t>
  </si>
  <si>
    <t>0491,0062,0494,0175,0114,0341,0190,0350,0103,0173,0048,0129,0086,0352,0323</t>
  </si>
  <si>
    <t>0340,0111,0291,0038,0203,0441,0196,0102,0189,0402,0324,0214,0173,0081,0164,0207,0129,0086,0352</t>
  </si>
  <si>
    <t>章鱼桶</t>
  </si>
  <si>
    <t>吸盘</t>
  </si>
  <si>
    <t>0062,0061,0331,0132,0116,0441,0270,0056,0063,0058,0199,0190,0060,0350,0324,0487,0055,0352,0035,0378</t>
  </si>
  <si>
    <t>0372,0213,0059,0340,0362,0331,0445,0451,0590,0291,0104,0203,0412,0263,0126,0053,0430,0116,0218,0416,0441,0270,0237,0056,0063,0058,0196,0510,0710,0341,0363,0371,0182,0094,0240,0156,0216,0350,0496,0503,0103,0290,0402,0214,0188,0482,0479,0173,0164,0241,0057,0207,0129,0168,0086,0092,0127,0352,0250</t>
  </si>
  <si>
    <t>0020,0340,0111,0291,0038,0203,0441,0196,0102,0189,0402,0069,0324,0806,0214,0173,0081,0164,0207,0129,0086,0352</t>
  </si>
  <si>
    <t>信使鸟</t>
  </si>
  <si>
    <t>0065,0217</t>
  </si>
  <si>
    <t>0512,0332,0097,0314,0403,0372,0213,0694,0419,0226,0059,0034,0340,0413,0280,0693,0445,0886,0590,0432,0104,0529,0814,0283,0203,0263,0297,0374,0019,0264,0492,0524,0218,0248,0416,0441,0258,0114,0270,0237,0063,0058,0008,0861,0333,0196,0025,0005,0363,0365,0612,0182,0240,0278,0156,0216,0179,0496,0290,0402,0214,0173,0883,0191,0211,0164,0207,0129,0366,0036,0851,0168,0092,0885,0813,0352,0311</t>
  </si>
  <si>
    <t>0062,0694,0516,0068,0194,0252,0573,0248,0301,0008,0420,0196,0262,0098,0229,0191,0150</t>
  </si>
  <si>
    <t>0034,0340,0068,0432,0038,0814,0203,0264,0441,0029,0008,0196,0025,0005,0102,0189,0278,0205,0402,0069,0324,0143,0214,0173,0164,0207,0129,0813,0352</t>
  </si>
  <si>
    <t>0174,0197,0603</t>
  </si>
  <si>
    <t>巨翅飞鱼</t>
  </si>
  <si>
    <t>0097,0403,0392,0340,0145,0061,0331,0109,0029,0056,0060,0355,0324,0048,0033,0036,0055,0352,0469,0017</t>
  </si>
  <si>
    <t>0512,0332,0097,0403,0133,0372,0213,0059,0776,0034,0340,0362,0523,0331,0445,0590,0432,0291,0104,0089,0203,0263,0218,0416,0441,0258,0270,0237,0542,0056,0063,0058,0196,0442,0710,0363,0182,0240,0156,0216,0350,0157,0317,0355,0496,0503,0290,0402,0214,0173,0164,0057,0207,0129,0092,0127,0352,0250</t>
  </si>
  <si>
    <t>0133,0109,0114,0056,0243,0300,0157,0324,0021,0150,0366,0239,0346,0469</t>
  </si>
  <si>
    <t>0314,0401,0034,0340,0432,0291,0038,0814,0203,0441,0029,0270,0196,0442,0710,0102,0189,0402,0324,0214,0173,0081,0164,0207,0129,0366,0352</t>
  </si>
  <si>
    <t>盔甲鸟</t>
  </si>
  <si>
    <t>0097,0314,0403,0475,0413,0065,0364,0031,0334,0043,0232,0319,0400,0371,0064,0028,0163,0191,0211,0129,0017</t>
  </si>
  <si>
    <t>0332,0097,0314,0403,0372,0213,0776,0413,0445,0590,0174,0015,0399,0432,0104,0529,0814,0203,0263,0148,0430,0019,0218,0416,0385,0237,0542,0063,0196,0334,0442,0232,0319,0363,0371,0365,0182,0156,0216,0179,0046,0157,0249,0317,0355,0496,0201,0328,0290,0507,0214,0173,0191,0446,0796,0211,0164,0241,0207,0129,0014,0366,0036,0269,0851,0168,0259,0092,0404</t>
  </si>
  <si>
    <t>0314,0372,0413,0174,0065,0203,0364,0385,0400,0228,0355,0143,0446,0018</t>
  </si>
  <si>
    <t>0314,0068,0399,0432,0038,0814,0203,0210,0196,0334,0442,0102,0189,0466,0157,0355,0143,0214,0173,0446,0796,0164,0207,0129,0366,0239</t>
  </si>
  <si>
    <t>超级盔甲鸟</t>
  </si>
  <si>
    <t>坚毅</t>
  </si>
  <si>
    <t>戴鲁比</t>
  </si>
  <si>
    <t>0251,0044,0894,0242,0373,0052,0185,0424,0053,0492,0336,0510,0517,0043,0417,0316,0046,0123,0259</t>
  </si>
  <si>
    <t>0213,0034,0807,0445,0590,0242,0399,0038,0104,0138,0373,0203,0263,0126,0424,0083,0488,0053,0394,0492,0218,0257,0270,0237,0304,0510,0231,0808,0341,0189,0417,0363,0315,0220,0371,0182,0706,0240,0156,0514,0216,0179,0046,0249,0496,0184,0290,0247,0214,0188,0555,0289,0076,0180,0164,0241,0162,0207,0036,0269,0915,0851,0168,0422,0259,0092,0885,0261</t>
  </si>
  <si>
    <t>0251,0068,0194,0364,0424,0083,0417,0386,0228,0099,0179,0180,0389,0422,0261</t>
  </si>
  <si>
    <t>0034,0068,0399,0038,0138,0203,0492,0029,0257,0304,0231,0102,0189,0171,0272,0214,0289,0173,0180,0164,0389,0162,0207,0129,0253</t>
  </si>
  <si>
    <t>0204,0174,0197</t>
  </si>
  <si>
    <t>黑鲁加</t>
  </si>
  <si>
    <t>0251,0044,0894,0242,0373,0052,0185,0424,0053,0492,0336,0510,0517,0043,0417,0316,0046,0123,0422,0259</t>
  </si>
  <si>
    <t>0213,0034,0807,0445,0590,0242,0399,0038,0104,0138,0373,0283,0203,0263,0126,0424,0083,0488,0053,0394,0492,0218,0416,0257,0270,0237,0063,0304,0510,0231,0808,0341,0189,0417,0363,0315,0220,0371,0182,0706,0240,0156,0514,0216,0179,0046,0249,0496,0184,0290,0247,0214,0188,0555,0289,0076,0180,0070,0164,0241,0162,0207,0036,0269,0915,0851,0168,0675,0422,0259,0092,0885,0261</t>
  </si>
  <si>
    <t>0034,0068,0399,0038,0138,0203,0492,0029,0257,0304,0231,0673,0102,0189,0171,0272,0214,0289,0173,0180,0164,0389,0162,0207,0129,0675,0253</t>
  </si>
  <si>
    <t>超级黑鲁加</t>
  </si>
  <si>
    <t>刺龙王</t>
  </si>
  <si>
    <t>0097,0362,0145,0061,0225,0349,0406,0116,0056,0673,0043,0240,0108,0239,0055,0352,0834,0250,0281</t>
  </si>
  <si>
    <t>0097,0213,0059,0034,0340,0784,0362,0445,0886,0590,0291,0038,0104,0434,0349,0406,0203,0263,0430,0812,0116,0218,0416,0258,0237,0542,0056,0063,0058,0196,0442,0710,0330,0363,0200,0182,0511,0240,0156,0216,0496,0503,0799,0184,0290,0214,0173,0883,0164,0057,0207,0129,0036,0851,0092,0127,0352,0311,0250</t>
  </si>
  <si>
    <t>0034,0340,0291,0038,0434,0406,0203,0812,0029,0196,0442,0673,0102,0200,0799,0324,0214,0173,0164,0207,0129,0239,0352</t>
  </si>
  <si>
    <t>小小象</t>
  </si>
  <si>
    <t>0523,0204,0111,0038,0203,0175,0045,0387,0363,0316,0205,0021,0033,0036</t>
  </si>
  <si>
    <t>0213,0034,0523,0445,0204,0590,0174,0091,0038,0104,0414,0089,0497,0227,0283,0203,0263,0218,0441,0484,0270,0237,0667,0304,0442,0231,0282,0341,0189,0363,0583,0182,0240,0156,0216,0046,0157,0249,0317,0496,0201,0328,0290,0402,0214,0479,0446,0707,0444,0070,0164,0241,0207,0036,0851,0168,0092,0885</t>
  </si>
  <si>
    <t>0246,0034,0068,0283,0090,0116,0457,0484,0667,0420,0189,0583,0173</t>
  </si>
  <si>
    <t>0246,0034,0068,0111,0038,0414,0283,0203,0441,0029,0304,0231,0282,0387,0102,0189,0205,0402,0214,0173,0446,0164,0276,0207</t>
  </si>
  <si>
    <t>0055</t>
  </si>
  <si>
    <t>顿甲</t>
  </si>
  <si>
    <t>0372,0523,0111,0089,0424,0175,0031,0416,0045,0030,0282,0222,0316,0229,0205,0184,0021,0707,0422</t>
  </si>
  <si>
    <t>0213,0776,0034,0693,0523,0445,0204,0590,0174,0091,0038,0104,0414,0089,0497,0227,0283,0203,0263,0424,0218,0416,0441,0360,0484,0270,0237,0667,0063,0304,0423,0861,0334,0442,0231,0282,0341,0189,0363,0583,0398,0182,0240,0156,0216,0046,0397,0157,0249,0317,0496,0201,0328,0184,0290,0402,0214,0479,0684,0446,0707,0444,0070,0164,0241,0207,0036,0851,0168,0675,0422,0092,0885</t>
  </si>
  <si>
    <t>0246,0335,0034,0340,0068,0111,0038,0414,0283,0203,0441,0029,0304,0334,0231,0282,0387,0102,0189,0157,0205,0402,0214,0173,0446,0707,0164,0276,0207</t>
  </si>
  <si>
    <t>多边兽2型</t>
  </si>
  <si>
    <t>0097,0160,0176,0111,0435,0063,0199,0277,0393,0060,0105,0278,0324,0033,0084,0161,0192</t>
  </si>
  <si>
    <t>0502,0111,0038,0138,0527,0203,0492,0356,0196,0231,0387,0277,0393,0102,0171,0220,0244,0278,0351,0324,0214,0173,0164,0207,0129,0477,0086,0271,0472,0428</t>
  </si>
  <si>
    <t>惊角鹿</t>
  </si>
  <si>
    <t>0310,0347,0445,0109,0038,0095,0286,0026,0043,0382,0272,0028,0023,0033,0036,0428</t>
  </si>
  <si>
    <t>0097,0213,0034,0523,0347,0445,0451,0590,0109,0174,0091,0038,0104,0138,0414,0089,0203,0412,0263,0148,0218,0248,0416,0356,0270,0237,0063,0286,0231,0113,0679,0363,0182,0060,0094,0244,0473,0240,0115,0156,0514,0216,0046,0496,0184,0290,0247,0351,0285,0214,0076,0180,0500,0164,0241,0207,0129,0036,0851,0168,0675,0087,0085,0086,0092,0885,0271,0433,0253,0528,0526,0428</t>
  </si>
  <si>
    <t>0044,0050,0024,0326,0382,0224,0300,0244,0828,0099,0180,0207,0037,0428</t>
  </si>
  <si>
    <t>0034,0340,0038,0138,0203,0356,0029,0231,0387,0478,0102,0189,0171,0244,0272,0351,0324,0285,0214,0173,0180,0164,0389,0207,0129,0675,0086,0253,0428</t>
  </si>
  <si>
    <t>图图犬</t>
  </si>
  <si>
    <t>0166</t>
  </si>
  <si>
    <t>0445,0003,0206,0053,0154,0231,0212,0316,0069,0214,0147,0039</t>
  </si>
  <si>
    <t>无畏小子</t>
  </si>
  <si>
    <t>0252,0116,0193,0270,0033</t>
  </si>
  <si>
    <t>0213,0034,0280,0339,0523,0445,0590,0104,0089,0203,0263,0116,0218,0270,0237,0067,0490,0025,0005,0363,0182,0240,0156,0514,0216,0157,0249,0496,0290,0214,0173,0070,0164,0241,0207,0129,0036,0851,0168,0092,0918,0253,0410,0526</t>
  </si>
  <si>
    <t>0034,0068,0343,0038,0203,0029,0270,0673,0067,0025,0102,0189,0157,0272,0069,0214,0173,0164,0207,0129,0253,0410</t>
  </si>
  <si>
    <t>战舞郎</t>
  </si>
  <si>
    <t>0097,0370,0068,0197,0091,0283,0252,0364,0116,0360,0270,0228,0098,0501,0229,0279,0027,0389,0033,0167,0469</t>
  </si>
  <si>
    <t>0332,0097,0213,0226,0034,0280,0693,0339,0523,0445,0370,0811,0590,0091,0038,0104,0529,0089,0283,0203,0263,0411,0116,0218,0416,0360,0270,0237,0861,0067,0490,0025,0005,0363,0182,0240,0156,0514,0216,0279,0179,0157,0249,0496,0201,0290,0214,0173,0444,0070,0164,0241,0207,0129,0036,0851,0168,0092,0813,0918,0253,0410,0526</t>
  </si>
  <si>
    <t>0034,0811,0068,0343,0038,0529,0283,0203,0029,0270,0673,0067,0025,0102,0189,0157,0272,0205,0069,0214,0173,0164,0389,0207,0129,0813,0239,0410</t>
  </si>
  <si>
    <t>迷唇娃</t>
  </si>
  <si>
    <t>0419,0059,0093,0383,0343,0313,0531,0008,0122,0381,0212,0195,0001,0181,0094,0047,0186</t>
  </si>
  <si>
    <t>0213,0694,0419,0059,0034,0347,0445,0204,0590,0104,0577,0138,0497,0227,0203,0263,0313,0148,0374,0524,0218,0447,0258,0270,0237,0058,0008,0196,0113,0478,0025,0005,0118,0417,0363,0371,0182,0094,0244,0473,0240,0278,0115,0156,0216,0496,0290,0247,0285,0214,0173,0500,0164,0207,0168,0092,0271,0433,0253,0352,0472,0428</t>
  </si>
  <si>
    <t>0034,0068,0343,0038,0138,0223,0203,0215,0270,0008,0196,0277,0478,0025,0005,0118,0102,0189,0171,0244,0278,0272,0069,0324,0285,0214,0173,0164,0207,0271,0253,0352,0472,0428</t>
  </si>
  <si>
    <t>电击怪</t>
  </si>
  <si>
    <t>0268,0435,0486,0043,0113,0067,0098,0103,0351,0129,0087,0085,0009,0084,0086</t>
  </si>
  <si>
    <t>0213,0034,0280,0445,0268,0451,0590,0038,0104,0598,0604,0486,0527,0203,0263,0007,0148,0374,0411,0264,0218,0270,0237,0008,0282,0113,0067,0025,0005,0319,0363,0612,0182,0094,0240,0156,0216,0249,0496,0103,0290,0351,0214,0173,0164,0916,0207,0129,0036,0269,0851,0168,0087,0085,0009,0086,0092,0885,0253,0521,0528</t>
  </si>
  <si>
    <t>0112,0238,0223,0364,0007,0264,0266,0359,0008,0002,0096,0027</t>
  </si>
  <si>
    <t>0034,0068,0343,0038,0530,0223,0527,0203,0007,0264,0029,0270,0008,0067,0393,0025,0005,0102,0189,0069,0351,0324,0214,0173,0164,0207,0129,0009,0086,0253</t>
  </si>
  <si>
    <t>鸭嘴宝宝</t>
  </si>
  <si>
    <t>0499,0109,0052,0185,0126,0007,0083,0481,0053,0172,0436,0043,0067,0184,0123,0108,0241</t>
  </si>
  <si>
    <t>0491,0213,0034,0280,0807,0445,0590,0109,0174,0038,0104,0203,0263,0126,0007,0083,0488,0053,0394,0374,0116,0264,0218,0257,0270,0237,0510,0231,0067,0025,0005,0363,0315,0398,0384,0612,0182,0094,0156,0216,0249,0496,0184,0103,0290,0214,0173,0164,0241,0207,0036,0915,0851,0168,0009,0092,0253,0261</t>
  </si>
  <si>
    <t>0112,0562,0187,0238,0223,0394,0116,0264,0266,0231,0002,0183,0005,0384,0103,0009</t>
  </si>
  <si>
    <t>0034,0068,0343,0038,0530,0223,0203,0007,0264,0029,0257,0270,0231,0025,0005,0102,0189,0069,0214,0173,0164,0207,0009,0253</t>
  </si>
  <si>
    <t>大奶罐</t>
  </si>
  <si>
    <t>0117,0034,0445,0204,0111,0045,0360,0029,0215,0667,0208,0583,0205,0023,0033,0358,0428</t>
  </si>
  <si>
    <t>0213,0059,0776,0034,0280,0523,0445,0204,0590,0104,0089,0497,0203,0263,0007,0374,0411,0264,0218,0416,0360,0484,0270,0237,0667,0063,0058,0008,0196,0442,0231,0025,0005,0118,0363,0583,0612,0182,0244,0240,0156,0514,0216,0179,0157,0249,0317,0496,0201,0290,0247,0351,0214,0173,0076,0446,0707,0070,0164,0241,0057,0207,0087,0085,0009,0086,0092,0352,0250,0526,0428</t>
  </si>
  <si>
    <t>0562,0174,0146,0038,0203,0264,0359,0531,0270,0363,0217,0244,0386,0179,0069,0214</t>
  </si>
  <si>
    <t>0495,0335,0034,0068,0111,0038,0223,0203,0007,0264,0029,0215,0270,0008,0196,0442,0231,0025,0005,0118,0102,0189,0244,0157,0205,0069,0351,0214,0173,0446,0798,0707,0164,0207,0009,0086,0352,0428</t>
  </si>
  <si>
    <t>0230,0192</t>
  </si>
  <si>
    <t>幸福蛋</t>
  </si>
  <si>
    <t>0914,0502,0213,0419,0059,0034,0280,0523,0347,0445,0451,0204,0886,0590,0605,0574,0038,0104,0409,0138,0089,0497,0604,0283,0203,0263,0126,0007,0053,0148,0374,0411,0264,0218,0416,0447,0356,0258,0270,0237,0063,0304,0058,0008,0196,0510,0231,0113,0025,0005,0118,0363,0612,0182,0094,0244,0240,0278,0156,0514,0216,0431,0157,0249,0317,0496,0219,0201,0290,0247,0351,0285,0214,0289,0173,0883,0076,0446,0707,0500,0070,0164,0241,0207,0129,0036,0851,0168,0087,0085,0009,0086,0092,0885,0161,0271,0253,0352,0528,0526,0428</t>
  </si>
  <si>
    <t>0502,0335,0034,0068,0343,0111,0038,0409,0138,0223,0283,0203,0007,0264,0356,0029,0215,0270,0304,0008,0196,0231,0673,0387,0025,0005,0118,0102,0189,0278,0205,0069,0351,0285,0214,0289,0173,0135,0446,0707,0164,0207,0477,0009,0086,0352,0428</t>
  </si>
  <si>
    <t>雷公</t>
  </si>
  <si>
    <t>0044,0347,0268,0242,0435,0326,0245,0336,0043,0098,0240,0115,0046,0209,0087,0422,0084,0192</t>
  </si>
  <si>
    <t>0097,0396,0034,0523,0347,0268,0451,0590,0242,0015,0091,0038,0104,0598,0604,0486,0527,0203,0263,0148,0218,0416,0270,0237,0063,0442,0231,0113,0189,0363,0182,0244,0511,0240,0115,0156,0216,0046,0431,0249,0496,0201,0503,0184,0290,0247,0351,0214,0555,0173,0070,0164,0241,0916,0207,0129,0036,0851,0675,0087,0085,0422,0086,0092,0885,0521,0311,0528</t>
  </si>
  <si>
    <t>0034,0038,0203,0029,0442,0231,0673,0393,0102,0189,0244,0804,0351,0324,0214,0173,0164,0207,0129,0675,0086</t>
  </si>
  <si>
    <t>炎帝</t>
  </si>
  <si>
    <t>0044,0347,0242,0052,0284,0326,0245,0126,0424,0083,0053,0172,0436,0043,0046,0221,0184,0108,0023,0241,0207</t>
  </si>
  <si>
    <t>0097,0034,0523,0347,0590,0242,0015,0091,0038,0104,0203,0263,0126,0424,0083,0488,0053,0394,0148,0218,0416,0257,0270,0237,0063,0510,0442,0231,0363,0315,0182,0244,0511,0240,0115,0156,0216,0179,0046,0431,0249,0496,0201,0184,0815,0290,0247,0214,0555,0173,0076,0707,0444,0070,0164,0241,0207,0129,0036,0851,0092,0885,0311,0261</t>
  </si>
  <si>
    <t>0034,0038,0203,0029,0257,0442,0231,0673,0102,0189,0244,0815,0214,0173,0707,0164,0207,0129</t>
  </si>
  <si>
    <t>0306,0174,0197,0336</t>
  </si>
  <si>
    <t>水君</t>
  </si>
  <si>
    <t>0062,0044,0059,0061,0347,0242,0326,0245,0016,0056,0423,0043,0243,0054,0240,0046,0329,0057,0366,0055,0352</t>
  </si>
  <si>
    <t>0097,0403,0419,0059,0034,0362,0523,0347,0886,0590,0242,0015,0091,0291,0038,0104,0203,0263,0218,0416,0258,0270,0237,0056,0063,0058,0423,0196,0442,0231,0710,0363,0182,0244,0511,0240,0115,0156,0216,0046,0431,0249,0496,0201,0503,0290,0247,0214,0555,0173,0883,0164,0241,0057,0207,0129,0366,0036,0851,0092,0885,0127,0352,0311,0250</t>
  </si>
  <si>
    <t>0034,0291,0038,0203,0029,0196,0442,0231,0673,0102,0189,0466,0244,0324,0214,0173,0164,0207,0129,0366,0352</t>
  </si>
  <si>
    <t>0392,0174,0197</t>
  </si>
  <si>
    <t>幼基拉斯</t>
  </si>
  <si>
    <t>0044,0498,0242,0399,0089,0063,0043,0371,0157,0088,0201,0184,0103,0479,0707,0444,0033,0037</t>
  </si>
  <si>
    <t>0372,0213,0034,0280,0523,0445,0590,0242,0174,0399,0091,0038,0104,0349,0414,0089,0203,0263,0116,0218,0416,0270,0237,0063,0334,0442,0231,0330,0341,0189,0363,0200,0371,0612,0182,0240,0156,0514,0216,0350,0397,0157,0249,0317,0496,0201,0328,0184,0103,0290,0214,0479,0555,0173,0180,0446,0707,0444,0164,0241,0276,0207,0036,0269,0851,0259,0092,0253</t>
  </si>
  <si>
    <t>0246,0372,0174,0349,0116,0334,0442,0231,0200,0228,0446,0023</t>
  </si>
  <si>
    <t>0246,0034,0399,0038,0414,0203,0029,0334,0442,0231,0102,0189,0200,0157,0214,0173,0180,0446,0164,0276,0207,0253</t>
  </si>
  <si>
    <t>沙基拉斯</t>
  </si>
  <si>
    <t>0044,0498,0242,0399,0089,0063,0334,0043,0371,0157,0088,0201,0184,0103,0479,0707,0444,0033,0037</t>
  </si>
  <si>
    <t>0332,0372,0213,0034,0280,0523,0445,0590,0242,0174,0399,0091,0038,0104,0349,0414,0089,0203,0263,0116,0218,0416,0270,0237,0667,0063,0334,0442,0231,0808,0330,0341,0189,0363,0200,0371,0612,0182,0240,0156,0514,0216,0350,0397,0157,0249,0317,0496,0201,0328,0184,0103,0290,0214,0479,0555,0173,0180,0446,0707,0444,0164,0241,0276,0207,0036,0269,0851,0259,0092,0253</t>
  </si>
  <si>
    <t>班基拉斯</t>
  </si>
  <si>
    <t>扬沙</t>
  </si>
  <si>
    <t>0044,0498,0242,0399,0089,0424,0416,0063,0423,0334,0043,0371,0157,0088,0201,0184,0103,0479,0707,0444,0033,0037,0422</t>
  </si>
  <si>
    <t>0332,0372,0213,0419,0059,0776,0034,0784,0280,0693,0523,0445,0590,0242,0174,0015,0399,0091,0038,0104,0337,0349,0406,0525,0414,0089,0203,0263,0126,0424,0007,0053,0374,0411,0116,0264,0492,0218,0416,0912,0484,0270,0237,0667,0468,0056,0063,0058,0423,0008,0196,0510,0334,0442,0231,0282,0808,0067,0025,0005,0330,0341,0189,0363,0200,0371,0408,0612,0182,0240,0156,0514,0216,0279,0046,0350,0431,0397,0157,0249,0317,0496,0201,0328,0184,0103,0290,0421,0351,0214,0479,0555,0173,0180,0446,0707,0444,0070,0164,0241,0276,0057,0207,0036,0269,0851,0087,0085,0422,0009,0086,0259,0092,0253,0352,0250</t>
  </si>
  <si>
    <t>0246,0401,0335,0034,0068,0399,0038,0406,0223,0414,0203,0007,0264,0492,0210,0029,0008,0334,0442,0231,0808,0067,0025,0005,0102,0189,0171,0200,0157,0069,0351,0214,0173,0180,0446,0707,0164,0276,0207,0009,0086,0253,0352</t>
  </si>
  <si>
    <t>0197,0225</t>
  </si>
  <si>
    <t>超级班基拉斯</t>
  </si>
  <si>
    <t>洛奇亚</t>
  </si>
  <si>
    <t>0177,0246,0347,0407,0326,0248,0016,0056,0054,0363,0386,0240,0105,0219,0143,0129,0311,0018</t>
  </si>
  <si>
    <t>0512,0332,0314,0403,0419,0059,0034,0413,0362,0523,0347,0451,0886,0590,0174,0432,0291,0038,0104,0406,0525,0138,0814,0414,0089,0497,0203,0263,0148,0019,0218,0248,0202,0416,0258,0270,0237,0542,0056,0063,0304,0058,0196,0286,0442,0231,0113,0710,0363,0182,0094,0917,0244,0473,0240,0115,0156,0216,0046,0249,0355,0496,0219,0201,0799,0184,0290,0247,0351,0285,0507,0214,0173,0211,0070,0164,0241,0057,0207,0129,0366,0036,0477,0851,0087,0085,0086,0092,0271,0127,0352,0311,0250,0472,0428</t>
  </si>
  <si>
    <t>0314,0246,0401,0034,0432,0291,0038,0406,0138,0814,0414,0203,0202,0029,0304,0196,0442,0231,0673,0102,0189,0171,0466,0244,0355,0799,0351,0324,0285,0143,0214,0173,0164,0207,0129,0366,0477,0086,0271,0239,0352,0472,0428</t>
  </si>
  <si>
    <t>0197,0225,0297,0354,0192</t>
  </si>
  <si>
    <t>凤王</t>
  </si>
  <si>
    <t>0246,0413,0682,0347,0326,0126,0248,0016,0791,0363,0315,0386,0105,0221,0219,0143,0241,0129,0311,0018</t>
  </si>
  <si>
    <t>0332,0314,0403,0034,0413,0523,0347,0451,0590,0432,0038,0104,0138,0814,0414,0089,0497,0203,0263,0126,0083,0488,0053,0394,0148,0019,0218,0248,0202,0416,0257,0270,0237,0542,0063,0304,0286,0510,0442,0113,0595,0363,0315,0365,0182,0094,0244,0240,0115,0156,0216,0046,0249,0355,0496,0219,0201,0815,0290,0247,0351,0507,0214,0173,0076,0211,0070,0164,0241,0207,0129,0366,0036,0851,0087,0085,0086,0092,0311,0261,0428</t>
  </si>
  <si>
    <t>0314,0246,0432,0038,0138,0814,0414,0203,0202,0257,0304,0442,0673,0102,0189,0171,0466,0244,0355,0815,0351,0324,0143,0214,0173,0164,0207,0129,0366,0086,0239,0428</t>
  </si>
  <si>
    <t>0606,0174,0197,0225,0192</t>
  </si>
  <si>
    <t>时拉比</t>
  </si>
  <si>
    <t>0246,0226,0093,0248,0215,0377,0361,0437,0073,0791,0345,0363,0195,0105,0219</t>
  </si>
  <si>
    <t>0332,0502,0396,0226,0347,0451,0590,0015,0605,0104,0138,0414,0497,0203,0412,0263,0148,0374,0218,0248,0202,0416,0447,0580,0270,0237,0063,0286,0348,0437,0113,0345,0478,0118,0417,0363,0267,0676,0182,0094,0678,0427,0244,0240,0115,0156,0216,0496,0219,0201,0290,0402,0247,0351,0318,0285,0214,0173,0076,0669,0446,0164,0241,0207,0129,0014,0086,0092,0271,0433,0253,0369,0352,0311,0472,0428</t>
  </si>
  <si>
    <t>0502,0246,0111,0038,0138,0814,0414,0203,0797,0202,0803,0215,0270,0673,0387,0277,0478,0118,0102,0189,0171,0244,0402,0351,0324,0285,0214,0173,0446,0164,0389,0207,0129,0014,0235,0477,0271,0253,0352,0472,0388,0428</t>
  </si>
  <si>
    <t>0174,0197,0610,0230</t>
  </si>
  <si>
    <t>木守宫</t>
  </si>
  <si>
    <t>0071,0097,0372,0197,0104,0283,0412,0202,0670,0437,0043,0072,0001,0228,0098,0501,0103,0021</t>
  </si>
  <si>
    <t>0512,0332,0097,0372,0213,0034,0784,0280,0331,0445,0590,0242,0015,0091,0104,0525,0409,0283,0203,0412,0263,0148,0374,0264,0218,0202,0447,0520,0803,0580,0270,0237,0231,0437,0067,0345,0025,0005,0363,0267,0612,0182,0156,0216,0157,0249,0317,0496,0219,0103,0290,0402,0214,0173,0076,0070,0164,0241,0207,0129,0014,0036,0851,0168,0009,0092,0885,0918,0526</t>
  </si>
  <si>
    <t>0071,0331,0242,0306,0024,0225,0283,0320,0580,0437,0073,0345,0300,0363,0400,0013,0163,0235,0388</t>
  </si>
  <si>
    <t>0034,0068,0038,0409,0223,0283,0203,0264,0210,0202,0520,0803,0029,0231,0067,0025,0005,0102,0189,0402,0069,0214,0173,0164,0207,0129,0014,0235,0009,0388</t>
  </si>
  <si>
    <t>森林蜥蜴</t>
  </si>
  <si>
    <t>0071,0097,0372,0197,0104,0283,0412,0206,0210,0202,0670,0348,0437,0043,0072,0001,0228,0098,0501,0103,0021,0404</t>
  </si>
  <si>
    <t>0512,0332,0097,0372,0213,0034,0784,0280,0331,0445,0590,0242,0015,0091,0104,0525,0409,0283,0203,0412,0263,0206,0148,0374,0264,0218,0202,0447,0520,0803,0580,0270,0237,0231,0348,0437,0067,0490,0345,0025,0005,0363,0267,0612,0182,0156,0216,0157,0249,0317,0496,0219,0103,0290,0402,0214,0173,0076,0669,0070,0164,0241,0207,0129,0014,0036,0851,0168,0009,0092,0885,0918,0410,0526,0404</t>
  </si>
  <si>
    <t>蜥蜴王</t>
  </si>
  <si>
    <t>0071,0097,0372,0197,0104,0530,0283,0412,0206,0210,0202,0670,0348,0437,0043,0072,0400,0001,0228,0098,0501,0103,0880,0021,0404</t>
  </si>
  <si>
    <t>0512,0332,0097,0372,0213,0034,0784,0280,0693,0523,0331,0445,0590,0440,0242,0015,0091,0038,0104,0913,0337,0349,0406,0525,0409,0089,0283,0203,0412,0263,0206,0148,0374,0411,0264,0338,0218,0202,0416,0447,0520,0803,0580,0270,0237,0468,0063,0231,0348,0437,0067,0490,0345,0025,0005,0363,0267,0200,0612,0182,0156,0216,0046,0431,0157,0249,0317,0496,0219,0799,0103,0290,0402,0214,0173,0076,0669,0070,0164,0241,0207,0129,0014,0036,0851,0168,0675,0009,0092,0885,0918,0410,0526,0404</t>
  </si>
  <si>
    <t>0034,0068,0038,0406,0409,0530,0223,0283,0203,0264,0338,0210,0202,0520,0803,0029,0231,0673,0067,0025,0005,0102,0189,0200,0799,0402,0069,0214,0173,0164,0207,0129,0014,0235,0675,0009,0388</t>
  </si>
  <si>
    <t>超级蜥蜴王</t>
  </si>
  <si>
    <t>火稚鸡</t>
  </si>
  <si>
    <t>0332,0340,0197,0052,0297,0083,0481,0488,0053,0394,0116,0045,0119,0064,0098,0179,0028,0010,0163</t>
  </si>
  <si>
    <t>0332,0097,0372,0213,0226,0034,0340,0445,0590,0174,0015,0091,0038,0104,0497,0203,0263,0297,0126,0519,0083,0488,0053,0394,0116,0218,0257,0270,0237,0468,0510,0067,0025,0005,0363,0315,0182,0156,0216,0179,0157,0249,0317,0496,0290,0421,0214,0173,0070,0164,0241,0207,0129,0014,0036,0915,0851,0092,0253,0261,0526</t>
  </si>
  <si>
    <t>0097,0226,0068,0306,0174,0203,0297,0364,0481,0387,0067,0400,0064,0179,0157,0265,0207</t>
  </si>
  <si>
    <t>0034,0340,0068,0432,0038,0203,0519,0029,0257,0270,0387,0067,0025,0005,0102,0189,0157,0069,0214,0173,0164,0207,0129,0014</t>
  </si>
  <si>
    <t>力壮鸡</t>
  </si>
  <si>
    <t>0332,0299,0340,0339,0197,0024,0052,0297,0488,0053,0394,0116,0045,0119,0064,0098,0179,0028,0010,0327,0163</t>
  </si>
  <si>
    <t>0332,0097,0372,0213,0226,0299,0034,0340,0280,0339,0445,0370,0811,0590,0174,0015,0091,0038,0104,0497,0203,0263,0297,0126,0519,0007,0083,0488,0053,0394,0374,0411,0116,0264,0218,0257,0270,0237,0468,0510,0067,0490,0025,0005,0363,0315,0398,0612,0182,0156,0216,0279,0179,0157,0249,0317,0496,0290,0421,0214,0173,0070,0164,0241,0207,0129,0014,0036,0915,0851,0168,0009,0092,0253,0410,0261,0526</t>
  </si>
  <si>
    <t>0034,0340,0811,0068,0432,0038,0530,0223,0203,0519,0007,0264,0210,0029,0257,0270,0387,0067,0025,0005,0102,0189,0157,0069,0214,0173,0164,0207,0129,0014,0009,0410</t>
  </si>
  <si>
    <t>火焰鸡</t>
  </si>
  <si>
    <t>0332,0299,0340,0413,0339,0197,0024,0052,0297,0007,0488,0053,0394,0116,0045,0136,0119,0064,0098,0179,0028,0010,0327,0163</t>
  </si>
  <si>
    <t>0512,0332,0097,0372,0213,0396,0226,0307,0299,0034,0340,0413,0280,0339,0523,0445,0370,0811,0590,0174,0015,0091,0038,0104,0089,0497,0203,0263,0297,0126,0519,0007,0083,0488,0053,0394,0374,0411,0116,0264,0218,0416,0535,0257,0270,0237,0468,0063,0510,0282,0067,0490,0025,0005,0189,0363,0315,0398,0612,0182,0156,0216,0279,0179,0046,0431,0157,0249,0317,0496,0815,0290,0421,0214,0173,0076,0444,0070,0164,0241,0276,0207,0129,0014,0036,0915,0851,0168,0009,0092,0918,0253,0369,0410,0261,0526</t>
  </si>
  <si>
    <t>0307,0034,0340,0811,0068,0432,0038,0530,0223,0203,0519,0007,0264,0210,0029,0257,0270,0282,0673,0387,0067,0025,0005,0102,0189,0157,0272,0815,0069,0214,0173,0164,0276,0207,0129,0014,0009,0410</t>
  </si>
  <si>
    <t>超级火焰鸡</t>
  </si>
  <si>
    <t>水跃鱼</t>
  </si>
  <si>
    <t>0133,0117,0283,0193,0045,0056,0189,0300,0182,0157,0249,0088,0103,0048,0057,0033,0036,0055,0352,0250</t>
  </si>
  <si>
    <t>0133,0213,0419,0059,0034,0445,0886,0590,0174,0091,0291,0038,0104,0414,0497,0283,0203,0263,0218,0258,0237,0056,0058,0196,0231,0710,0067,0330,0341,0189,0363,0182,0240,0156,0216,0046,0157,0249,0317,0496,0503,0103,0290,0214,0482,0173,0070,0164,0276,0057,0207,0036,0851,0092,0253,0127,0518,0352,0250,0526</t>
  </si>
  <si>
    <t>0246,0419,0112,0044,0068,0174,0038,0301,0243,0426,0189,0287,0124,0023,0253,0250,0469,0281</t>
  </si>
  <si>
    <t>0246,0401,0034,0111,0291,0038,0414,0283,0203,0029,0196,0231,0067,0102,0189,0205,0214,0173,0164,0276,0207,0253,0518,0352</t>
  </si>
  <si>
    <t>沼跃鱼</t>
  </si>
  <si>
    <t>0133,0117,0089,0283,0193,0045,0056,0426,0330,0341,0189,0300,0182,0157,0249,0088,0103,0048,0057,0033,0036,0055,0352</t>
  </si>
  <si>
    <t>0133,0213,0419,0059,0034,0280,0523,0445,0886,0590,0174,0091,0291,0038,0104,0414,0089,0497,0283,0203,0263,0374,0264,0218,0258,0270,0237,0056,0058,0008,0196,0231,0710,0067,0025,0005,0330,0341,0189,0363,0612,0182,0240,0156,0216,0046,0157,0249,0317,0496,0328,0503,0103,0290,0214,0482,0173,0446,0070,0164,0276,0057,0207,0036,0851,0092,0253,0127,0518,0352,0250,0526</t>
  </si>
  <si>
    <t>0246,0401,0034,0068,0111,0291,0038,0223,0414,0283,0203,0029,0008,0196,0231,0067,0025,0005,0102,0189,0157,0205,0069,0214,0173,0446,0164,0276,0207,0253,0518,0352</t>
  </si>
  <si>
    <t>巨沼怪</t>
  </si>
  <si>
    <t>0133,0117,0089,0283,0193,0045,0359,0056,0426,0330,0341,0189,0300,0182,0157,0249,0088,0103,0048,0057,0033,0036,0055,0352</t>
  </si>
  <si>
    <t>0133,0213,0419,0059,0776,0034,0280,0339,0523,0445,0886,0590,0174,0663,0091,0291,0038,0104,0414,0089,0497,0283,0203,0263,0374,0812,0411,0264,0218,0416,0258,0912,0270,0237,0667,0308,0056,0063,0058,0008,0196,0231,0282,0710,0067,0025,0005,0330,0341,0189,0363,0200,0398,0612,0182,0240,0156,0216,0046,0431,0157,0249,0317,0496,0328,0503,0184,0103,0290,0214,0482,0479,0173,0446,0707,0444,0070,0164,0276,0057,0207,0036,0851,0092,0253,0127,0518,0352,0311,0250,0526</t>
  </si>
  <si>
    <t>0246,0401,0034,0068,0111,0291,0038,0223,0414,0283,0203,0812,0264,0029,0308,0008,0196,0231,0067,0025,0005,0102,0189,0200,0157,0205,0069,0214,0173,0446,0707,0164,0276,0207,0253,0518,0352</t>
  </si>
  <si>
    <t>超级巨沼怪</t>
  </si>
  <si>
    <t>土狼犬</t>
  </si>
  <si>
    <t>0372,0044,0242,0373,0336,0043,0316,0583,0046,0028,0184,0389,0207,0033,0036,0269,0168,0281</t>
  </si>
  <si>
    <t>0213,0445,0204,0590,0242,0399,0091,0038,0104,0373,0283,0203,0263,0424,0492,0218,0270,0237,0304,0423,0510,0231,0808,0189,0417,0363,0371,0583,0182,0706,0240,0156,0514,0216,0046,0249,0496,0184,0290,0247,0214,0555,0289,0180,0164,0241,0162,0207,0036,0269,0851,0168,0422,0259,0092,0885,0253</t>
  </si>
  <si>
    <t>0310,0343,0424,0423,0043,0382,0583,0305,0214,0289,0389,0422,0281</t>
  </si>
  <si>
    <t>0034,0068,0343,0399,0038,0203,0492,0029,0304,0231,0102,0189,0244,0214,0289,0173,0180,0164,0389,0162,0207,0253</t>
  </si>
  <si>
    <t>0215</t>
  </si>
  <si>
    <t>大狼犬</t>
  </si>
  <si>
    <t>0372,0044,0242,0373,0424,0336,0423,0043,0316,0583,0046,0028,0184,0555,0389,0207,0033,0036,0269,0168,0422,0281</t>
  </si>
  <si>
    <t>0213,0034,0445,0204,0590,0242,0399,0091,0038,0104,0373,0283,0203,0263,0424,0492,0218,0416,0270,0237,0063,0304,0423,0510,0231,0808,0189,0417,0363,0371,0583,0182,0706,0240,0156,0514,0216,0046,0249,0496,0184,0290,0247,0214,0555,0289,0180,0070,0164,0241,0162,0207,0036,0269,0851,0168,0675,0422,0259,0092,0885,0253</t>
  </si>
  <si>
    <t>0034,0068,0343,0399,0038,0203,0492,0029,0304,0231,0673,0102,0189,0244,0214,0289,0173,0180,0164,0389,0162,0207,0675,0253</t>
  </si>
  <si>
    <t>蛇纹熊</t>
  </si>
  <si>
    <t>0608,0187,0516,0343,0038,0175,0374,0045,0029,0300,0316,0042,0156,0028,0033,0039,0036</t>
  </si>
  <si>
    <t>0213,0059,0034,0445,0451,0204,0590,0015,0091,0104,0497,0203,0263,0374,0218,0447,0441,0270,0237,0468,0304,0058,0196,0231,0341,0363,0042,0182,0240,0156,0514,0216,0249,0496,0290,0402,0247,0351,0214,0173,0164,0241,0057,0207,0129,0541,0168,0087,0085,0086,0092,0271,0352,0250,0526</t>
  </si>
  <si>
    <t>0204,0245,0270,0189,0228,0431,0493,0214,0164,0321,0271</t>
  </si>
  <si>
    <t>0034,0343,0111,0038,0203,0210,0441,0029,0270,0304,0196,0231,0387,0102,0189,0205,0402,0351,0214,0173,0164,0162,0207,0129,0086,0271,0352</t>
  </si>
  <si>
    <t>蛇纹熊-伽勒尔的样子</t>
  </si>
  <si>
    <t>0608,0068,0038,0029,0043,0122,0042,0156,0028,0184,0555,0033,0036,0269</t>
  </si>
  <si>
    <t>0372,0213,0059,0034,0091,0203,0263,0313,0374,0447,0441,0270,0304,0058,0196,0231,0341,0371,0042,0182,0240,0156,0514,0496,0184,0103,0402,0247,0214,0555,0173,0164,0241,0057,0129,0269,0168,0087,0085,0086,0271,0250,0526</t>
  </si>
  <si>
    <t>0282,0575,0501</t>
  </si>
  <si>
    <t>0808</t>
  </si>
  <si>
    <t>直冲熊</t>
  </si>
  <si>
    <t>0608,0187,0516,0343,0038,0175,0374,0154,0045,0029,0468,0300,0316,0042,0583,0156,0563,0028,0163,0415,0033,0039,0036</t>
  </si>
  <si>
    <t>0213,0059,0034,0445,0451,0204,0590,0015,0091,0104,0497,0203,0263,0374,0218,0416,0447,0441,0270,0237,0468,0063,0304,0058,0196,0231,0341,0363,0042,0583,0182,0240,0156,0514,0216,0046,0249,0496,0290,0402,0247,0421,0351,0214,0173,0707,0070,0164,0241,0057,0207,0129,0541,0168,0675,0087,0085,0086,0092,0271,0352,0250,0526</t>
  </si>
  <si>
    <t>0034,0343,0111,0038,0203,0210,0441,0029,0270,0304,0196,0231,0387,0102,0189,0205,0402,0351,0214,0173,0707,0164,0162,0207,0129,0675,0086,0271,0352</t>
  </si>
  <si>
    <t>0245</t>
  </si>
  <si>
    <t>直冲熊-伽勒尔的样子</t>
  </si>
  <si>
    <t>0608,0068,0038,0154,0029,0468,0043,0122,0400,0042,0156,0028,0184,0555,0415,0033,0036,0269</t>
  </si>
  <si>
    <t>0372,0213,0059,0776,0034,0091,0203,0263,0313,0374,0416,0447,0441,0270,0063,0304,0058,0196,0231,0341,0371,0042,0182,0240,0156,0514,0496,0184,0103,0402,0247,0421,0214,0555,0173,0707,0164,0241,0057,0129,0269,0168,0675,0087,0085,0086,0271,0250,0526</t>
  </si>
  <si>
    <t>刺尾虫</t>
  </si>
  <si>
    <t>0450,0040,0081,0033</t>
  </si>
  <si>
    <t>甲壳茧</t>
  </si>
  <si>
    <t>狩猎凤蝶</t>
  </si>
  <si>
    <t>0071,0314,0213,0405,0202,0016,0072,0234,0483,0099,0318,0078,0018</t>
  </si>
  <si>
    <t>0512,0332,0213,0445,0590,0432,0104,0203,0412,0263,0148,0218,0202,0416,0237,0063,0611,0363,0182,0094,0156,0216,0355,0496,0219,0290,0247,0318,0214,0076,0522,0164,0241,0207,0168,0092,0369,0474</t>
  </si>
  <si>
    <t>0314,0450,0432,0038,0527,0203,0202,0673,0102,0466,0355,0324,0214,0173,0081,0164,0207,0129,0366,0239</t>
  </si>
  <si>
    <t>盾甲茧</t>
  </si>
  <si>
    <t>毒粉蛾</t>
  </si>
  <si>
    <t>0405,0093,0016,0113,0236,0077,0182,0060,0483,0318,0092,0474,0018</t>
  </si>
  <si>
    <t>0512,0332,0213,0445,0590,0432,0104,0203,0412,0263,0148,0218,0202,0416,0237,0063,0611,0113,0363,0182,0094,0156,0216,0355,0496,0290,0247,0318,0214,0188,0076,0522,0164,0241,0207,0168,0092,0369,0474</t>
  </si>
  <si>
    <t>莲叶童子</t>
  </si>
  <si>
    <t>0071,0310,0145,0061,0412,0175,0202,0045,0073,0072,0054,0363,0267,0240,0055,0428</t>
  </si>
  <si>
    <t>0213,0059,0034,0331,0445,0886,0590,0574,0038,0104,0497,0203,0412,0263,0148,0218,0202,0447,0803,0580,0258,0237,0058,0196,0345,0330,0363,0267,0182,0240,0156,0216,0496,0503,0290,0402,0214,0173,0076,0164,0241,0057,0207,0014,0036,0851,0168,0092,0885,0253,0352,0311,0250,0428</t>
  </si>
  <si>
    <t>0068,0175,0202,0073,0075,0230,0235,0298,0321,0055</t>
  </si>
  <si>
    <t>0034,0038,0203,0202,0803,0029,0196,0102,0402,0214,0173,0164,0207,0014,0235,0253,0352,0428</t>
  </si>
  <si>
    <t>莲帽小童</t>
  </si>
  <si>
    <t>0071,0310,0145,0061,0412,0252,0175,0154,0202,0045,0056,0282,0073,0072,0054,0267,0240,0298,0168,0253,0055,0346,0428</t>
  </si>
  <si>
    <t>0213,0059,0034,0280,0331,0445,0886,0590,0574,0291,0038,0104,0409,0497,0227,0203,0412,0263,0007,0148,0374,0218,0202,0447,0803,0580,0258,0237,0468,0056,0304,0058,0008,0196,0282,0345,0025,0005,0118,0330,0341,0363,0267,0612,0182,0240,0156,0216,0249,0496,0503,0290,0402,0214,0173,0076,0070,0164,0241,0057,0207,0014,0036,0851,0168,0009,0092,0885,0253,0127,0352,0311,0250,0428</t>
  </si>
  <si>
    <t>0034,0291,0038,0409,0223,0203,0007,0202,0803,0029,0304,0008,0196,0282,0102,0189,0402,0214,0173,0164,0207,0014,0235,0009,0253,0352,0428</t>
  </si>
  <si>
    <t>乐天河童</t>
  </si>
  <si>
    <t>0071,0310,0061,0412,0252,0175,0154,0202,0045,0056,0282,0072,0054,0267,0240,0298,0055,0428</t>
  </si>
  <si>
    <t>0133,0213,0059,0034,0280,0331,0445,0886,0590,0574,0291,0038,0104,0409,0497,0227,0203,0412,0263,0007,0148,0374,0411,0264,0218,0202,0416,0447,0803,0580,0258,0237,0468,0056,0063,0304,0058,0008,0861,0196,0282,0437,0345,0025,0005,0118,0330,0341,0363,0267,0612,0182,0240,0156,0216,0431,0249,0496,0503,0290,0402,0214,0173,0076,0070,0164,0241,0057,0207,0129,0014,0036,0851,0168,0009,0092,0885,0253,0127,0352,0311,0250,0428</t>
  </si>
  <si>
    <t>0034,0068,0291,0038,0409,0223,0203,0007,0264,0202,0803,0029,0304,0008,0196,0282,0025,0005,0118,0102,0189,0402,0069,0214,0173,0164,0207,0014,0235,0009,0253,0352,0428</t>
  </si>
  <si>
    <t>橡实果</t>
  </si>
  <si>
    <t>0071,0310,0117,0153,0074,0106,0029,0072,0267,0371,0205,0389,0241,0235,0033</t>
  </si>
  <si>
    <t>0133,0213,0251,0034,0331,0445,0590,0174,0091,0038,0104,0283,0203,0412,0153,0263,0206,0148,0492,0218,0202,0447,0803,0580,0237,0437,0345,0417,0363,0267,0371,0384,0182,0240,0156,0514,0216,0249,0496,0290,0402,0120,0247,0214,0173,0076,0180,0164,0241,0207,0014,0036,0851,0092,0885</t>
  </si>
  <si>
    <t>0133,0251,0331,0432,0206,0492,0580,0073,0417,0400,0384,0098,0013,0036,0388</t>
  </si>
  <si>
    <t>0034,0111,0432,0038,0203,0153,0492,0202,0803,0029,0102,0205,0402,0120,0214,0173,0180,0164,0207,0014,0235,0388</t>
  </si>
  <si>
    <t>长鼻叶</t>
  </si>
  <si>
    <t>0071,0314,0310,0153,0326,0252,0185,0074,0106,0348,0072,0267,0371,0001,0075,0013,0205,0389,0241,0207,0235,0033,0259</t>
  </si>
  <si>
    <t>0314,0133,0372,0213,0251,0034,0280,0331,0445,0886,0590,0174,0015,0399,0091,0038,0104,0373,0283,0203,0412,0153,0263,0206,0148,0374,0492,0218,0202,0447,0803,0580,0237,0063,0282,0808,0348,0437,0067,0490,0345,0025,0417,0363,0267,0371,0384,0612,0182,0244,0240,0156,0514,0216,0157,0249,0317,0496,0184,0290,0402,0120,0247,0214,0555,0173,0076,0669,0180,0070,0164,0241,0207,0129,0014,0036,0851,0168,0259,0092,0885,0253,0311</t>
  </si>
  <si>
    <t>0034,0399,0111,0432,0038,0203,0153,0492,0210,0202,0803,0029,0808,0067,0025,0102,0189,0244,0205,0402,0120,0214,0173,0180,0164,0207,0129,0014,0235,0388</t>
  </si>
  <si>
    <t>狡猾天狗</t>
  </si>
  <si>
    <t>0071,0314,0310,0251,0153,0326,0252,0185,0074,0106,0542,0348,0437,0536,0072,0417,0267,0371,0001,0075,0205,0389,0241,0207,0235,0033,0259,0018</t>
  </si>
  <si>
    <t>0332,0314,0403,0133,0372,0213,0251,0034,0340,0280,0693,0331,0445,0886,0590,0109,0174,0015,0399,0432,0091,0038,0104,0373,0283,0203,0412,0153,0263,0206,0148,0374,0411,0492,0218,0202,0416,0447,0803,0580,0257,0506,0237,0542,0063,0196,0286,0282,0808,0348,0437,0067,0490,0345,0025,0417,0363,0267,0371,0572,0384,0612,0182,0244,0240,0156,0514,0216,0279,0179,0157,0249,0317,0496,0184,0103,0290,0402,0120,0247,0318,0214,0555,0173,0076,0669,0180,0070,0164,0241,0207,0129,0014,0366,0036,0269,0851,0168,0675,0259,0092,0390,0885,0918,0253,0410,0311,0261,0404</t>
  </si>
  <si>
    <t>0314,0034,0340,0399,0111,0432,0038,0203,0153,0492,0210,0202,0803,0029,0196,0282,0808,0067,0025,0102,0189,0466,0244,0205,0402,0120,0214,0173,0180,0164,0389,0207,0129,0014,0235,0366,0675,0239,0388</t>
  </si>
  <si>
    <t>傲骨燕</t>
  </si>
  <si>
    <t>0332,0097,0403,0413,0104,0283,0116,0045,0064,0098,0501,0179,0017</t>
  </si>
  <si>
    <t>0332,0213,0445,0590,0432,0104,0497,0203,0263,0019,0218,0237,0363,0365,0182,0240,0156,0216,0355,0496,0290,0214,0211,0164,0241,0207,0168,0092,0369,0526</t>
  </si>
  <si>
    <t>0586,0413,0432,0542,0119,0228,0099,0287,0355,0143,0211,0048,0018</t>
  </si>
  <si>
    <t>0314,0068,0432,0038,0283,0203,0257,0102,0189,0466,0355,0143,0214,0173,0164,0207,0129,0366,0239</t>
  </si>
  <si>
    <t>0297</t>
  </si>
  <si>
    <t>大王燕</t>
  </si>
  <si>
    <t>0332,0097,0403,0413,0104,0283,0116,0045,0064,0365,0098,0501,0179,0017</t>
  </si>
  <si>
    <t>0332,0213,0445,0590,0432,0104,0497,0203,0263,0019,0218,0416,0237,0063,0363,0365,0182,0240,0156,0216,0355,0496,0290,0214,0211,0164,0241,0207,0168,0092,0369,0526</t>
  </si>
  <si>
    <t>0314,0068,0432,0038,0283,0203,0257,0673,0102,0189,0466,0355,0143,0214,0173,0164,0207,0129,0366,0239</t>
  </si>
  <si>
    <t>0226</t>
  </si>
  <si>
    <t>长翅鸥</t>
  </si>
  <si>
    <t>0332,0097,0314,0403,0045,0542,0054,0228,0098,0355,0048,0055,0352,0017</t>
  </si>
  <si>
    <t>0512,0332,0097,0314,0403,0213,0059,0413,0362,0445,0886,0590,0432,0104,0814,0497,0203,0263,0297,0019,0218,0258,0270,0237,0542,0056,0058,0196,0282,0710,0330,0363,0365,0182,0240,0156,0216,0355,0496,0503,0290,0351,0214,0173,0883,0211,0164,0057,0207,0129,0366,0036,0851,0168,0092,0253,0369,0127,0352,0250</t>
  </si>
  <si>
    <t>0332,0097,0314,0392,0362,0016,0282,0054,0355,0487,0239,0346,0469</t>
  </si>
  <si>
    <t>0314,0432,0038,0814,0203,0196,0282,0710,0102,0189,0466,0355,0351,0143,0214,0173,0164,0207,0129,0366,0239,0253,0352</t>
  </si>
  <si>
    <t>大嘴鸥</t>
  </si>
  <si>
    <t>0097,0403,0362,0374,0045,0542,0056,0054,0371,0182,0098,0355,0487,0255,0254,0048,0256,0366,0055,0352,0346,0017</t>
  </si>
  <si>
    <t>0512,0332,0097,0314,0403,0213,0059,0034,0413,0362,0445,0886,0590,0432,0104,0814,0497,0203,0263,0297,0374,0019,0218,0416,0441,0258,0270,0237,0542,0056,0063,0058,0196,0282,0710,0330,0363,0371,0365,0182,0240,0156,0216,0355,0496,0503,0290,0402,0351,0507,0214,0173,0883,0211,0164,0057,0207,0129,0366,0036,0851,0168,0092,0253,0369,0127,0352,0311,0250</t>
  </si>
  <si>
    <t>0314,0432,0038,0814,0203,0441,0196,0282,0710,0102,0189,0466,0355,0402,0351,0143,0214,0173,0164,0207,0129,0366,0239,0253,0352</t>
  </si>
  <si>
    <t>0469</t>
  </si>
  <si>
    <t>拉鲁拉丝</t>
  </si>
  <si>
    <t>0347,0204,0093,0574,0104,0577,0138,0248,0045,0505,0095,0286,0791,0381,0345,0060,0094,0500,0100</t>
  </si>
  <si>
    <t>0914,0502,0213,0034,0347,0445,0451,0204,0590,0109,0605,0574,0104,0577,0138,0497,0227,0203,0797,0263,0007,0148,0374,0218,0248,0447,0270,0237,0304,0008,0196,0286,0282,0113,0345,0478,0025,0005,0118,0581,0363,0220,0182,0060,0094,0678,0244,0473,0240,0278,0115,0156,0216,0496,0219,0290,0247,0351,0285,0214,0289,0173,0500,0164,0241,0207,0129,0269,0477,0851,0168,0085,0009,0086,0259,0092,0271,0433,0261,0472,0428</t>
  </si>
  <si>
    <t>0502,0109,0194,0050,0227,0288,0282,0212,0262,0581,0595,0425,0285,0485,0261</t>
  </si>
  <si>
    <t>0502,0034,0111,0038,0138,0203,0797,0007,0029,0270,0304,0008,0196,0277,0478,0102,0189,0171,0220,0244,0278,0351,0324,0285,0214,0289,0173,0164,0207,0129,0477,0009,0086,0271,0472,0428</t>
  </si>
  <si>
    <t>0047,0273</t>
  </si>
  <si>
    <t>奇鲁莉安</t>
  </si>
  <si>
    <t>0914,0502,0213,0034,0347,0445,0451,0204,0590,0109,0605,0574,0104,0577,0138,0497,0227,0203,0797,0263,0007,0148,0374,0218,0248,0447,0270,0237,0063,0304,0008,0196,0286,0282,0113,0345,0478,0025,0005,0118,0581,0363,0220,0182,0060,0094,0678,0244,0473,0240,0278,0115,0156,0216,0496,0219,0290,0247,0351,0285,0214,0289,0173,0500,0164,0241,0207,0129,0269,0477,0851,0168,0085,0009,0086,0259,0092,0271,0433,0813,0261,0472,0428</t>
  </si>
  <si>
    <t>0502,0034,0111,0038,0138,0203,0797,0007,0029,0270,0304,0008,0196,0277,0478,0102,0189,0171,0220,0244,0278,0351,0324,0285,0214,0289,0173,0164,0207,0129,0477,0009,0086,0271,0813,0472,0428</t>
  </si>
  <si>
    <t>沙奈朵</t>
  </si>
  <si>
    <t>0347,0445,0204,0093,0605,0574,0104,0577,0138,0248,0045,0361,0505,0095,0286,0791,0345,0581,0585,0595,0060,0094,0500,0100,0273</t>
  </si>
  <si>
    <t>0914,0502,0213,0396,0034,0347,0445,0451,0204,0590,0109,0605,0574,0104,0577,0138,0497,0227,0203,0412,0797,0263,0007,0148,0374,0411,0218,0248,0416,0447,0356,0385,0270,0237,0063,0304,0008,0196,0286,0282,0113,0345,0478,0025,0005,0118,0802,0581,0595,0363,0101,0220,0384,0182,0060,0094,0917,0678,0244,0473,0240,0278,0115,0156,0216,0496,0219,0290,0247,0351,0285,0214,0289,0173,0500,0164,0241,0207,0129,0269,0477,0851,0168,0085,0009,0086,0259,0092,0271,0433,0813,0410,0261,0472,0428</t>
  </si>
  <si>
    <t>0502,0034,0111,0038,0138,0203,0797,0007,0029,0215,0270,0304,0008,0196,0673,0277,0478,0102,0802,0189,0171,0220,0244,0278,0351,0324,0285,0214,0289,0173,0164,0207,0129,0477,0009,0086,0271,0813,0472,0428</t>
  </si>
  <si>
    <t>超级沙奈朵</t>
  </si>
  <si>
    <t>妖精皮肤</t>
  </si>
  <si>
    <t>溜溜糖球</t>
  </si>
  <si>
    <t>0097,0453,0226,0145,0061,0114,0054,0098,0487,0564,0230,0055,0346</t>
  </si>
  <si>
    <t>0512,0097,0213,0226,0059,0450,0405,0445,0886,0590,0104,0203,0263,0148,0218,0202,0114,0270,0237,0056,0058,0196,0611,0141,0710,0679,0341,0189,0363,0884,0182,0060,0244,0240,0156,0216,0496,0503,0290,0247,0806,0214,0076,0522,0164,0241,0057,0207,0036,0851,0168,0092,0127,0352</t>
  </si>
  <si>
    <t>0453,0450,0203,0565,0193,0056,0679,0170,0341,0471,0060,0324</t>
  </si>
  <si>
    <t>0450,0038,0203,0202,0196,0710,0102,0189,0244,0324,0214,0173,0081,0164,0207,0129,0352</t>
  </si>
  <si>
    <t>雨翅蛾</t>
  </si>
  <si>
    <t>0314,0403,0145,0405,0202,0016,0466,0098,0483,0184,0318,0487,0078,0230,0055,0346,0018</t>
  </si>
  <si>
    <t>0512,0332,0097,0314,0403,0213,0226,0059,0450,0405,0445,0886,0590,0432,0104,0814,0203,0412,0263,0148,0492,0218,0202,0416,0114,0270,0237,0542,0056,0063,0058,0196,0611,0141,0710,0679,0341,0189,0363,0884,0182,0060,0244,0240,0156,0216,0355,0496,0503,0184,0290,0247,0318,0806,0214,0076,0522,0164,0241,0057,0207,0129,0366,0036,0851,0168,0092,0369,0127,0352,0311</t>
  </si>
  <si>
    <t>0314,0450,0432,0038,0203,0202,0196,0710,0102,0189,0171,0466,0244,0355,0324,0214,0173,0081,0164,0207,0129,0366,0239,0352</t>
  </si>
  <si>
    <t>蘑蘑菇</t>
  </si>
  <si>
    <t>毒疗</t>
  </si>
  <si>
    <t>0071,0202,0074,0029,0073,0072,0077,0402,0147,0078,0033,0092,0388</t>
  </si>
  <si>
    <t>0213,0034,0331,0445,0204,0590,0104,0409,0203,0412,0263,0313,0206,0148,0218,0202,0447,0580,0441,0270,0237,0345,0363,0884,0182,0240,0156,0216,0496,0219,0290,0402,0214,0188,0289,0076,0164,0241,0207,0129,0014,0036,0851,0092,0474,0428</t>
  </si>
  <si>
    <t>0331,0204,0409,0313,0206,0264,0270,0363,0402,0207,0358,0388</t>
  </si>
  <si>
    <t>0034,0038,0409,0203,0264,0202,0029,0270,0102,0402,0214,0289,0173,0164,0207,0014,0235,0388</t>
  </si>
  <si>
    <t>斗笠菇</t>
  </si>
  <si>
    <t>0071,0280,0068,0223,0364,0264,0395,0074,0029,0073,0183,0072,0170,0077,0402,0327,0147,0078,0033,0092,0388</t>
  </si>
  <si>
    <t>0332,0213,0034,0280,0339,0523,0331,0445,0204,0370,0590,0015,0091,0104,0409,0203,0412,0263,0313,0206,0148,0374,0411,0264,0218,0202,0416,0447,0580,0441,0270,0237,0063,0231,0437,0067,0490,0345,0341,0189,0363,0398,0884,0612,0182,0240,0156,0514,0216,0179,0157,0249,0317,0496,0219,0290,0402,0214,0188,0289,0076,0444,0070,0164,0241,0207,0129,0014,0036,0851,0009,0092,0474,0526,0428</t>
  </si>
  <si>
    <t>0034,0068,0038,0409,0223,0203,0264,0210,0202,0029,0270,0231,0673,0025,0005,0102,0189,0402,0069,0214,0289,0173,0164,0276,0207,0014,0235,0009,0410,0388</t>
  </si>
  <si>
    <t>懒人獭</t>
  </si>
  <si>
    <t>懒惰</t>
  </si>
  <si>
    <t>0133,0498,0068,0343,0227,0185,0175,0029,0583,0010,0303,0675,0281</t>
  </si>
  <si>
    <t>0332,0133,0213,0059,0034,0280,0339,0445,0886,0590,0174,0015,0104,0227,0203,0263,0206,0126,0007,0053,0374,0264,0218,0441,0270,0237,0468,0058,0008,0196,0510,0232,0118,0341,0189,0363,0583,0398,0612,0182,0240,0156,0514,0216,0157,0249,0317,0496,0290,0402,0247,0421,0351,0214,0076,0070,0164,0241,0207,0036,0851,0168,0675,0087,0085,0009,0092,0352,0526,0404,0428</t>
  </si>
  <si>
    <t>0495,0034,0306,0174,0359,0400,0228,0163,0214,0173,0321</t>
  </si>
  <si>
    <t>0495,0034,0068,0343,0038,0223,0203,0007,0264,0210,0441,0029,0008,0196,0025,0005,0102,0189,0157,0069,0351,0214,0173,0164,0389,0207,0009,0352</t>
  </si>
  <si>
    <t>过动猿</t>
  </si>
  <si>
    <t>0498,0068,0227,0203,0116,0264,0154,0179,0010,0163,0675,0253</t>
  </si>
  <si>
    <t>0332,0133,0213,0059,0034,0280,0339,0523,0445,0886,0590,0174,0015,0091,0038,0104,0409,0089,0227,0283,0203,0263,0206,0126,0007,0053,0374,0411,0264,0218,0441,0270,0237,0468,0304,0058,0008,0196,0510,0282,0808,0067,0490,0232,0118,0341,0189,0363,0200,0583,0398,0612,0182,0240,0156,0514,0216,0179,0046,0431,0157,0249,0317,0496,0184,0290,0402,0247,0421,0351,0214,0076,0707,0070,0164,0241,0207,0036,0269,0851,0168,0675,0087,0085,0009,0086,0092,0885,0253,0352,0526,0404,0428</t>
  </si>
  <si>
    <t>0495,0034,0068,0343,0038,0223,0203,0007,0264,0210,0441,0029,0008,0196,0067,0025,0005,0102,0189,0157,0069,0351,0214,0173,0164,0389,0207,0009,0253,0352</t>
  </si>
  <si>
    <t>请假王</t>
  </si>
  <si>
    <t>0133,0498,0068,0343,0227,0185,0175,0374,0359,0025,0386,0010,0303,0389,0207,0675,0281</t>
  </si>
  <si>
    <t>0332,0133,0213,0059,0776,0034,0280,0339,0523,0445,0886,0590,0174,0015,0091,0038,0104,0409,0089,0227,0283,0203,0263,0206,0126,0007,0053,0374,0411,0264,0218,0416,0441,0912,0484,0270,0237,0667,0468,0063,0304,0058,0008,0196,0510,0282,0808,0067,0490,0232,0118,0341,0189,0363,0200,0583,0398,0884,0612,0182,0511,0240,0156,0514,0216,0179,0046,0431,0157,0249,0317,0496,0184,0290,0402,0247,0421,0351,0214,0479,0076,0707,0070,0164,0241,0207,0036,0269,0851,0168,0675,0087,0085,0009,0086,0092,0885,0253,0352,0528,0526,0404,0428</t>
  </si>
  <si>
    <t>0495,0335,0034,0068,0343,0038,0223,0203,0007,0264,0210,0441,0029,0008,0196,0067,0025,0005,0102,0189,0157,0069,0351,0214,0173,0707,0164,0389,0207,0009,0352</t>
  </si>
  <si>
    <t>土居忍士</t>
  </si>
  <si>
    <t>0071,0117,0091,0206,0154,0106,0141,0232,0170,0189,0028,0010</t>
  </si>
  <si>
    <t>0332,0405,0590,0015,0091,0104,0203,0263,0206,0148,0218,0202,0237,0468,0141,0363,0182,0156,0216,0496,0201,0290,0247,0214,0173,0076,0522,0164,0241,0207,0092,0404</t>
  </si>
  <si>
    <t>0450,0405,0203,0185,0515,0175,0016,0400,0318</t>
  </si>
  <si>
    <t>0450,0038,0203,0210,0202,0102,0189,0806,0214,0173,0180,0081,0164,0207</t>
  </si>
  <si>
    <t>铁面忍者</t>
  </si>
  <si>
    <t>0071,0332,0097,0226,0450,0091,0104,0206,0210,0154,0106,0141,0232,0170,0189,0028,0010,0103,0163,0014,0404</t>
  </si>
  <si>
    <t>0512,0332,0097,0403,0213,0226,0405,0445,0590,0015,0432,0091,0104,0203,0263,0206,0148,0218,0202,0416,0237,0468,0063,0141,0363,0182,0156,0216,0355,0496,0201,0103,0290,0247,0318,0214,0173,0076,0522,0164,0241,0207,0129,0014,0168,0092,0253,0369,0404</t>
  </si>
  <si>
    <t>0314,0450,0432,0038,0814,0203,0210,0202,0673,0102,0189,0466,0355,0806,0214,0173,0180,0081,0164,0207,0129,0014,0253</t>
  </si>
  <si>
    <t>脱壳忍者</t>
  </si>
  <si>
    <t>神奇守护</t>
  </si>
  <si>
    <t>0071,0109,0091,0206,0154,0288,0106,0377,0141,0232,0170,0189,0566,0028,0010,0247,0421,0425,0180</t>
  </si>
  <si>
    <t>0332,0097,0502,0405,0590,0015,0091,0104,0138,0203,0263,0206,0148,0218,0202,0416,0506,0237,0468,0063,0141,0363,0566,0182,0156,0216,0496,0201,0290,0247,0421,0214,0173,0076,0522,0164,0241,0207,0477,0168,0092,0271,0261,0404</t>
  </si>
  <si>
    <t>0502,0450,0038,0138,0203,0210,0202,0102,0189,0171,0809,0806,0214,0173,0180,0081,0164,0389,0207,0477,0271</t>
  </si>
  <si>
    <t>0226,0103,0163,0014</t>
  </si>
  <si>
    <t>咕妞妞</t>
  </si>
  <si>
    <t>0310,0497,0336,0304,0001,0156,0046,0103,0214,0023,0048,0485,0253</t>
  </si>
  <si>
    <t>0213,0059,0034,0445,0590,0104,0497,0203,0263,0313,0126,0007,0053,0374,0218,0237,0304,0058,0008,0196,0510,0025,0005,0363,0182,0240,0156,0514,0216,0046,0496,0103,0290,0247,0351,0214,0173,0076,0164,0241,0207,0009,0092,0253,0352,0526,0428</t>
  </si>
  <si>
    <t>0509,0574,0283,0326,0313,0359,0265,0108,0173,0207,0036,0018</t>
  </si>
  <si>
    <t>0034,0068,0111,0038,0223,0283,0203,0007,0029,0304,0008,0196,0025,0005,0102,0189,0244,0205,0069,0351,0214,0173,0164,0207,0009,0253,0352,0428</t>
  </si>
  <si>
    <t>0298</t>
  </si>
  <si>
    <t>吼爆弹</t>
  </si>
  <si>
    <t>0310,0044,0497,0336,0304,0001,0156,0046,0103,0214,0023,0048,0485,0253</t>
  </si>
  <si>
    <t>0213,0059,0034,0280,0523,0445,0590,0104,0089,0497,0203,0263,0313,0126,0007,0053,0374,0218,0237,0304,0058,0008,0196,0510,0067,0025,0005,0363,0315,0612,0182,0240,0156,0514,0216,0046,0157,0249,0317,0496,0103,0290,0247,0351,0214,0479,0173,0076,0707,0070,0164,0241,0207,0269,0009,0259,0092,0253,0352,0526,0428</t>
  </si>
  <si>
    <t>0034,0068,0111,0038,0223,0283,0203,0007,0029,0304,0008,0196,0067,0025,0005,0102,0189,0244,0157,0205,0069,0351,0214,0173,0707,0164,0207,0009,0253,0352,0428</t>
  </si>
  <si>
    <t>爆音怪</t>
  </si>
  <si>
    <t>0310,0044,0586,0242,0497,0424,0336,0063,0304,0423,0001,0156,0046,0103,0214,0023,0048,0485,0422,0253</t>
  </si>
  <si>
    <t>0213,0419,0059,0034,0280,0523,0445,0590,0242,0104,0089,0497,0203,0263,0313,0126,0424,0007,0053,0374,0411,0218,0416,0237,0056,0063,0304,0058,0423,0008,0196,0510,0067,0025,0005,0363,0200,0315,0612,0182,0240,0156,0514,0216,0046,0431,0157,0249,0317,0496,0103,0290,0247,0351,0214,0479,0173,0076,0707,0070,0164,0241,0057,0207,0269,0422,0009,0259,0092,0253,0352,0250,0526,0428</t>
  </si>
  <si>
    <t>0034,0068,0111,0038,0223,0283,0203,0007,0029,0304,0008,0196,0067,0025,0005,0102,0189,0200,0244,0157,0205,0069,0351,0214,0173,0707,0164,0207,0805,0009,0253,0352,0428</t>
  </si>
  <si>
    <t>幕下力士</t>
  </si>
  <si>
    <t>0292,0187,0339,0370,0197,0203,0252,0116,0264,0395,0484,0282,0179,0028,0069,0265,0033,0233,0358,0018</t>
  </si>
  <si>
    <t>0213,0776,0034,0280,0339,0523,0445,0886,0370,0811,0590,0091,0038,0104,0409,0089,0203,0263,0007,0374,0411,0264,0218,0484,0270,0237,0008,0282,0067,0490,0118,0341,0189,0363,0398,0612,0182,0240,0156,0514,0216,0179,0431,0157,0249,0317,0496,0290,0214,0479,0707,0444,0070,0164,0241,0057,0207,0129,0036,0269,0851,0168,0009,0092,0918,0410,0250,0526,0428</t>
  </si>
  <si>
    <t>0418,0498,0068,0238,0197,0223,0364,0185,0264,0193,0270,0279,0358,0469</t>
  </si>
  <si>
    <t>0034,0068,0038,0223,0203,0007,0264,0029,0270,0008,0282,0067,0025,0005,0118,0102,0189,0157,0272,0069,0214,0173,0164,0276,0207,0009,0410</t>
  </si>
  <si>
    <t>铁掌力士</t>
  </si>
  <si>
    <t>0292,0187,0362,0339,0370,0197,0203,0252,0116,0264,0395,0838,0484,0282,0179,0028,0069,0265,0033,0233,0358,0018</t>
  </si>
  <si>
    <t>0213,0776,0034,0280,0362,0339,0523,0445,0886,0370,0811,0590,0174,0091,0038,0104,0409,0089,0203,0263,0007,0374,0411,0264,0218,0416,0484,0270,0237,0063,0008,0442,0282,0808,0067,0490,0118,0341,0189,0363,0371,0398,0612,0182,0240,0156,0514,0216,0179,0431,0157,0249,0317,0496,0184,0290,0214,0479,0707,0444,0070,0164,0241,0057,0207,0129,0036,0269,0851,0168,0675,0009,0092,0918,0410,0250,0526,0428</t>
  </si>
  <si>
    <t>0034,0068,0038,0223,0203,0007,0264,0029,0270,0008,0442,0282,0067,0025,0005,0118,0102,0189,0157,0272,0069,0214,0173,0707,0164,0276,0207,0675,0009,0410</t>
  </si>
  <si>
    <t>露力丽</t>
  </si>
  <si>
    <t>0340,0145,0061,0204,0270,0021,0150,0039,0055,0346</t>
  </si>
  <si>
    <t>0914,0213,0059,0034,0340,0693,0445,0204,0590,0104,0577,0227,0203,0263,0313,0218,0258,0270,0237,0304,0058,0196,0231,0113,0330,0341,0189,0363,0182,0240,0156,0216,0496,0503,0290,0214,0173,0164,0057,0207,0036,0851,0092,0253,0127,0352,0250,0526</t>
  </si>
  <si>
    <t>0453,0187,0034,0293,0383,0227,0313,0330,0195,0217,0287,0047,0021,0487,0048,0321,0346</t>
  </si>
  <si>
    <t>0034,0340,0343,0111,0038,0203,0029,0270,0304,0196,0231,0282,0102,0189,0205,0214,0173,0164,0207,0129,0253,0352</t>
  </si>
  <si>
    <t>朝北鼻</t>
  </si>
  <si>
    <t>0335,0435,0414,0106,0199,0408,0156,0350,0157,0088,0201,0209,0444,0033,0086,0192</t>
  </si>
  <si>
    <t>0213,0776,0034,0523,0445,0590,0174,0605,0038,0104,0414,0089,0203,0153,0263,0007,0430,0218,0356,0484,0270,0237,0667,0008,0334,0800,0363,0220,0408,0182,0156,0216,0350,0397,0157,0249,0317,0496,0201,0328,0290,0351,0214,0479,0446,0796,0707,0444,0070,0164,0241,0207,0036,0269,0851,0087,0085,0009,0086,0259,0092,0521</t>
  </si>
  <si>
    <t>0335,0038,0203,0153,0457,0222,0205,0446,0469</t>
  </si>
  <si>
    <t>0246,0335,0034,0111,0038,0223,0414,0203,0153,0007,0356,0029,0008,0334,0277,0393,0102,0189,0220,0157,0205,0120,0351,0214,0173,0446,0707,0164,0207,0009,0086</t>
  </si>
  <si>
    <t>向尾喵</t>
  </si>
  <si>
    <t>一般皮肤</t>
  </si>
  <si>
    <t>0274,0213,0445,0204,0383,0343,0574,0038,0003,0252,0185,0193,0045,0215,0583,0047,0033,0039,0358</t>
  </si>
  <si>
    <t>0213,0059,0347,0445,0451,0590,0091,0104,0138,0497,0203,0263,0148,0218,0447,0237,0058,0231,0363,0371,0182,0244,0240,0156,0514,0216,0496,0219,0290,0247,0351,0214,0076,0164,0241,0207,0087,0085,0086,0092,0352,0528,0526</t>
  </si>
  <si>
    <t>0226,0445,0322,0252,0313,0270,0387,0426,0244,0493,0164,0389,0321,0253,0273,0428</t>
  </si>
  <si>
    <t>0034,0343,0111,0038,0138,0203,0029,0215,0270,0304,0196,0231,0387,0102,0189,0244,0205,0351,0214,0173,0164,0389,0207,0129,0086,0253,0352,0428</t>
  </si>
  <si>
    <t>0006</t>
  </si>
  <si>
    <t>优雅猫</t>
  </si>
  <si>
    <t>0213,0003,0252,0045,0047</t>
  </si>
  <si>
    <t>0213,0059,0347,0445,0451,0590,0091,0104,0138,0497,0203,0263,0148,0218,0416,0447,0237,0063,0058,0231,0363,0371,0182,0244,0240,0156,0514,0216,0249,0496,0219,0290,0247,0351,0214,0076,0070,0164,0241,0207,0087,0085,0086,0092,0352,0528,0526</t>
  </si>
  <si>
    <t>0034,0343,0111,0038,0138,0203,0029,0215,0270,0304,0196,0231,0673,0387,0102,0189,0244,0205,0351,0214,0173,0707,0164,0389,0207,0129,0086,0253,0352,0428</t>
  </si>
  <si>
    <t>0186</t>
  </si>
  <si>
    <t>勾魂眼</t>
  </si>
  <si>
    <t>慢出</t>
  </si>
  <si>
    <t>0310,0109,0197,0050,0252,0185,0193,0492,0154,0282,0043,0212,0101,0408,0386,0511,0010,0247,0421,0425,0428</t>
  </si>
  <si>
    <t>0332,0502,0213,0034,0280,0339,0347,0445,0590,0109,0015,0399,0605,0091,0104,0409,0138,0373,0227,0203,0412,0263,0007,0148,0374,0264,0492,0218,0202,0416,0356,0360,0270,0506,0237,0468,0063,0008,0196,0286,0510,0282,0808,0113,0067,0490,0025,0005,0232,0118,0341,0189,0417,0363,0101,0220,0371,0566,0398,0809,0408,0612,0182,0060,0094,0244,0511,0240,0115,0156,0514,0216,0249,0317,0496,0290,0247,0421,0351,0285,0806,0214,0555,0289,0173,0180,0164,0241,0207,0036,0269,0477,0851,0168,0675,0009,0086,0259,0092,0271,0352,0261,0472,0404,0428</t>
  </si>
  <si>
    <t>0445,0364,0260,0286,0212,0368,0236,0417,0244,0105,0389,0259,0271</t>
  </si>
  <si>
    <t>0502,0034,0068,0399,0038,0138,0223,0203,0007,0264,0492,0210,0356,0029,0008,0196,0282,0808,0067,0277,0025,0005,0118,0102,0189,0171,0466,0220,0809,0244,0272,0069,0351,0324,0214,0289,0173,0180,0164,0389,0207,0477,0009,0271,0352,0472,0428</t>
  </si>
  <si>
    <t>0190,0321</t>
  </si>
  <si>
    <t>超级勾魂眼</t>
  </si>
  <si>
    <t>大嘴娃</t>
  </si>
  <si>
    <t>0310,0226,0044,0242,0584,0313,0185,0045,0334,0442,0583,0255,0254,0389,0256,0230,0269,0011</t>
  </si>
  <si>
    <t>0372,0213,0226,0034,0280,0693,0445,0451,0590,0242,0399,0104,0577,0373,0203,0263,0313,0206,0126,0424,0053,0430,0374,0411,0264,0492,0218,0416,0447,0385,0270,0237,0063,0058,0423,0008,0196,0510,0334,0442,0025,0005,0581,0363,0371,0583,0612,0182,0706,0244,0240,0156,0216,0157,0249,0317,0496,0201,0290,0247,0214,0188,0173,0076,0446,0444,0070,0164,0241,0207,0014,0269,0422,0009,0259,0092</t>
  </si>
  <si>
    <t>0246,0445,0206,0424,0385,0423,0368,0581,0305,0612,0244,0386,0069,0021,0389,0014,0422,0321</t>
  </si>
  <si>
    <t>0246,0034,0068,0399,0038,0223,0203,0264,0492,0029,0008,0196,0334,0442,0282,0673,0387,0393,0025,0005,0102,0189,0220,0244,0157,0069,0214,0289,0173,0446,0796,0164,0389,0162,0207,0014,0009</t>
  </si>
  <si>
    <t>0047</t>
  </si>
  <si>
    <t>超级大嘴蛙</t>
  </si>
  <si>
    <t>可可多拉</t>
  </si>
  <si>
    <t>重金属</t>
  </si>
  <si>
    <t>0475,0038,0106,0029,0484,0334,0442,0231,0368,0232,0319,0189,0182,0046,0157,0317,0033,0036</t>
  </si>
  <si>
    <t>0332,0213,0776,0034,0523,0445,0590,0015,0091,0104,0414,0089,0203,0263,0218,0484,0237,0468,0334,0442,0231,0363,0182,0240,0156,0216,0179,0046,0397,0157,0249,0317,0496,0201,0103,0290,0421,0351,0214,0173,0446,0070,0164,0241,0276,0207,0092,0253,0352</t>
  </si>
  <si>
    <t>0034,0174,0407,0283,0457,0442,0189,0179,0103,0265,0446,0023,0276</t>
  </si>
  <si>
    <t>0246,0034,0111,0038,0414,0283,0203,0210,0029,0334,0442,0231,0393,0102,0189,0157,0205,0351,0214,0173,0180,0446,0796,0798,0164,0276,0207,0253,0352</t>
  </si>
  <si>
    <t>可多拉</t>
  </si>
  <si>
    <t>0332,0213,0776,0034,0523,0445,0590,0015,0091,0104,0414,0089,0203,0263,0218,0484,0237,0468,0334,0442,0231,0363,0182,0240,0156,0216,0179,0046,0350,0397,0157,0249,0317,0496,0201,0328,0103,0290,0421,0351,0214,0173,0446,0707,0444,0070,0164,0241,0276,0207,0092,0253,0352</t>
  </si>
  <si>
    <t>0246,0034,0111,0038,0414,0283,0203,0210,0029,0334,0442,0231,0393,0102,0189,0157,0205,0351,0214,0173,0180,0446,0796,0798,0707,0164,0276,0207,0253,0352</t>
  </si>
  <si>
    <t>波士可多拉</t>
  </si>
  <si>
    <t>0332,0213,0419,0059,0776,0034,0280,0693,0523,0445,0590,0242,0015,0399,0091,0104,0337,0406,0525,0414,0089,0203,0263,0126,0007,0053,0430,0374,0411,0264,0218,0416,0484,0237,0667,0468,0056,0063,0058,0008,0196,0510,0334,0442,0231,0067,0025,0005,0363,0200,0371,0612,0182,0240,0156,0216,0179,0046,0350,0431,0397,0157,0249,0317,0496,0201,0328,0184,0103,0290,0421,0351,0214,0479,0684,0173,0076,0446,0707,0444,0070,0164,0241,0276,0057,0207,0269,0087,0085,0009,0086,0092,0253,0352,0250</t>
  </si>
  <si>
    <t>0246,0401,0335,0034,0068,0399,0111,0038,0406,0223,0414,0283,0203,0007,0264,0210,0029,0008,0196,0334,0442,0231,0067,0393,0025,0005,0800,0102,0189,0200,0157,0205,0069,0351,0214,0173,0180,0446,0796,0798,0707,0164,0276,0207,0009,0086,0253,0352</t>
  </si>
  <si>
    <t>0457</t>
  </si>
  <si>
    <t>超级波士可多拉</t>
  </si>
  <si>
    <t>玛沙那</t>
  </si>
  <si>
    <t>瑜伽之力</t>
  </si>
  <si>
    <t>0367,0117,0347,0093,0068,0197,0203,0364,0395,0237,0136,0096,0170,0379,0060,0244,0105,0179,0207,0526,0428</t>
  </si>
  <si>
    <t>0332,0213,0226,0034,0280,0339,0347,0445,0370,0590,0104,0409,0138,0203,0797,0263,0007,0148,0374,0411,0264,0218,0447,0270,0237,0008,0286,0113,0067,0490,0118,0363,0101,0220,0398,0612,0182,0060,0094,0678,0244,0473,0240,0278,0115,0156,0514,0216,0179,0157,0249,0317,0496,0290,0247,0285,0214,0500,0070,0164,0241,0207,0129,0036,0269,0477,0851,0168,0009,0092,0885,0271,0433,0918,0526,0428</t>
  </si>
  <si>
    <t>0226,0418,0409,0223,0252,0007,0193,0385,0008,0384,0427,0501,0290,0009</t>
  </si>
  <si>
    <t>0034,0068,0038,0409,0138,0223,0203,0007,0264,0356,0029,0270,0008,0067,0277,0025,0005,0118,0102,0189,0220,0244,0278,0272,0069,0324,0214,0173,0164,0207,0129,0477,0009,0271,0410,0428</t>
  </si>
  <si>
    <t>恰雷姆</t>
  </si>
  <si>
    <t>0367,0853,0117,0347,0093,0068,0197,0203,0364,0007,0395,0237,0136,0008,0096,0170,0379,0060,0244,0105,0179,0207,0009,0526,0428</t>
  </si>
  <si>
    <t>0332,0213,0396,0226,0034,0280,0339,0347,0445,0370,0590,0104,0409,0138,0203,0412,0797,0263,0007,0148,0374,0411,0264,0218,0416,0447,0356,0270,0237,0063,0008,0286,0113,0067,0490,0118,0363,0101,0220,0398,0612,0182,0060,0094,0678,0244,0473,0240,0278,0115,0156,0514,0216,0179,0157,0249,0317,0496,0290,0247,0285,0214,0500,0070,0164,0241,0207,0129,0036,0269,0477,0851,0168,0009,0092,0885,0271,0433,0918,0410,0526,0428</t>
  </si>
  <si>
    <t>0034,0068,0038,0409,0138,0223,0203,0007,0264,0356,0029,0270,0008,0673,0067,0277,0025,0005,0118,0102,0189,0220,0244,0278,0157,0272,0069,0324,0214,0173,0164,0207,0129,0477,0009,0271,0410,0428</t>
  </si>
  <si>
    <t>超级恰雷姆</t>
  </si>
  <si>
    <t>落雷兽</t>
  </si>
  <si>
    <t>负电</t>
  </si>
  <si>
    <t>0044,0268,0435,0336,0043,0316,0098,0046,0351,0209,0033,0087,0422,0086,0528</t>
  </si>
  <si>
    <t>0097,0213,0034,0445,0451,0590,0242,0104,0598,0486,0203,0263,0424,0053,0148,0218,0237,0423,0231,0113,0363,0182,0706,0240,0156,0216,0046,0496,0290,0351,0214,0555,0173,0070,0164,0207,0129,0168,0087,0085,0422,0086,0092,0253,0521,0528</t>
  </si>
  <si>
    <t>0242,0174,0435,0598,0486,0424,0481,0029,0423,0351,0209,0129,0415,0422,0253</t>
  </si>
  <si>
    <t>0034,0038,0203,0029,0231,0393,0102,0189,0804,0351,0324,0214,0173,0164,0207,0129,0086,0253</t>
  </si>
  <si>
    <t>雷电兽</t>
  </si>
  <si>
    <t>0044,0268,0435,0604,0424,0336,0043,0316,0098,0046,0351,0209,0033,0087,0422,0086,0528</t>
  </si>
  <si>
    <t>0097,0213,0034,0445,0451,0590,0242,0104,0598,0604,0486,0203,0263,0424,0053,0148,0218,0416,0237,0063,0304,0423,0231,0113,0363,0315,0182,0706,0240,0156,0216,0046,0496,0184,0290,0351,0214,0555,0173,0070,0164,0207,0129,0168,0087,0085,0422,0086,0092,0253,0521,0528</t>
  </si>
  <si>
    <t>0034,0038,0203,0029,0231,0673,0393,0102,0189,0804,0351,0324,0214,0173,0164,0207,0129,0086,0253</t>
  </si>
  <si>
    <t>超级雷电兽</t>
  </si>
  <si>
    <t>正电拍拍</t>
  </si>
  <si>
    <t>0097,0226,0516,0268,0204,0383,0435,0486,0227,0494,0313,0045,0270,0387,0417,0609,0589,0098,0209,0129,0415,0087,0086</t>
  </si>
  <si>
    <t>0097,0914,0213,0226,0445,0268,0451,0204,0590,0104,0497,0598,0604,0486,0527,0227,0283,0203,0263,0313,0148,0374,0218,0447,0270,0237,0231,0113,0189,0417,0363,0583,0182,0240,0156,0216,0496,0290,0351,0285,0214,0164,0162,0207,0129,0851,0087,0085,0009,0086,0092,0885,0253,0521,0528</t>
  </si>
  <si>
    <t>0204,0435,0313,0381,0047,0164,0186,0715,0273</t>
  </si>
  <si>
    <t>0034,0068,0343,0111,0038,0223,0527,0203,0029,0270,0231,0387,0393,0025,0005,0118,0102,0189,0205,0069,0351,0324,0214,0173,0164,0207,0129,0009,0086,0253</t>
  </si>
  <si>
    <t>0346</t>
  </si>
  <si>
    <t>负电拍拍</t>
  </si>
  <si>
    <t>0097,0226,0268,0204,0383,0435,0486,0227,0494,0313,0045,0270,0387,0417,0609,0589,0098,0209,0129,0415,0087,0086,0376</t>
  </si>
  <si>
    <t>0097,0914,0213,0226,0445,0268,0451,0204,0590,0104,0497,0604,0486,0527,0227,0283,0203,0263,0313,0148,0374,0218,0447,0270,0237,0231,0113,0189,0417,0363,0583,0182,0240,0156,0216,0496,0290,0351,0214,0164,0162,0207,0129,0851,0087,0085,0009,0086,0092,0885,0253,0521,0528</t>
  </si>
  <si>
    <t>电萤虫</t>
  </si>
  <si>
    <t>0405,0109,0038,0104,0148,0270,0611,0236,0583,0182,0098,0324,0522,0033,0294,0428</t>
  </si>
  <si>
    <t>0512,0332,0314,0403,0213,0226,0034,0280,0450,0405,0445,0451,0886,0590,0109,0605,0038,0104,0227,0283,0203,0263,0148,0374,0264,0218,0202,0270,0237,0008,0611,0113,0679,0118,0189,0363,0583,0884,0612,0182,0244,0240,0156,0216,0355,0496,0290,0247,0351,0318,0806,0214,0076,0522,0164,0241,0207,0129,0366,0036,0269,0851,0168,0087,0085,0009,0086,0092,0885,0271,0369,0352,0428</t>
  </si>
  <si>
    <t>0226,0405,0068,0146,0227,0679,0355,0069,0318,0207,0271</t>
  </si>
  <si>
    <t>0314,0034,0450,0068,0432,0038,0223,0203,0264,0202,0270,0008,0025,0005,0118,0102,0189,0466,0244,0355,0069,0351,0324,0214,0173,0081,0164,0207,0129,0366,0009,0086,0271,0352,0428</t>
  </si>
  <si>
    <t>甜甜萤</t>
  </si>
  <si>
    <t>0405,0204,0343,0227,0260,0270,0611,0236,0589,0583,0098,0522,0230,0033,0273,0428</t>
  </si>
  <si>
    <t>0512,0332,0314,0403,0213,0226,0280,0450,0405,0445,0451,0204,0590,0109,0605,0574,0038,0104,0577,0227,0283,0203,0263,0313,0148,0374,0264,0218,0202,0270,0237,0008,0611,0113,0118,0189,0363,0583,0884,0612,0182,0244,0240,0156,0216,0355,0496,0290,0247,0351,0318,0806,0214,0076,0522,0164,0241,0207,0129,0366,0036,0851,0168,0087,0085,0009,0086,0092,0885,0271,0369,0352,0428</t>
  </si>
  <si>
    <t>0312,0213,0226,0405,0445,0109,0227,0313,0074,0355,0318</t>
  </si>
  <si>
    <t>0314,0034,0450,0068,0343,0432,0038,0223,0203,0264,0202,0270,0008,0025,0005,0118,0102,0189,0466,0244,0355,0069,0351,0214,0173,0081,0164,0207,0129,0366,0009,0086,0352,0428</t>
  </si>
  <si>
    <t>毒蔷薇</t>
  </si>
  <si>
    <t>0071,0312,0202,0320,0074,0275,0073,0345,0072,0572,0080,0040,0078,0230,0235,0092,0390,0388</t>
  </si>
  <si>
    <t>0213,0034,0331,0445,0590,0015,0605,0104,0203,0412,0263,0148,0218,0202,0447,0237,0437,0345,0363,0267,0042,0398,0438,0182,0244,0240,0156,0216,0496,0290,0402,0247,0214,0188,0173,0076,0191,0164,0241,0207,0129,0014,0092,0390,0253,0474,0311</t>
  </si>
  <si>
    <t>0331,0178,0326,0202,0320,0437,0791,0170,0363,0042,0438,0075,0402,0079,0191,0235</t>
  </si>
  <si>
    <t>0034,0343,0038,0203,0210,0202,0803,0102,0189,0171,0244,0402,0214,0173,0164,0207,0129,0014,0235,0388</t>
  </si>
  <si>
    <t>溶食兽</t>
  </si>
  <si>
    <t>0491,0133,0562,0227,0380,0441,0220,0139,0001,0124,0188,0255,0254,0256,0092,0378,0281</t>
  </si>
  <si>
    <t>0491,0133,0213,0034,0331,0445,0590,0174,0104,0138,0227,0203,0153,0263,0007,0374,0218,0202,0441,0270,0237,0058,0008,0611,0341,0189,0363,0220,0398,0612,0182,0240,0156,0216,0249,0496,0290,0402,0247,0351,0214,0188,0482,0289,0076,0070,0164,0241,0207,0014,0036,0851,0168,0009,0086,0092,0390,0474,0352</t>
  </si>
  <si>
    <t>0151,0499,0174,0194,0138,0441,0189,0220,0123,0747,0599</t>
  </si>
  <si>
    <t>0034,0068,0111,0038,0138,0223,0203,0153,0007,0380,0202,0441,0029,0008,0102,0189,0171,0220,0205,0402,0120,0351,0214,0289,0173,0164,0207,0009,0352</t>
  </si>
  <si>
    <t>吞食兽</t>
  </si>
  <si>
    <t>0491,0133,0562,0034,0227,0380,0441,0139,0001,0124,0188,0255,0254,0256,0092,0599,0378,0281</t>
  </si>
  <si>
    <t>0491,0133,0213,0776,0034,0280,0523,0331,0445,0590,0174,0038,0104,0138,0089,0227,0203,0153,0263,0007,0374,0218,0202,0416,0441,0270,0237,0063,0058,0008,0611,0282,0118,0341,0189,0363,0220,0398,0612,0182,0240,0156,0216,0249,0496,0290,0402,0247,0351,0214,0188,0482,0289,0076,0070,0164,0241,0207,0014,0036,0851,0168,0009,0086,0092,0390,0474,0352,0428</t>
  </si>
  <si>
    <t>0335,0034,0068,0111,0038,0138,0223,0203,0153,0007,0380,0202,0441,0029,0008,0102,0189,0171,0220,0205,0402,0120,0351,0214,0289,0173,0164,0207,0009,0352</t>
  </si>
  <si>
    <t>利牙鱼</t>
  </si>
  <si>
    <t>粗糙皮肤</t>
  </si>
  <si>
    <t>0097,0453,0372,0044,0242,0116,0423,0043,0710,0305,0099,0184,0103,0207,0036</t>
  </si>
  <si>
    <t>0097,0372,0213,0059,0340,0362,0445,0590,0242,0399,0291,0104,0203,0263,0116,0218,0258,0237,0056,0058,0423,0196,0710,0363,0371,0182,0706,0240,0156,0514,0216,0496,0503,0184,0103,0290,0214,0555,0173,0164,0057,0207,0129,0269,0168,0259,0092,0253,0127,0352,0250,0428</t>
  </si>
  <si>
    <t>0246,0362,0194,0038,0056,0706,0129,0037,0352</t>
  </si>
  <si>
    <t>0246,0340,0399,0291,0038,0203,0812,0210,0196,0102,0189,0799,0214,0173,0180,0164,0162,0207,0129,0253,0352,0428</t>
  </si>
  <si>
    <t>巨牙鲨</t>
  </si>
  <si>
    <t>0097,0453,0372,0044,0242,0364,0116,0423,0043,0710,0400,0305,0099,0184,0103,0130,0163,0207,0036,0269</t>
  </si>
  <si>
    <t>0097,0372,0213,0419,0059,0340,0362,0523,0445,0370,0590,0242,0399,0291,0104,0089,0203,0263,0116,0218,0416,0258,0237,0056,0063,0058,0423,0196,0710,0363,0371,0398,0182,0706,0240,0156,0514,0216,0046,0249,0317,0496,0503,0184,0103,0290,0214,0555,0173,0070,0164,0057,0207,0129,0269,0168,0259,0092,0253,0127,0352,0250,0428</t>
  </si>
  <si>
    <t>0246,0340,0399,0291,0038,0203,0812,0210,0196,0710,0102,0189,0799,0214,0173,0180,0164,0162,0207,0129,0253,0352,0428</t>
  </si>
  <si>
    <t>0194</t>
  </si>
  <si>
    <t>超级巨牙鲨</t>
  </si>
  <si>
    <t>强壮之颚</t>
  </si>
  <si>
    <t>吼吼鲸</t>
  </si>
  <si>
    <t>0133,0310,0034,0340,0362,0291,0045,0484,0056,0054,0156,0205,0150,0055,0352,0323,0250</t>
  </si>
  <si>
    <t>0133,0213,0419,0059,0776,0034,0340,0362,0523,0445,0590,0291,0104,0089,0497,0203,0263,0218,0258,0484,0237,0056,0304,0058,0196,0363,0182,0240,0156,0216,0046,0249,0317,0496,0503,0290,0120,0214,0173,0070,0164,0057,0207,0092,0127,0352,0311,0250,0428</t>
  </si>
  <si>
    <t>0392,0034,0499,0174,0111,0038,0090,0205,0214,0173,0487,0207,0037,0321,0428</t>
  </si>
  <si>
    <t>0034,0340,0111,0291,0038,0203,0029,0304,0196,0102,0205,0120,0214,0173,0798,0164,0207,0352,0428</t>
  </si>
  <si>
    <t>吼鲸王</t>
  </si>
  <si>
    <t>0133,0310,0034,0340,0362,0291,0045,0484,0056,0054,0568,0156,0205,0487,0150,0055,0352,0323,0250</t>
  </si>
  <si>
    <t>0133,0213,0419,0059,0776,0034,0340,0362,0523,0445,0590,0291,0104,0089,0497,0203,0263,0218,0416,0258,0484,0237,0056,0063,0304,0058,0196,0442,0710,0363,0182,0240,0156,0216,0046,0249,0317,0496,0503,0290,0120,0214,0173,0070,0164,0057,0207,0092,0127,0352,0311,0250,0428</t>
  </si>
  <si>
    <t>0335,0034,0340,0111,0291,0038,0203,0029,0304,0196,0442,0710,0102,0205,0120,0214,0173,0798,0164,0207,0352,0428</t>
  </si>
  <si>
    <t>呆火驼</t>
  </si>
  <si>
    <t>单纯</t>
  </si>
  <si>
    <t>0133,0523,0174,0038,0414,0089,0052,0481,0053,0116,0045,0510,0436,0222,0033,0036,0281</t>
  </si>
  <si>
    <t>0133,0213,0776,0034,0523,0445,0204,0590,0174,0091,0038,0104,0414,0089,0497,0283,0203,0263,0126,0083,0488,0053,0394,0430,0218,0535,0257,0484,0270,0237,0667,0510,0442,0808,0341,0189,0363,0267,0315,0182,0240,0156,0216,0046,0157,0249,0317,0496,0201,0184,0815,0290,0214,0446,0707,0444,0070,0164,0241,0207,0036,0915,0851,0092,0885,0261,0428</t>
  </si>
  <si>
    <t>0246,0034,0111,0203,0074,0257,0484,0336,0442,0426,0205,0184,0255,0254,0023,0256,0281</t>
  </si>
  <si>
    <t>0495,0034,0111,0038,0414,0203,0029,0257,0442,0102,0189,0157,0205,0214,0173,0446,0164,0207</t>
  </si>
  <si>
    <t>喷火驼</t>
  </si>
  <si>
    <t>坚硬岩石</t>
  </si>
  <si>
    <t>0133,0523,0174,0414,0089,0052,0284,0090,0481,0116,0045,0510,0436,0222,0157,0033,0036,0281</t>
  </si>
  <si>
    <t>0133,0213,0776,0034,0523,0445,0204,0590,0174,0091,0038,0104,0414,0089,0497,0283,0203,0153,0263,0126,0083,0488,0053,0394,0430,0218,0416,0535,0257,0484,0270,0237,0667,0063,0510,0442,0808,0341,0189,0363,0267,0315,0182,0240,0156,0216,0046,0397,0157,0249,0317,0496,0201,0184,0815,0290,0214,0479,0076,0446,0707,0444,0070,0164,0241,0207,0036,0915,0851,0092,0885,0261,0428</t>
  </si>
  <si>
    <t>0495,0034,0111,0038,0414,0203,0153,0029,0257,0442,0102,0189,0157,0205,0120,0214,0173,0446,0707,0164,0207</t>
  </si>
  <si>
    <t>超级喷火驼</t>
  </si>
  <si>
    <t>煤炭龟</t>
  </si>
  <si>
    <t>白色烟雾</t>
  </si>
  <si>
    <t>0133,0034,0499,0174,0052,0284,0083,0175,0053,0172,0257,0517,0334,0436,0182,0229,0504,0123,0108,0110</t>
  </si>
  <si>
    <t>0133,0213,0776,0034,0523,0807,0445,0590,0174,0038,0104,0414,0089,0203,0153,0263,0126,0083,0488,0053,0394,0218,0416,0360,0535,0257,0484,0270,0237,0063,0510,0334,0231,0363,0267,0315,0182,0156,0216,0157,0249,0317,0496,0201,0815,0290,0120,0214,0188,0173,0076,0446,0707,0444,0070,0164,0241,0276,0207,0036,0915,0851,0092,0311,0261,0428</t>
  </si>
  <si>
    <t>0246,0499,0089,0203,0284,0090,0175,0481,0130,0214,0276,0281</t>
  </si>
  <si>
    <t>0495,0034,0807,0038,0414,0203,0153,0029,0257,0334,0231,0102,0189,0157,0205,0815,0120,0214,0173,0446,0707,0164,0276,0207</t>
  </si>
  <si>
    <t>跳跳猪</t>
  </si>
  <si>
    <t>0340,0109,0093,0045,0277,0316,0371,0408,0060,0094,0244,0473,0149,0156,0173,0150,0428</t>
  </si>
  <si>
    <t>0133,0213,0034,0347,0445,0451,0886,0590,0109,0605,0104,0138,0227,0283,0203,0797,0263,0148,0430,0218,0248,0447,0270,0237,0196,0286,0231,0113,0679,0363,0101,0371,0408,0182,0060,0094,0678,0244,0473,0240,0278,0115,0156,0216,0496,0290,0247,0351,0285,0214,0555,0289,0883,0500,0164,0241,0207,0129,0036,0269,0477,0851,0168,0086,0259,0092,0885,0271,0433,0253,0428</t>
  </si>
  <si>
    <t>0133,0203,0326,0248,0381,0243,0493,0285,0164,0271,0018,0428</t>
  </si>
  <si>
    <t>0502,0034,0340,0343,0038,0138,0203,0029,0215,0196,0231,0277,0102,0244,0278,0272,0351,0324,0285,0214,0289,0173,0164,0207,0129,0477,0271,0428</t>
  </si>
  <si>
    <t>噗噗猪</t>
  </si>
  <si>
    <t>0562,0340,0109,0093,0277,0316,0371,0408,0060,0094,0244,0473,0149,0156,0173,0150,0298,0428</t>
  </si>
  <si>
    <t>0133,0213,0776,0034,0280,0523,0347,0445,0451,0886,0590,0109,0605,0091,0104,0409,0138,0414,0227,0283,0203,0412,0797,0263,0007,0148,0430,0374,0411,0264,0218,0248,0416,0447,0270,0237,0063,0304,0008,0196,0286,0231,0113,0067,0490,0679,0118,0341,0189,0417,0363,0101,0371,0408,0612,0182,0060,0094,0917,0678,0244,0473,0240,0278,0115,0156,0216,0496,0290,0402,0247,0351,0285,0214,0555,0289,0883,0707,0500,0164,0241,0207,0129,0036,0269,0477,0851,0168,0009,0086,0259,0092,0885,0271,0433,0253,0428</t>
  </si>
  <si>
    <t>0502,0034,0340,0068,0343,0038,0409,0138,0223,0203,0007,0264,0029,0215,0008,0196,0231,0673,0277,0025,0005,0102,0189,0244,0278,0272,0069,0351,0324,0285,0214,0289,0173,0164,0207,0129,0477,0009,0271,0428</t>
  </si>
  <si>
    <t>晃晃斑</t>
  </si>
  <si>
    <t>0383,0146,0038,0185,0175,0095,0060,0244,0389,0033,0298,0037,0253</t>
  </si>
  <si>
    <t>0213,0280,0347,0445,0590,0091,0104,0409,0138,0203,0263,0148,0374,0264,0218,0237,0363,0612,0182,0094,0244,0240,0278,0156,0514,0216,0157,0249,0317,0496,0219,0290,0247,0351,0285,0214,0289,0070,0164,0241,0207,0168,0092,0433,0352,0528,0526</t>
  </si>
  <si>
    <t>0274,0226,0050,0227,0252,0313,0470,0196,0427,0375,0229,0157,0272,0265,0671,0271,0352,0273</t>
  </si>
  <si>
    <t>0034,0068,0343,0111,0038,0409,0138,0223,0203,0007,0264,0029,0270,0304,0008,0196,0387,0067,0025,0005,0118,0102,0189,0171,0244,0278,0157,0272,0205,0069,0351,0285,0214,0289,0173,0707,0164,0389,0207,0129,0009,0271,0253,0352,0428</t>
  </si>
  <si>
    <t>0047,0276</t>
  </si>
  <si>
    <t>大颚蚁</t>
  </si>
  <si>
    <t>0310,0117,0044,0523,0242,0091,0414,0089,0364,0185,0090,0063,0673,0189,0157,0028,0201,0328,0276</t>
  </si>
  <si>
    <t>0213,0034,0450,0523,0445,0590,0242,0091,0104,0414,0089,0203,0263,0116,0218,0202,0237,0063,0341,0189,0363,0182,0156,0216,0157,0249,0317,0496,0201,0328,0815,0290,0214,0173,0076,0446,0444,0070,0522,0164,0241,0276,0207,0036,0851,0092</t>
  </si>
  <si>
    <t>0450,0414,0203,0364,0660,0175,0116,0210,0016,0341,0098,0324</t>
  </si>
  <si>
    <t>0034,0450,0038,0414,0203,0210,0202,0029,0102,0189,0157,0815,0324,0214,0173,0164,0276,0207</t>
  </si>
  <si>
    <t>超音波幼虫</t>
  </si>
  <si>
    <t>0310,0117,0044,0586,0405,0523,0242,0091,0225,0407,0525,0414,0089,0185,0090,0063,0673,0189,0157,0028,0201,0328,0103,0049,0276,0048,0253</t>
  </si>
  <si>
    <t>0332,0314,0403,0213,0034,0450,0405,0523,0445,0590,0242,0432,0091,0104,0434,0337,0406,0525,0814,0414,0089,0203,0263,0019,0116,0218,0202,0416,0257,0237,0063,0341,0189,0363,0200,0182,0156,0216,0157,0249,0317,0355,0496,0201,0328,0815,0103,0290,0318,0214,0173,0076,0446,0211,0444,0070,0522,0164,0241,0276,0207,0129,0366,0036,0851,0675,0092,0253,0369</t>
  </si>
  <si>
    <t>0314,0034,0450,0432,0038,0434,0406,0814,0414,0203,0210,0202,0029,0257,0102,0189,0466,0200,0157,0355,0815,0324,0214,0173,0164,0276,0207,0129,0366,0675,0239,0253</t>
  </si>
  <si>
    <t>沙漠蜻蜓</t>
  </si>
  <si>
    <t>0310,0117,0044,0586,0405,0523,0242,0091,0225,0337,0349,0407,0525,0414,0089,0364,0185,0090,0063,0673,0189,0157,0028,0201,0328,0103,0049,0276,0048,0253</t>
  </si>
  <si>
    <t>0332,0097,0314,0403,0914,0213,0034,0784,0693,0450,0405,0523,0445,0590,0242,0432,0091,0038,0104,0434,0913,0337,0349,0406,0525,0814,0414,0089,0203,0263,0126,0007,0083,0053,0019,0116,0218,0202,0416,0257,0270,0237,0468,0063,0510,0231,0025,0005,0341,0189,0363,0200,0612,0182,0917,0156,0216,0157,0249,0317,0355,0496,0201,0328,0799,0815,0103,0290,0318,0214,0173,0076,0446,0211,0444,0070,0522,0164,0241,0276,0207,0129,0366,0036,0851,0675,0009,0092,0253,0369,0410</t>
  </si>
  <si>
    <t>0314,0034,0450,0432,0038,0434,0406,0814,0414,0203,0007,0210,0202,0029,0257,0231,0673,0102,0189,0466,0200,0157,0355,0799,0815,0324,0214,0173,0164,0276,0207,0129,0366,0675,0009,0239,0253</t>
  </si>
  <si>
    <t>刺球仙人掌</t>
  </si>
  <si>
    <t>0071,0331,0178,0194,0412,0185,0074,0275,0073,0043,0302,0371,0042,0040,0681,0028,0201,0191,0389</t>
  </si>
  <si>
    <t>0213,0034,0280,0523,0331,0445,0590,0174,0015,0399,0091,0104,0409,0227,0283,0203,0412,0263,0148,0374,0264,0492,0218,0202,0447,0803,0580,0270,0237,0437,0067,0345,0417,0363,0267,0371,0398,0612,0182,0240,0156,0216,0496,0201,0184,0290,0402,0806,0214,0076,0191,0180,0164,0241,0207,0129,0014,0036,0851,0168,0675,0009,0092,0390,0885,0474</t>
  </si>
  <si>
    <t>0051,0562,0335,0068,0050,0223,0565,0320,0067,0345,0417,0612,0563,0402,0265,0415,0298,0388</t>
  </si>
  <si>
    <t>0335,0034,0068,0399,0038,0409,0223,0203,0264,0210,0202,0029,0067,0005,0102,0189,0272,0402,0069,0214,0173,0180,0164,0389,0207,0014,0235,0009,0388</t>
  </si>
  <si>
    <t>梦歌仙人掌</t>
  </si>
  <si>
    <t>0071,0331,0178,0194,0412,0185,0074,0275,0073,0043,0302,0371,0042,0040,0681,0279,0028,0201,0191,0596,0389</t>
  </si>
  <si>
    <t>0213,0034,0280,0523,0331,0445,0590,0174,0015,0399,0091,0104,0409,0373,0227,0283,0203,0412,0263,0148,0374,0411,0264,0492,0218,0202,0416,0447,0803,0580,0270,0237,0063,0282,0808,0437,0067,0679,0345,0417,0363,0267,0371,0398,0612,0182,0240,0156,0514,0216,0496,0201,0184,0290,0402,0247,0806,0214,0076,0191,0180,0707,0070,0164,0241,0207,0129,0014,0036,0269,0851,0168,0675,0009,0092,0390,0885,0474,0428</t>
  </si>
  <si>
    <t>0335,0034,0068,0399,0038,0409,0223,0203,0264,0492,0210,0202,0029,0067,0025,0005,0102,0189,0272,0402,0069,0214,0173,0180,0707,0164,0389,0276,0207,0014,0235,0009,0388</t>
  </si>
  <si>
    <t>青绵鸟</t>
  </si>
  <si>
    <t>0310,0538,0574,0225,0406,0031,0045,0119,0054,0585,0363,0064,0195,0287,0496,0219,0047,0036</t>
  </si>
  <si>
    <t>0512,0332,0097,0213,0034,0413,0445,0590,0605,0574,0104,0913,0406,0138,0814,0497,0283,0203,0263,0206,0297,0019,0218,0114,0257,0270,0237,0542,0304,0058,0363,0200,0583,0365,0384,0182,0244,0240,0156,0216,0355,0496,0219,0290,0214,0173,0076,0211,0164,0241,0207,0129,0366,0036,0851,0168,0092,0885,0253</t>
  </si>
  <si>
    <t>0097,0310,0432,0407,0297,0114,0304,0583,0384,0228,0099,0355,0211,0366</t>
  </si>
  <si>
    <t>0314,0034,0432,0038,0406,0138,0814,0203,0215,0257,0304,0102,0189,0466,0200,0244,0355,0143,0214,0173,0164,0207,0129,0366,0239,0253</t>
  </si>
  <si>
    <t>七夕青鸟</t>
  </si>
  <si>
    <t>0310,0538,0574,0225,0349,0406,0031,0045,0054,0585,0363,0064,0195,0365,0287,0496,0219,0047,0143,0036</t>
  </si>
  <si>
    <t>0512,0332,0097,0914,0213,0034,0413,0784,0523,0445,0590,0605,0574,0038,0104,0434,0913,0337,0349,0406,0138,0814,0089,0497,0283,0203,0263,0206,0297,0126,0083,0053,0019,0218,0416,0114,0257,0270,0237,0468,0542,0063,0304,0058,0510,0231,0363,0200,0583,0365,0384,0182,0244,0240,0156,0216,0046,0249,0355,0496,0219,0290,0214,0173,0883,0076,0211,0164,0241,0207,0129,0366,0036,0851,0168,0092,0885,0253,0311,0261,0472</t>
  </si>
  <si>
    <t>0314,0034,0432,0038,0434,0406,0138,0814,0203,0215,0257,0304,0231,0102,0189,0466,0200,0244,0355,0143,0214,0173,0164,0207,0129,0366,0239,0253,0472</t>
  </si>
  <si>
    <t>超级七夕青鸟</t>
  </si>
  <si>
    <t>猫鼬斩</t>
  </si>
  <si>
    <t>中毒激升</t>
  </si>
  <si>
    <t>0187,0370,0068,0306,0174,0197,0050,0458,0024,0373,0206,0364,0515,0175,0210,0154,0468,0043,0232,0400,0681,0228,0098,0501,0279,0010,0163,0415,0014,0269,0404</t>
  </si>
  <si>
    <t>0332,0097,0213,0396,0226,0059,0034,0280,0445,0370,0590,0174,0091,0038,0104,0373,0283,0203,0263,0206,0126,0007,0053,0374,0411,0264,0218,0202,0416,0447,0441,0270,0237,0468,0063,0058,0008,0196,0510,0231,0282,0067,0490,0232,0363,0371,0398,0612,0182,0240,0156,0514,0216,0179,0046,0431,0157,0249,0317,0496,0290,0402,0247,0421,0351,0214,0076,0070,0164,0241,0057,0207,0129,0014,0036,0269,0851,0168,0675,0087,0085,0009,0086,0092,0918,0352,0526,0404,0428</t>
  </si>
  <si>
    <t>0187,0068,0174,0050,0458,0024,0364,0515,0175,0154,0231,0232,0400,0501,0013,0046</t>
  </si>
  <si>
    <t>0034,0068,0111,0038,0223,0283,0203,0007,0264,0210,0202,0029,0008,0196,0231,0282,0387,0067,0025,0005,0102,0189,0157,0205,0069,0351,0214,0173,0164,0207,0129,0014,0675,0009,0086,0352</t>
  </si>
  <si>
    <t>饭匙蛇</t>
  </si>
  <si>
    <t>0562,0044,0489,0242,0364,0380,0137,0114,0122,0400,0305,0398,0342,0103,0188,0207,0014,0599,0474,0035,0378</t>
  </si>
  <si>
    <t>0491,0213,0034,0784,0280,0693,0523,0445,0590,0242,0174,0399,0091,0038,0104,0525,0089,0283,0203,0263,0424,0053,0218,0202,0416,0441,0114,0270,0237,0063,0423,0611,0442,0231,0282,0808,0363,0371,0398,0342,0884,0182,0706,0240,0156,0514,0216,0179,0249,0496,0184,0290,0402,0806,0214,0188,0482,0555,0289,0070,0164,0241,0207,0014,0036,0269,0851,0168,0675,0422,0092,0885,0474,0404,0428</t>
  </si>
  <si>
    <t>0372,0034,0515,0231,0400,0386,0184,0255,0254,0256,0415,0378</t>
  </si>
  <si>
    <t>0401,0020,0034,0399,0038,0203,0210,0380,0202,0029,0231,0282,0102,0189,0214,0289,0173,0164,0389,0207,0129,0675</t>
  </si>
  <si>
    <t>月石</t>
  </si>
  <si>
    <t>0093,0322,0373,0153,0248,0106,0377,0095,0478,0585,0236,0408,0094,0473,0149,0397,0157,0088,0444,0033</t>
  </si>
  <si>
    <t>0512,0502,0226,0059,0034,0523,0347,0451,0590,0322,0104,0138,0414,0089,0373,0203,0153,0263,0148,0218,0248,0416,0447,0360,0258,0270,0237,0063,0058,0196,0442,0113,0478,0417,0363,0408,0384,0182,0094,0678,0244,0473,0240,0278,0115,0156,0216,0350,0397,0157,0317,0496,0219,0201,0328,0290,0120,0247,0285,0214,0479,0173,0446,0707,0444,0500,0164,0207,0129,0477,0092,0433,0311,0428</t>
  </si>
  <si>
    <t>0502,0246,0034,0111,0038,0138,0414,0203,0153,0356,0270,0196,0442,0673,0277,0478,0800,0102,0220,0244,0278,0157,0205,0120,0324,0285,0214,0173,0446,0707,0164,0207,0129,0477,0428</t>
  </si>
  <si>
    <t>太阳岩</t>
  </si>
  <si>
    <t>0093,0322,0373,0153,0083,0394,0106,0377,0095,0234,0094,0149,0397,0157,0088,0076,0444,0033,0472,0428</t>
  </si>
  <si>
    <t>0512,0502,0226,0034,0523,0347,0451,0590,0322,0104,0138,0414,0089,0373,0203,0153,0263,0126,0083,0053,0394,0148,0218,0416,0447,0360,0257,0270,0237,0063,0510,0334,0442,0113,0363,0315,0384,0182,0094,0678,0244,0473,0240,0278,0115,0156,0216,0350,0397,0157,0317,0496,0219,0201,0328,0290,0120,0247,0285,0214,0479,0173,0076,0446,0707,0444,0500,0164,0241,0207,0129,0014,0477,0092,0433,0311,0261,0472,0428</t>
  </si>
  <si>
    <t>0502,0246,0034,0111,0038,0138,0414,0203,0153,0356,0257,0270,0334,0442,0673,0277,0800,0102,0220,0244,0278,0157,0205,0120,0324,0285,0214,0173,0446,0707,0164,0207,0129,0477,0472,0428</t>
  </si>
  <si>
    <t>泥泥鳅</t>
  </si>
  <si>
    <t>0133,0401,0089,0090,0248,0222,0426,0330,0189,0300,0156,0173,0055,0352,0346</t>
  </si>
  <si>
    <t>0133,0213,0059,0340,0523,0445,0886,0590,0291,0038,0104,0349,0414,0089,0203,0263,0218,0248,0258,0270,0237,0667,0056,0058,0196,0710,0330,0341,0189,0363,0200,0182,0240,0156,0216,0157,0317,0496,0201,0503,0290,0214,0173,0446,0707,0444,0164,0241,0057,0207,0129,0036,0851,0092,0127,0352,0250,0428</t>
  </si>
  <si>
    <t>0349,0414,0175,0056,0330,0341,0209,0036,0037,0250</t>
  </si>
  <si>
    <t>0401,0340,0291,0038,0414,0203,0029,0196,0102,0189,0214,0173,0164,0207,0352</t>
  </si>
  <si>
    <t>鲶鱼王</t>
  </si>
  <si>
    <t>0133,0401,0562,0089,0090,0248,0222,0426,0330,0189,0300,0156,0173,0037,0321,0055,0352,0346,0428</t>
  </si>
  <si>
    <t>0133,0213,0059,0034,0340,0523,0445,0886,0590,0174,0291,0038,0104,0349,0414,0089,0203,0263,0218,0248,0416,0258,0270,0237,0667,0056,0063,0058,0196,0710,0330,0341,0189,0363,0200,0182,0240,0156,0216,0157,0249,0317,0496,0201,0328,0503,0184,0290,0214,0173,0191,0446,0707,0444,0070,0164,0241,0057,0207,0129,0036,0851,0092,0253,0127,0352,0311,0250,0428</t>
  </si>
  <si>
    <t>0401,0340,0291,0038,0414,0203,0029,0196,0102,0189,0157,0214,0173,0707,0164,0207,0352,0428</t>
  </si>
  <si>
    <t>龙虾小兵</t>
  </si>
  <si>
    <t>0145,0061,0152,0242,0458,0283,0012,0106,0282,0043,0400,0182,0534,0014,0269,0011,0055</t>
  </si>
  <si>
    <t>0332,0213,0059,0034,0280,0445,0886,0590,0242,0015,0091,0038,0104,0349,0283,0203,0263,0206,0374,0218,0258,0237,0468,0056,0058,0196,0334,0282,0710,0232,0330,0341,0363,0371,0182,0240,0534,0156,0216,0157,0249,0317,0496,0503,0290,0214,0188,0173,0070,0164,0276,0057,0207,0014,0036,0269,0851,0168,0092,0127,0352,0250,0404</t>
  </si>
  <si>
    <t>0246,0453,0034,0498,0038,0349,0283,0282,0232,0300,0163,0276,0415,0376</t>
  </si>
  <si>
    <t>0246,0034,0068,0038,0283,0203,0210,0196,0334,0282,0102,0189,0214,0173,0180,0164,0276,0207,0014,0352</t>
  </si>
  <si>
    <t>铁螯龙虾</t>
  </si>
  <si>
    <t>0145,0061,0152,0242,0458,0283,0012,0106,0282,0043,0400,0182,0534,0129,0014,0269,0011,0055</t>
  </si>
  <si>
    <t>0332,0213,0419,0059,0034,0280,0445,0886,0370,0590,0242,0015,0399,0091,0291,0038,0104,0349,0283,0203,0263,0206,0374,0218,0416,0258,0912,0237,0468,0056,0063,0058,0196,0334,0282,0808,0710,0232,0330,0341,0417,0363,0267,0371,0182,0240,0534,0156,0514,0216,0279,0157,0249,0317,0496,0503,0184,0290,0214,0188,0482,0555,0173,0180,0070,0164,0276,0057,0207,0129,0014,0036,0269,0851,0168,0092,0127,0352,0250,0404</t>
  </si>
  <si>
    <t>0246,0034,0068,0399,0291,0038,0283,0203,0210,0196,0334,0282,0808,0710,0102,0189,0214,0173,0180,0164,0276,0207,0129,0014,0352</t>
  </si>
  <si>
    <t>天秤偶</t>
  </si>
  <si>
    <t>0246,0093,0322,0414,0153,0326,0470,0106,0377,0286,0189,0471,0379,0060,0229,0317,0201,0120</t>
  </si>
  <si>
    <t>0502,0523,0347,0451,0590,0322,0605,0091,0104,0138,0529,0414,0089,0598,0203,0153,0263,0148,0218,0447,0385,0360,0506,0237,0058,0286,0113,0363,0384,0182,0094,0678,0244,0473,0240,0278,0115,0156,0216,0397,0157,0317,0496,0219,0201,0328,0290,0120,0247,0285,0214,0479,0173,0076,0446,0164,0241,0207,0477,0092,0271,0433,0472,0428</t>
  </si>
  <si>
    <t>0502,0246,0038,0138,0529,0414,0203,0797,0153,0356,0029,0277,0102,0189,0244,0278,0157,0815,0120,0324,0285,0214,0173,0446,0164,0207,0477,0271,0472,0428</t>
  </si>
  <si>
    <t>念力土偶</t>
  </si>
  <si>
    <t>0246,0093,0322,0414,0153,0326,0470,0106,0377,0063,0286,0189,0471,0379,0060,0229,0317,0201,0120,0100</t>
  </si>
  <si>
    <t>0502,0776,0523,0347,0451,0590,0322,0605,0091,0104,0138,0529,0414,0089,0598,0203,0153,0263,0148,0218,0248,0416,0447,0385,0360,0506,0237,0063,0058,0286,0334,0113,0417,0363,0384,0182,0094,0678,0244,0473,0240,0278,0115,0156,0216,0397,0157,0249,0317,0496,0219,0201,0328,0290,0120,0247,0285,0214,0479,0173,0076,0446,0444,0500,0070,0164,0241,0207,0477,0092,0271,0433,0472,0428</t>
  </si>
  <si>
    <t>触手百合</t>
  </si>
  <si>
    <t>引水</t>
  </si>
  <si>
    <t>0051,0133,0246,0310,0362,0109,0132,0412,0380,0202,0275,0072,0255,0254,0256,0035,0378</t>
  </si>
  <si>
    <t>0133,0213,0034,0362,0331,0445,0590,0104,0414,0203,0412,0263,0148,0218,0202,0447,0237,0611,0341,0363,0182,0156,0216,0350,0397,0157,0317,0496,0201,0290,0402,0214,0188,0479,0173,0076,0446,0164,0241,0207,0014,0092</t>
  </si>
  <si>
    <t>0112,0020,0174,0203,0072,0243,0105,0157,0446,0321,0378</t>
  </si>
  <si>
    <t>0246,0020,0034,0038,0414,0203,0380,0202,0800,0102,0189,0220,0244,0157,0402,0214,0173,0446,0081,0164,0207,0235,0388</t>
  </si>
  <si>
    <t>摇篮百合</t>
  </si>
  <si>
    <t>0051,0133,0246,0310,0362,0109,0132,0412,0380,0202,0275,0073,0072,0255,0254,0256,0035,0378</t>
  </si>
  <si>
    <t>0133,0213,0034,0362,0523,0331,0445,0590,0091,0104,0414,0089,0203,0412,0263,0148,0218,0202,0416,0447,0580,0237,0063,0611,0341,0363,0438,0182,0156,0216,0350,0397,0157,0249,0317,0496,0201,0290,0402,0214,0188,0482,0479,0173,0076,0446,0444,0070,0164,0241,0207,0014,0092</t>
  </si>
  <si>
    <t>0246,0020,0335,0034,0038,0414,0203,0380,0202,0029,0800,0102,0189,0220,0244,0157,0402,0214,0173,0446,0081,0164,0207,0235,0388</t>
  </si>
  <si>
    <t>太古羽虫</t>
  </si>
  <si>
    <t>0246,0362,0450,0306,0210,0106,0232,0300,0182,0350,0010,0163,0479,0055,0404</t>
  </si>
  <si>
    <t>0332,0213,0034,0280,0362,0445,0590,0440,0015,0091,0104,0414,0203,0263,0206,0218,0237,0468,0334,0341,0363,0182,0156,0216,0350,0397,0157,0249,0317,0496,0201,0103,0290,0214,0479,0173,0446,0522,0164,0241,0207,0014,0092,0352,0404</t>
  </si>
  <si>
    <t>0453,0440,0174,0334,0282,0229,0157,0028,0103,0014,0352</t>
  </si>
  <si>
    <t>0246,0034,0450,0038,0414,0203,0210,0029,0334,0282,0800,0102,0189,0157,0214,0173,0446,0081,0164,0207,0014,0352</t>
  </si>
  <si>
    <t>太古盔甲</t>
  </si>
  <si>
    <t>0332,0213,0034,0280,0362,0693,0523,0445,0590,0440,0015,0091,0104,0414,0089,0203,0263,0206,0430,0218,0416,0237,0468,0063,0334,0231,0710,0067,0341,0363,0182,0156,0216,0350,0397,0157,0249,0317,0496,0201,0103,0290,0421,0214,0479,0173,0446,0707,0444,0070,0522,0164,0241,0276,0207,0014,0092,0352,0404</t>
  </si>
  <si>
    <t>0246,0401,0335,0034,0450,0038,0414,0203,0210,0029,0334,0231,0282,0710,0067,0800,0102,0189,0157,0069,0214,0173,0446,0707,0081,0164,0276,0207,0014,0352</t>
  </si>
  <si>
    <t>丑丑鱼</t>
  </si>
  <si>
    <t>0213,0059,0362,0445,0886,0590,0109,0291,0038,0104,0406,0203,0263,0218,0258,0114,0237,0058,0196,0231,0113,0330,0341,0363,0182,0240,0156,0216,0496,0503,0799,0290,0214,0173,0164,0057,0207,0129,0851,0092,0127,0352,0250</t>
  </si>
  <si>
    <t>0362,0445,0109,0225,0406,0114,0095,0231,0113,0243,0054,0300,0321</t>
  </si>
  <si>
    <t>0291,0038,0406,0203,0196,0231,0102,0799,0214,0173,0164,0207,0129,0352</t>
  </si>
  <si>
    <t>美纳斯</t>
  </si>
  <si>
    <t>0392,0401,0213,0445,0489,0574,0525,0175,0056,0791,0240,0105,0287,0219,0150,0057,0033,0239,0055,0352,0346,0035</t>
  </si>
  <si>
    <t>0914,0213,0419,0059,0034,0784,0362,0693,0523,0445,0886,0590,0109,0574,0291,0038,0104,0913,0349,0406,0525,0577,0203,0263,0812,0218,0416,0258,0114,0270,0237,0056,0063,0058,0196,0286,0442,0231,0113,0330,0341,0363,0182,0244,0240,0156,0216,0496,0219,0503,0799,0290,0806,0214,0173,0164,0057,0207,0129,0036,0851,0092,0813,0127,0352,0311,0250</t>
  </si>
  <si>
    <t>0401,0020,0034,0291,0038,0406,0203,0812,0196,0442,0231,0673,0277,0102,0189,0244,0799,0806,0214,0173,0164,0207,0129,0813,0239,0352</t>
  </si>
  <si>
    <t>0243</t>
  </si>
  <si>
    <t>飘浮泡泡</t>
  </si>
  <si>
    <t>阴晴不定</t>
  </si>
  <si>
    <t>0059,0052,0126,0258,0029,0542,0056,0181,0240,0241,0033,0055,0311</t>
  </si>
  <si>
    <t>0213,0419,0059,0445,0590,0104,0203,0412,0263,0126,0053,0148,0218,0258,0237,0058,0510,0363,0182,0244,0240,0156,0514,0216,0496,0201,0503,0290,0247,0351,0214,0076,0164,0241,0207,0168,0087,0085,0086,0092,0352,0526</t>
  </si>
  <si>
    <t>0133,0499,0322,0050,0248,0385,0506,0381,0466,0244,0513</t>
  </si>
  <si>
    <t>0034,0111,0432,0038,0203,0196,0387,0102,0466,0244,0351,0214,0173,0164,0207,0129,0366,0086,0352</t>
  </si>
  <si>
    <t>飘浮泡泡-太阳的样子</t>
  </si>
  <si>
    <t>飘浮泡泡-雨水的样子</t>
  </si>
  <si>
    <t>飘浮泡泡-雪云的样子</t>
  </si>
  <si>
    <t>变隐龙</t>
  </si>
  <si>
    <t>变色</t>
  </si>
  <si>
    <t>变幻自如</t>
  </si>
  <si>
    <t>0246,0310,0020,0293,0364,0185,0154,0122,0060,0010,0103,0421,0425,0163,0164,0389,0485,0039,0168</t>
  </si>
  <si>
    <t>0332,0213,0059,0280,0445,0451,0590,0015,0091,0104,0409,0203,0263,0126,0053,0148,0374,0264,0218,0447,0237,0468,0058,0510,0231,0363,0612,0182,0244,0240,0278,0156,0514,0216,0157,0249,0317,0496,0290,0247,0421,0351,0285,0214,0289,0076,0446,0070,0164,0241,0207,0168,0087,0085,0086,0092,0433,0352,0526</t>
  </si>
  <si>
    <t>0293,0050,0146,0252,0492,0277,0417,0612,0105,0285,0289,0271</t>
  </si>
  <si>
    <t>0495,0246,0401,0020,0034,0068,0111,0038,0409,0223,0203,0007,0264,0492,0210,0029,0008,0196,0231,0282,0387,0067,0277,0025,0005,0118,0102,0189,0244,0278,0157,0272,0205,0069,0351,0285,0214,0289,0173,0446,0164,0389,0207,0129,0009,0086,0271,0352,0472</t>
  </si>
  <si>
    <t>0513</t>
  </si>
  <si>
    <t>怨影娃娃</t>
  </si>
  <si>
    <t>0310,0174,0373,0185,0288,0506,0282,0101,0566,0272,0103,0247,0425,0289,0180,0389,0271,0261</t>
  </si>
  <si>
    <t>0213,0347,0445,0451,0590,0109,0174,0399,0605,0104,0138,0373,0227,0203,0263,0148,0492,0218,0441,0270,0506,0237,0196,0286,0808,0118,0417,0363,0101,0220,0371,0566,0809,0884,0182,0060,0094,0244,0240,0156,0216,0496,0184,0290,0247,0351,0285,0806,0214,0289,0180,0164,0241,0207,0269,0477,0851,0168,0087,0085,0086,0259,0092,0271,0433,0261</t>
  </si>
  <si>
    <t>0310,0109,0194,0050,0193,0441,0286,0466,0371,0566,0228,0425</t>
  </si>
  <si>
    <t>0502,0034,0399,0038,0138,0203,0492,0441,0029,0196,0282,0277,0478,0102,0171,0466,0220,0244,0272,0351,0285,0214,0289,0173,0180,0164,0389,0207,0477,0086,0271</t>
  </si>
  <si>
    <t>诅咒娃娃</t>
  </si>
  <si>
    <t>0174,0373,0185,0288,0506,0282,0101,0566,0272,0103,0247,0425,0289,0180,0389,0271,0261</t>
  </si>
  <si>
    <t>0213,0807,0347,0445,0451,0590,0109,0174,0399,0605,0104,0138,0373,0227,0203,0263,0148,0374,0492,0218,0416,0441,0270,0506,0237,0063,0196,0286,0611,0282,0808,0118,0417,0363,0101,0220,0371,0566,0809,0884,0182,0060,0094,0244,0240,0156,0216,0496,0184,0290,0247,0421,0351,0285,0806,0214,0289,0180,0164,0241,0207,0014,0269,0477,0851,0168,0675,0087,0085,0086,0259,0092,0885,0271,0433,0261</t>
  </si>
  <si>
    <t>0502,0034,0399,0038,0138,0203,0492,0441,0029,0196,0282,0277,0478,0118,0102,0189,0171,0466,0220,0244,0272,0351,0285,0214,0289,0173,0180,0164,0389,0207,0477,0675,0086,0271</t>
  </si>
  <si>
    <t>0538</t>
  </si>
  <si>
    <t>超级诅咒娃娃</t>
  </si>
  <si>
    <t>夜巡灵</t>
  </si>
  <si>
    <t>0310,0109,0174,0050,0193,0248,0506,0043,0212,0101,0371,0228,0247,0425,0261</t>
  </si>
  <si>
    <t>0502,0213,0059,0034,0347,0445,0451,0590,0109,0174,0399,0104,0138,0373,0203,0263,0148,0374,0218,0248,0356,0114,0270,0506,0237,0058,0196,0286,0611,0141,0363,0101,0220,0371,0566,0809,0182,0094,0244,0240,0156,0216,0279,0496,0290,0247,0285,0806,0214,0289,0173,0180,0164,0241,0207,0269,0477,0851,0168,0259,0092,0271,0433,0261,0472</t>
  </si>
  <si>
    <t>0399,0194,0185,0288,0114,0286,0262,0466,0220,0285</t>
  </si>
  <si>
    <t>0502,0034,0399,0038,0138,0203,0356,0029,0196,0102,0171,0466,0220,0809,0244,0285,0806,0214,0289,0173,0180,0164,0389,0207,0477,0271,0472</t>
  </si>
  <si>
    <t>彷徨夜灵</t>
  </si>
  <si>
    <t>0310,0020,0109,0174,0050,0007,0193,0248,0356,0506,0008,0043,0212,0101,0371,0228,0247,0325,0425,0009,0261</t>
  </si>
  <si>
    <t>0502,0213,0059,0034,0280,0523,0347,0445,0451,0590,0109,0174,0399,0104,0138,0089,0373,0203,0263,0007,0148,0374,0264,0218,0248,0416,0356,0114,0270,0506,0237,0063,0058,0008,0196,0286,0611,0141,0025,0005,0118,0363,0101,0220,0371,0566,0809,0612,0182,0094,0244,0240,0156,0216,0279,0157,0249,0317,0496,0290,0247,0285,0806,0214,0289,0173,0180,0070,0164,0241,0207,0269,0477,0851,0168,0009,0259,0092,0271,0433,0261,0472</t>
  </si>
  <si>
    <t>0502,0020,0034,0068,0399,0038,0138,0223,0203,0007,0264,0356,0029,0008,0196,0025,0005,0118,0102,0189,0171,0466,0220,0809,0244,0157,0069,0285,0806,0214,0289,0173,0180,0164,0389,0207,0477,0009,0271,0472</t>
  </si>
  <si>
    <t>热带龙</t>
  </si>
  <si>
    <t>0403,0516,0034,0074,0016,0437,0536,0043,0345,0363,0200,0075,0076,0023,0230,0235,0018,0469</t>
  </si>
  <si>
    <t>0332,0314,0403,0213,0776,0034,0693,0523,0331,0347,0445,0590,0174,0015,0432,0038,0104,0349,0406,0525,0814,0089,0203,0412,0263,0148,0019,0218,0202,0416,0447,0580,0270,0237,0542,0063,0437,0345,0363,0267,0200,0572,0182,0240,0156,0216,0046,0249,0355,0496,0219,0290,0402,0318,0214,0076,0669,0180,0211,0707,0070,0164,0241,0207,0014,0366,0036,0851,0092,0885,0369,0428</t>
  </si>
  <si>
    <t>0331,0174,0349,0692,0029,0348,0437,0073,0363,0267,0013,0021,0235</t>
  </si>
  <si>
    <t>0314,0034,0432,0038,0406,0203,0210,0202,0029,0102,0189,0466,0200,0355,0402,0214,0173,0707,0164,0207,0014,0235,0366,0239,0388</t>
  </si>
  <si>
    <t>风铃铃</t>
  </si>
  <si>
    <t>0310,0093,0038,0326,0045,0215,0361,0505,0094,0149,0219,0500,0485,0036,0253,0035,0281</t>
  </si>
  <si>
    <t>0213,0226,0347,0445,0451,0204,0590,0174,0605,0574,0038,0104,0577,0138,0497,0227,0203,0412,0797,0263,0313,0148,0218,0248,0447,0356,0270,0237,0304,0196,0286,0282,0113,0363,0182,0060,0094,0917,0244,0473,0240,0278,0115,0156,0216,0496,0219,0290,0247,0351,0285,0214,0555,0289,0500,0164,0241,0207,0129,0036,0269,0477,0851,0086,0259,0092,0271,0433,0253,0428</t>
  </si>
  <si>
    <t>0322,0578,0174,0050,0138,0248,0095,0195,0105,0285,0500,0273</t>
  </si>
  <si>
    <t>0502,0020,0111,0432,0038,0138,0203,0356,0215,0270,0304,0196,0282,0673,0387,0277,0102,0171,0244,0278,0205,0351,0324,0285,0214,0289,0173,0164,0207,0477,0271,0253,0428</t>
  </si>
  <si>
    <t>超级风铃铃</t>
  </si>
  <si>
    <t>阿勃梭鲁</t>
  </si>
  <si>
    <t>0044,0197,0104,0364,0116,0248,0282,0043,0382,0400,0195,0427,0228,0098,0013,0010,0163,0389,0014,0269</t>
  </si>
  <si>
    <t>0332,0403,0372,0213,0226,0059,0034,0340,0693,0347,0445,0451,0370,0590,0015,0399,0104,0138,0497,0203,0263,0206,0126,0053,0148,0116,0492,0218,0248,0416,0258,0506,0237,0468,0063,0058,0196,0510,0231,0224,0363,0371,0583,0182,0427,0244,0240,0156,0514,0216,0157,0249,0317,0496,0201,0290,0247,0421,0351,0214,0555,0289,0173,0444,0070,0164,0241,0276,0207,0129,0014,0269,0168,0675,0087,0085,0086,0259,0092,0352,0261,0404,0428</t>
  </si>
  <si>
    <t>0372,0226,0044,0174,0038,0364,0185,0506,0277,0212,0382,0224,0195,0583,0386,0164,0389,0428</t>
  </si>
  <si>
    <t>0034,0340,0068,0399,0038,0138,0203,0492,0210,0029,0196,0231,0282,0673,0277,0102,0189,0171,0244,0157,0272,0351,0214,0289,0173,0180,0164,0389,0276,0207,0129,0014,0675,0086,0352,0428</t>
  </si>
  <si>
    <t>0273</t>
  </si>
  <si>
    <t>超级阿勃梭鲁</t>
  </si>
  <si>
    <t>超级阿勃梭鲁Z</t>
  </si>
  <si>
    <t>未知</t>
  </si>
  <si>
    <t>小果然</t>
  </si>
  <si>
    <t>0321</t>
  </si>
  <si>
    <t>雪童子</t>
  </si>
  <si>
    <t>0310,0044,0059,0242,0104,0524,0258,0029,0058,0423,0420,0196,0043,0181,0182,0883,0311</t>
  </si>
  <si>
    <t>0213,0419,0059,0034,0445,0886,0590,0242,0104,0203,0263,0313,0148,0524,0218,0258,0270,0506,0237,0058,0423,0861,0333,0196,0113,0363,0182,0240,0156,0216,0496,0219,0290,0247,0214,0173,0883,0191,0180,0164,0207,0036,0851,0092,0885,0352,0311</t>
  </si>
  <si>
    <t>0419,0117,0335,0050,0313,0506,0556,0205,0191,0415,0311</t>
  </si>
  <si>
    <t>0335,0034,0038,0203,0029,0196,0102,0205,0214,0173,0180,0164,0207,0352</t>
  </si>
  <si>
    <t>冰鬼护</t>
  </si>
  <si>
    <t>0310,0044,0059,0242,0104,0573,0524,0258,0029,0058,0423,0420,0196,0043,0181,0182,0329,0883,0311</t>
  </si>
  <si>
    <t>0213,0419,0059,0034,0523,0445,0886,0590,0242,0399,0104,0089,0203,0153,0263,0313,0148,0492,0524,0218,0416,0360,0258,0270,0506,0237,0063,0058,0423,0861,0333,0196,0442,0113,0363,0371,0182,0240,0156,0216,0496,0219,0184,0290,0120,0247,0214,0173,0883,0191,0180,0164,0207,0036,0269,0851,0259,0092,0885,0352,0311</t>
  </si>
  <si>
    <t>0335,0034,0399,0111,0038,0203,0153,0029,0196,0442,0673,0102,0205,0120,0324,0214,0173,0180,0798,0164,0162,0207,0352</t>
  </si>
  <si>
    <t>超级冰鬼护</t>
  </si>
  <si>
    <t>冰冻皮肤</t>
  </si>
  <si>
    <t>海豹球</t>
  </si>
  <si>
    <t>0062,0059,0034,0362,0111,0227,0045,0258,0301,0181,0156,0205,0329,0173,0057,0055</t>
  </si>
  <si>
    <t>0213,0059,0034,0362,0523,0445,0590,0291,0104,0089,0497,0227,0203,0263,0524,0218,0258,0237,0058,0196,0231,0363,0182,0240,0156,0216,0157,0249,0317,0496,0290,0214,0173,0070,0164,0057,0207,0092,0127,0352,0250</t>
  </si>
  <si>
    <t>0392,0187,0174,0090,0157,0205,0324,0214,0255,0254,0256,0352,0346,0281</t>
  </si>
  <si>
    <t>0401,0034,0111,0291,0038,0203,0029,0196,0231,0102,0189,0157,0205,0324,0214,0173,0798,0164,0162,0207,0352</t>
  </si>
  <si>
    <t>0204</t>
  </si>
  <si>
    <t>海魔狮</t>
  </si>
  <si>
    <t>0062,0059,0034,0362,0111,0227,0045,0258,0301,0181,0156,0205,0329,0173,0057,0207,0055</t>
  </si>
  <si>
    <t>0213,0059,0034,0362,0523,0445,0590,0291,0104,0089,0497,0227,0203,0263,0524,0218,0258,0237,0058,0333,0196,0231,0363,0182,0240,0156,0216,0046,0157,0249,0317,0496,0290,0214,0173,0070,0164,0057,0207,0092,0127,0352,0250</t>
  </si>
  <si>
    <t>帝牙海狮</t>
  </si>
  <si>
    <t>0062,0059,0034,0362,0242,0111,0227,0045,0258,0301,0423,0181,0156,0205,0329,0173,0057,0207,0055</t>
  </si>
  <si>
    <t>0213,0419,0059,0776,0034,0362,0523,0445,0590,0242,0291,0104,0089,0497,0227,0203,0263,0524,0218,0416,0258,0484,0237,0056,0063,0058,0423,0333,0196,0442,0231,0710,0363,0182,0240,0156,0216,0046,0157,0249,0317,0496,0290,0214,0173,0707,0070,0164,0057,0207,0014,0092,0127,0352,0250</t>
  </si>
  <si>
    <t>0401,0335,0034,0111,0291,0038,0203,0210,0029,0196,0442,0231,0102,0189,0157,0205,0324,0214,0173,0798,0707,0164,0162,0207,0352</t>
  </si>
  <si>
    <t>珍珠贝</t>
  </si>
  <si>
    <t>0128,0334,0504,0055,0250</t>
  </si>
  <si>
    <t>0213,0059,0362,0445,0590,0291,0104,0203,0263,0218,0258,0237,0058,0363,0182,0240,0156,0216,0496,0503,0290,0214,0164,0057,0207,0092,0127,0352,0250</t>
  </si>
  <si>
    <t>0392,0112,0034,0362,0109,0203,0330,0300,0287,0048,0352</t>
  </si>
  <si>
    <t>0034,0291,0038,0203,0196,0334,0102,0214,0173,0164,0207,0352</t>
  </si>
  <si>
    <t>猎斑鱼</t>
  </si>
  <si>
    <t>0401,0226,0044,0362,0489,0242,0291,0185,0056,0423,0184,0103,0389,0352,0250</t>
  </si>
  <si>
    <t>0213,0059,0362,0445,0590,0291,0104,0203,0263,0218,0416,0258,0237,0063,0058,0611,0363,0182,0240,0156,0216,0317,0496,0503,0290,0214,0289,0164,0057,0207,0092,0127,0352,0250</t>
  </si>
  <si>
    <t>0401,0020,0034,0340,0291,0038,0203,0196,0102,0189,0214,0289,0173,0164,0389,0162,0207,0129,0352</t>
  </si>
  <si>
    <t>樱花鱼</t>
  </si>
  <si>
    <t>0097,0133,0392,0401,0226,0445,0489,0093,0291,0577,0056,0094,0352,0346,0250</t>
  </si>
  <si>
    <t>0213,0059,0362,0445,0590,0291,0104,0203,0263,0218,0416,0258,0237,0063,0058,0611,0363,0182,0094,0244,0240,0156,0216,0496,0219,0503,0290,0247,0214,0164,0057,0207,0092,0127,0352,0250</t>
  </si>
  <si>
    <t>0401,0020,0034,0340,0291,0038,0203,0196,0102,0189,0324,0214,0173,0164,0207,0129,0352</t>
  </si>
  <si>
    <t>古空棘鱼</t>
  </si>
  <si>
    <t>0246,0401,0291,0038,0175,0106,0457,0056,0300,0156,0317,0033,0036,0055,0281</t>
  </si>
  <si>
    <t>0133,0213,0059,0776,0034,0340,0362,0523,0347,0445,0590,0291,0104,0414,0089,0203,0263,0218,0416,0258,0237,0056,0063,0058,0196,0334,0710,0330,0341,0363,0182,0244,0240,0156,0216,0350,0397,0157,0249,0317,0496,0219,0201,0503,0290,0214,0479,0173,0446,0707,0444,0164,0057,0207,0092,0127,0352,0250,0428</t>
  </si>
  <si>
    <t>0133,0401,0362,0222,0330,0341,0189,0157,0130,0214,0173,0346,0428</t>
  </si>
  <si>
    <t>0246,0401,0034,0340,0291,0038,0414,0203,0029,0196,0800,0102,0189,0244,0157,0799,0214,0173,0446,0707,0164,0207,0352,0428</t>
  </si>
  <si>
    <t>爱心鱼</t>
  </si>
  <si>
    <t>0097,0392,0213,0608,0445,0204,0577,0175,0531,0056,0381,0219,0487,0186,0033,0036,0055,0352,0273</t>
  </si>
  <si>
    <t>0097,0213,0059,0362,0445,0204,0590,0291,0104,0577,0283,0203,0263,0812,0218,0258,0237,0056,0058,0196,0710,0363,0182,0244,0240,0156,0216,0496,0219,0503,0799,0290,0214,0883,0164,0057,0207,0036,0851,0092,0127,0352,0250</t>
  </si>
  <si>
    <t>0453,0392,0362,0445,0494,0505,0300,0150,0048,0346</t>
  </si>
  <si>
    <t>0340,0291,0038,0203,0196,0710,0102,0244,0214,0173,0164,0207,0129,0352</t>
  </si>
  <si>
    <t>宝贝龙</t>
  </si>
  <si>
    <t>0044,0242,0038,0225,0337,0052,0053,0116,0029,0043,0200,0099,0184,0428</t>
  </si>
  <si>
    <t>0332,0213,0034,0280,0445,0590,0242,0015,0038,0104,0434,0913,0337,0349,0406,0525,0203,0263,0126,0424,0083,0053,0116,0218,0270,0237,0468,0056,0304,0510,0334,0442,0189,0363,0200,0182,0240,0156,0216,0046,0157,0249,0317,0496,0184,0290,0421,0214,0173,0070,0164,0241,0207,0036,0851,0422,0092,0428</t>
  </si>
  <si>
    <t>0111,0349,0406,0082,0407,0203,0424,0056,0421,0037,0239</t>
  </si>
  <si>
    <t>0034,0038,0434,0406,0203,0210,0029,0304,0102,0189,0200,0157,0214,0173,0164,0207,0239,0428</t>
  </si>
  <si>
    <t>甲壳龙</t>
  </si>
  <si>
    <t>0044,0242,0038,0225,0337,0052,0053,0116,0029,0043,0200,0182,0099,0184,0428</t>
  </si>
  <si>
    <t>0332,0213,0034,0280,0445,0590,0242,0015,0038,0104,0434,0913,0337,0349,0406,0525,0203,0263,0126,0424,0083,0053,0116,0218,0270,0237,0468,0056,0304,0510,0334,0442,0189,0363,0200,0182,0240,0156,0216,0046,0157,0249,0317,0496,0184,0290,0421,0214,0173,0070,0164,0241,0207,0036,0915,0851,0422,0092,0428</t>
  </si>
  <si>
    <t>0034,0111,0038,0434,0406,0203,0210,0029,0304,0334,0102,0189,0200,0157,0205,0214,0173,0164,0207,0239,0428</t>
  </si>
  <si>
    <t>暴飞龙</t>
  </si>
  <si>
    <t>0044,0242,0038,0225,0337,0525,0814,0052,0424,0053,0019,0116,0029,0043,0200,0182,0099,0355,0184,0422,0428</t>
  </si>
  <si>
    <t>0332,0403,0213,0034,0784,0280,0693,0523,0445,0590,0242,0015,0432,0038,0104,0434,0913,0337,0349,0406,0525,0814,0089,0203,0263,0126,0424,0083,0053,0019,0116,0218,0416,0257,0270,0237,0468,0542,0056,0063,0304,0510,0334,0442,0231,0189,0363,0200,0182,0706,0240,0156,0216,0046,0157,0249,0317,0355,0496,0184,0290,0421,0214,0173,0211,0444,0070,0164,0241,0207,0129,0366,0036,0915,0851,0422,0092,0428</t>
  </si>
  <si>
    <t>0314,0401,0034,0111,0432,0038,0434,0406,0814,0203,0210,0029,0257,0304,0231,0673,0102,0189,0466,0200,0157,0205,0355,0214,0173,0164,0207,0129,0366,0239,0428</t>
  </si>
  <si>
    <t>超级暴飞龙</t>
  </si>
  <si>
    <t>铁哑铃</t>
  </si>
  <si>
    <t>0033,0036</t>
  </si>
  <si>
    <t>0334,0442,0796,0036,0851,0428</t>
  </si>
  <si>
    <t>0029,0334,0442,0796,0428</t>
  </si>
  <si>
    <t>0610</t>
  </si>
  <si>
    <t>金属怪</t>
  </si>
  <si>
    <t>0097,0418,0093,0430,0468,0063,0334,0393,0232,0309,0357,0094,0228,0184,0033,0036,0428</t>
  </si>
  <si>
    <t>0332,0097,0502,0034,0280,0523,0590,0322,0015,0038,0104,0089,0203,0797,0153,0263,0148,0430,0264,0218,0248,0416,0447,0356,0360,0912,0484,0237,0468,0063,0008,0196,0334,0442,0113,0232,0800,0363,0612,0182,0094,0917,0427,0244,0473,0240,0115,0156,0216,0397,0157,0249,0317,0496,0201,0184,0290,0120,0247,0214,0188,0173,0446,0796,0070,0164,0241,0207,0129,0036,0477,0851,0009,0092,0885,0271,0428</t>
  </si>
  <si>
    <t>0502,0034,0111,0038,0223,0203,0797,0153,0210,0356,0029,0008,0196,0334,0442,0393,0800,0102,0189,0244,0157,0205,0120,0324,0214,0173,0446,0796,0798,0164,0207,0129,0477,0009,0271,0428</t>
  </si>
  <si>
    <t>巨金怪</t>
  </si>
  <si>
    <t>0097,0418,0093,0153,0430,0359,0468,0063,0334,0393,0232,0309,0357,0094,0228,0184,0033,0036,0428</t>
  </si>
  <si>
    <t>0332,0097,0502,0776,0034,0280,0693,0523,0590,0322,0015,0038,0104,0089,0203,0797,0153,0263,0148,0430,0264,0218,0248,0416,0447,0356,0360,0912,0484,0237,0468,0063,0008,0196,0334,0442,0282,0113,0232,0800,0189,0363,0612,0182,0094,0706,0917,0427,0244,0473,0240,0115,0156,0216,0397,0157,0249,0317,0496,0201,0184,0290,0120,0247,0421,0214,0188,0173,0446,0796,0707,0444,0070,0164,0241,0207,0129,0036,0477,0851,0009,0092,0885,0271,0428</t>
  </si>
  <si>
    <t>0502,0335,0034,0111,0038,0223,0203,0797,0153,0210,0356,0029,0008,0196,0334,0442,0673,0393,0800,0102,0189,0244,0157,0205,0120,0324,0214,0173,0446,0796,0798,0707,0164,0207,0129,0477,0009,0271,0428</t>
  </si>
  <si>
    <t>超级巨金怪</t>
  </si>
  <si>
    <t>雷吉洛克</t>
  </si>
  <si>
    <t>0246,0523,0451,0174,0153,0359,0063,0334,0199,0157,0088,0023,0444,0276,0192</t>
  </si>
  <si>
    <t>0776,0034,0280,0523,0451,0590,0174,0091,0038,0104,0409,0414,0089,0203,0153,0263,0007,0430,0374,0411,0264,0218,0416,0356,0912,0484,0237,0063,0008,0334,0442,0025,0005,0800,0363,0408,0612,0182,0244,0156,0216,0350,0431,0397,0157,0249,0317,0496,0219,0201,0328,0290,0120,0351,0214,0479,0173,0446,0707,0444,0070,0164,0241,0276,0207,0036,0851,0087,0085,0009,0086,0092</t>
  </si>
  <si>
    <t>0246,0335,0034,0068,0111,0038,0409,0223,0414,0203,0153,0007,0264,0356,0029,0008,0334,0442,0025,0005,0800,0102,0189,0244,0157,0205,0069,0120,0351,0214,0173,0446,0707,0164,0276,0207,0009,0086</t>
  </si>
  <si>
    <t>雷吉艾斯</t>
  </si>
  <si>
    <t>0133,0246,0059,0523,0451,0174,0153,0359,0063,0058,0196,0199,0023,0276,0192</t>
  </si>
  <si>
    <t>0133,0694,0419,0059,0776,0034,0280,0523,0451,0590,0174,0104,0089,0203,0153,0263,0430,0374,0411,0264,0524,0218,0416,0356,0258,0484,0237,0063,0058,0008,0861,0333,0196,0442,0025,0005,0363,0612,0182,0244,0240,0156,0216,0431,0397,0157,0249,0317,0496,0219,0290,0120,0351,0214,0173,0883,0707,0070,0164,0276,0207,0851,0087,0085,0009,0086,0092</t>
  </si>
  <si>
    <t>0246,0335,0034,0068,0111,0038,0223,0203,0153,0264,0356,0029,0008,0196,0442,0025,0005,0102,0189,0244,0157,0205,0069,0120,0351,0324,0214,0173,0707,0164,0276,0207,0009,0086</t>
  </si>
  <si>
    <t>雷吉斯奇鲁</t>
  </si>
  <si>
    <t>0133,0246,0523,0451,0174,0153,0430,0359,0484,0063,0334,0442,0199,0232,0023,0276,0192</t>
  </si>
  <si>
    <t>0332,0133,0776,0034,0280,0523,0451,0590,0174,0038,0104,0089,0203,0153,0263,0430,0374,0411,0264,0218,0416,0356,0912,0484,0237,0468,0063,0008,0861,0334,0442,0025,0005,0232,0319,0800,0363,0612,0182,0244,0240,0156,0216,0431,0397,0157,0249,0317,0496,0219,0201,0328,0290,0120,0421,0351,0214,0173,0446,0796,0707,0070,0164,0241,0276,0207,0036,0851,0087,0085,0009,0086,0092</t>
  </si>
  <si>
    <t>0246,0335,0034,0068,0111,0038,0223,0203,0153,0264,0356,0029,0008,0334,0442,0393,0025,0005,0800,0102,0189,0244,0157,0205,0069,0120,0351,0214,0173,0446,0796,0798,0707,0164,0276,0207,0009,0086</t>
  </si>
  <si>
    <t>拉帝亚斯</t>
  </si>
  <si>
    <t>0204,0093,0225,0406,0470,0361,0505,0270,0296,0094,0375,0149,0105,0513,0287,0219,0500,0366,0346,0273,0428</t>
  </si>
  <si>
    <t>0332,0097,0314,0403,0914,0502,0213,0396,0226,0034,0784,0523,0347,0445,0451,0204,0886,0590,0015,0432,0574,0291,0038,0104,0434,0913,0337,0349,0406,0577,0138,0814,0089,0203,0412,0263,0148,0019,0218,0248,0416,0447,0270,0237,0468,0063,0058,0196,0113,0710,0478,0595,0363,0200,0182,0094,0427,0244,0473,0240,0115,0156,0514,0216,0046,0355,0496,0219,0201,0799,0290,0247,0421,0351,0214,0173,0076,0211,0500,0164,0241,0057,0207,0129,0366,0036,0477,0851,0087,0085,0086,0092,0161,0271,0127,0352,0311,0250,0428</t>
  </si>
  <si>
    <t>0502,0034,0343,0432,0291,0038,0434,0406,0138,0814,0203,0210,0270,0196,0673,0387,0277,0478,0102,0189,0200,0244,0272,0355,0799,0351,0214,0173,0164,0389,0207,0129,0366,0477,0086,0271,0239,0352,0428</t>
  </si>
  <si>
    <t>超级拉帝亚斯</t>
  </si>
  <si>
    <t>拉帝欧斯</t>
  </si>
  <si>
    <t>0502,0093,0225,0349,0406,0377,0505,0270,0295,0262,0471,0182,0094,0375,0149,0105,0287,0219,0493,0500,0366,0477,0428</t>
  </si>
  <si>
    <t>0332,0097,0314,0403,0502,0213,0396,0226,0034,0784,0523,0347,0445,0451,0886,0590,0015,0432,0291,0038,0104,0434,0913,0337,0349,0406,0138,0814,0089,0203,0412,0263,0148,0812,0019,0218,0248,0416,0447,0270,0237,0468,0063,0058,0196,0113,0710,0595,0363,0200,0182,0094,0917,0427,0244,0473,0240,0115,0156,0514,0216,0046,0355,0496,0219,0201,0799,0290,0247,0421,0351,0214,0173,0076,0211,0500,0164,0241,0057,0207,0129,0366,0036,0477,0851,0087,0085,0086,0092,0161,0271,0127,0352,0311,0250,0472,0428</t>
  </si>
  <si>
    <t>0502,0034,0432,0291,0038,0434,0406,0138,0814,0203,0210,0270,0196,0673,0387,0277,0102,0189,0200,0244,0355,0799,0351,0214,0173,0164,0207,0129,0366,0477,0086,0271,0239,0352,0472,0428</t>
  </si>
  <si>
    <t>超级拉帝欧斯</t>
  </si>
  <si>
    <t>盖欧卡</t>
  </si>
  <si>
    <t>0246,0392,0401,0034,0347,0038,0056,0058,0330,0618,0156,0184,0329,0352,0323</t>
  </si>
  <si>
    <t>0419,0059,0034,0280,0362,0523,0347,0886,0590,0291,0038,0104,0089,0203,0263,0218,0416,0258,0484,0270,0237,0056,0063,0058,0196,0442,0710,0330,0363,0182,0244,0240,0156,0216,0046,0157,0249,0317,0496,0219,0503,0184,0290,0351,0214,0173,0070,0164,0057,0207,0036,0851,0087,0085,0086,0092,0253,0127,0352,0250</t>
  </si>
  <si>
    <t>0246,0401,0335,0034,0111,0291,0038,0203,0029,0196,0442,0710,0102,0189,0244,0157,0351,0324,0214,0173,0164,0207,0129,0086,0253,0352</t>
  </si>
  <si>
    <t>盖欧卡-原始回归的样子</t>
  </si>
  <si>
    <t>始源之海</t>
  </si>
  <si>
    <t>固拉多</t>
  </si>
  <si>
    <t>0246,0339,0414,0089,0284,0126,0090,0359,0436,0341,0619,0156,0184,0163,0076</t>
  </si>
  <si>
    <t>0332,0776,0034,0280,0693,0339,0523,0590,0242,0015,0091,0038,0104,0337,0406,0525,0414,0089,0203,0263,0126,0424,0007,0053,0374,0411,0264,0218,0416,0535,0257,0484,0270,0237,0667,0468,0063,0510,0442,0231,0025,0005,0232,0341,0189,0363,0315,0612,0182,0244,0156,0216,0046,0350,0431,0397,0157,0249,0317,0496,0219,0201,0328,0184,0815,0290,0421,0351,0214,0479,0173,0076,0191,0446,0707,0444,0070,0164,0241,0207,0014,0036,0851,0087,0085,0009,0086,0092,0253,0261,0428</t>
  </si>
  <si>
    <t>0246,0335,0034,0068,0111,0038,0406,0223,0414,0203,0007,0210,0029,0442,0231,0025,0005,0102,0189,0244,0157,0205,0815,0069,0351,0214,0173,0446,0707,0164,0207,0129,0014,0009,0086,0253</t>
  </si>
  <si>
    <t>固拉多-原始回归的样子</t>
  </si>
  <si>
    <t>终结之地</t>
  </si>
  <si>
    <t>烈空坐</t>
  </si>
  <si>
    <t>气闸</t>
  </si>
  <si>
    <t>0403,0246,0242,0620,0337,0349,0406,0245,0019,0542,0063,0304,0200,0156,0184,0239</t>
  </si>
  <si>
    <t>0332,0403,0419,0059,0034,0784,0280,0693,0339,0523,0590,0322,0242,0291,0038,0104,0434,0913,0337,0349,0406,0525,0414,0089,0497,0203,0412,0263,0126,0053,0374,0019,0411,0218,0416,0360,0270,0237,0468,0542,0056,0063,0304,0058,0196,0510,0442,0231,0800,0363,0200,0315,0182,0244,0240,0156,0216,0046,0157,0249,0317,0496,0201,0799,0184,0290,0421,0351,0507,0214,0173,0076,0446,0444,0070,0164,0241,0057,0207,0129,0014,0366,0036,0851,0087,0085,0086,0092,0253,0369,0127,0352,0250,0528</t>
  </si>
  <si>
    <t>0246,0401,0020,0034,0432,0291,0038,0434,0620,0406,0414,0203,0210,0029,0304,0196,0442,0231,0800,0102,0189,0200,0244,0157,0799,0351,0214,0173,0164,0207,0129,0366,0086,0239,0253,0352</t>
  </si>
  <si>
    <t>0606,0557</t>
  </si>
  <si>
    <t>超级烈空坐</t>
  </si>
  <si>
    <t>德尔塔气流</t>
  </si>
  <si>
    <t>基拉祈</t>
  </si>
  <si>
    <t>0093,0322,0353,0038,0248,0356,0361,0270,0387,0791,0381,0309,0094,0287,0156,0129,0273,0428</t>
  </si>
  <si>
    <t>0332,0502,0133,0396,0226,0034,0347,0451,0204,0590,0109,0322,0605,0038,0104,0409,0138,0227,0203,0412,0797,0263,0313,0007,0148,0430,0374,0218,0248,0416,0447,0356,0270,0237,0063,0008,0196,0286,0334,0442,0113,0478,0025,0005,0319,0800,0118,0189,0363,0583,0612,0182,0060,0094,0917,0244,0473,0240,0278,0115,0156,0216,0496,0219,0201,0290,0247,0351,0285,0214,0173,0446,0796,0500,0164,0241,0207,0129,0477,0851,0087,0085,0009,0086,0092,0271,0433,0253,0369,0352,0428</t>
  </si>
  <si>
    <t>0246,0034,0111,0038,0409,0138,0223,0203,0797,0007,0356,0029,0270,0008,0196,0334,0442,0387,0277,0478,0800,0118,0102,0189,0171,0244,0278,0351,0324,0285,0214,0173,0446,0796,0164,0207,0129,0477,0009,0086,0271,0253,0352,0428</t>
  </si>
  <si>
    <t>0434,0266,0603,0531,0585</t>
  </si>
  <si>
    <t>代欧奇希斯-普通形态</t>
  </si>
  <si>
    <t>0097,0133,0322,0068,0104,0245,0356,0063,0334,0282,0043,0243,0101,0182,0094,0354,0375,0473,0228,0105,0285,0289,0191,0276,0129,0269,0100,0035,0192,0428</t>
  </si>
  <si>
    <t>0332,0097,0502,0133,0419,0280,0693,0347,0451,0590,0015,0399,0104,0409,0138,0203,0412,0797,0263,0007,0148,0430,0374,0411,0264,0218,0248,0416,0447,0356,0237,0063,0058,0008,0196,0286,0334,0282,0113,0067,0490,0800,0417,0363,0101,0220,0398,0612,0182,0060,0094,0917,0678,0244,0473,0240,0278,0115,0156,0216,0157,0249,0317,0496,0219,0184,0290,0247,0351,0285,0214,0289,0076,0191,0446,0707,0500,0070,0164,0241,0207,0129,0036,0269,0477,0851,0675,0087,0085,0009,0086,0259,0092,0271,0433,0352,0428</t>
  </si>
  <si>
    <t>0502,0020,0034,0068,0038,0409,0138,0223,0203,0007,0264,0356,0029,0008,0196,0334,0282,0673,0067,0277,0025,0005,0102,0189,0171,0244,0278,0157,0272,0069,0351,0324,0285,0214,0289,0173,0446,0707,0164,0276,0207,0129,0477,0675,0009,0086,0271,0352,0472,0428</t>
  </si>
  <si>
    <t>0197,0309</t>
  </si>
  <si>
    <t>代欧奇希斯-攻击形态</t>
  </si>
  <si>
    <t>代欧奇希斯-防御形态</t>
  </si>
  <si>
    <t>代欧奇希斯-速度形态</t>
  </si>
  <si>
    <t>草苗龟</t>
  </si>
  <si>
    <t>0071,0044,0242,0174,0202,0437,0073,0072,0075,0235,0033,0110</t>
  </si>
  <si>
    <t>0133,0213,0034,0523,0331,0445,0590,0242,0174,0015,0038,0104,0414,0203,0412,0263,0148,0218,0202,0447,0520,0803,0580,0484,0237,0442,0231,0437,0113,0345,0341,0189,0363,0267,0182,0115,0156,0216,0046,0431,0249,0496,0219,0328,0290,0402,0214,0479,0076,0446,0070,0164,0241,0207,0014,0036,0851,0092,0885,0526,0428</t>
  </si>
  <si>
    <t>0133,0034,0038,0414,0580,0074,0484,0328,0402,0504,0255,0254,0276,0256,0037,0321,0469,0388</t>
  </si>
  <si>
    <t>0414,0202,0520,0029,0231,0189,0402,0214,0173,0446,0276,0235,0388</t>
  </si>
  <si>
    <t>树林龟</t>
  </si>
  <si>
    <t>土台龟</t>
  </si>
  <si>
    <t>0071,0044,0242,0174,0089,0202,0838,0437,0073,0072,0075,0235,0033,0110,0452</t>
  </si>
  <si>
    <t>0133,0213,0776,0034,0523,0331,0445,0590,0242,0174,0015,0038,0104,0414,0089,0203,0412,0263,0148,0338,0218,0202,0416,0447,0520,0803,0580,0912,0484,0237,0667,0063,0304,0334,0442,0231,0437,0113,0345,0341,0189,0363,0267,0200,0182,0115,0156,0216,0046,0350,0431,0397,0157,0249,0317,0496,0219,0201,0328,0184,0815,0290,0402,0214,0479,0076,0446,0707,0444,0070,0164,0241,0207,0014,0036,0851,0092,0885,0526,0428</t>
  </si>
  <si>
    <t>0335,0414,0338,0202,0520,0029,0442,0231,0189,0200,0402,0214,0173,0446,0707,0276,0235,0388</t>
  </si>
  <si>
    <t>小火焰猴</t>
  </si>
  <si>
    <t>0512,0052,0263,0083,0053,0172,0154,0043,0417,0010,0303,0269,0259</t>
  </si>
  <si>
    <t>0512,0332,0097,0213,0280,0339,0807,0445,0590,0015,0091,0038,0104,0227,0283,0203,0263,0313,0126,0519,0007,0083,0488,0053,0394,0374,0264,0218,0447,0441,0257,0270,0237,0468,0510,0231,0282,0067,0490,0118,0189,0417,0363,0315,0398,0612,0182,0244,0156,0216,0431,0157,0249,0317,0496,0290,0421,0214,0446,0070,0164,0241,0207,0129,0014,0036,0269,0915,0851,0168,0009,0259,0092,0253,0369,0410,0261,0526,0428</t>
  </si>
  <si>
    <t>0274,0299,0068,0024,0227,0252,0007,0116,0264,0257,0270,0612,0501,0066,0415,0009</t>
  </si>
  <si>
    <t>0343,0283,0519,0007,0264,0441,0029,0257,0270,0231,0067,0189,0272,0205,0214,0173,0446,0129,0009,0253,0410</t>
  </si>
  <si>
    <t>猛火猴</t>
  </si>
  <si>
    <t>0512,0370,0052,0364,0083,0172,0394,0154,0043,0183,0010,0303,0269,0259</t>
  </si>
  <si>
    <t>0512,0332,0097,0213,0280,0339,0807,0445,0370,0590,0015,0091,0038,0104,0409,0227,0283,0203,0263,0313,0126,0519,0007,0083,0488,0053,0394,0374,0411,0264,0218,0447,0441,0257,0270,0237,0468,0510,0231,0282,0808,0067,0490,0118,0189,0417,0363,0315,0398,0612,0182,0244,0156,0514,0216,0179,0431,0157,0249,0317,0496,0290,0421,0214,0479,0446,0070,0164,0241,0207,0129,0014,0036,0269,0915,0851,0168,0009,0259,0092,0918,0253,0369,0410,0261,0526,0428</t>
  </si>
  <si>
    <t>0343,0530,0283,0519,0007,0264,0441,0029,0257,0270,0231,0067,0189,0272,0205,0214,0173,0446,0129,0009,0410</t>
  </si>
  <si>
    <t>烈焰猴</t>
  </si>
  <si>
    <t>0512,0347,0370,0052,0364,0083,0172,0394,0154,0043,0183,0386,0833,0010,0303,0269,0259</t>
  </si>
  <si>
    <t>0512,0332,0097,0213,0396,0307,0034,0280,0339,0523,0807,0347,0445,0370,0811,0590,0015,0091,0038,0104,0409,0089,0227,0283,0203,0263,0313,0126,0519,0007,0083,0488,0053,0394,0374,0411,0264,0218,0416,0447,0441,0257,0270,0237,0468,0063,0510,0231,0282,0808,0067,0490,0118,0189,0417,0363,0315,0398,0612,0182,0244,0156,0514,0216,0179,0046,0431,0157,0249,0317,0496,0184,0815,0290,0421,0214,0479,0076,0446,0444,0070,0164,0241,0207,0129,0014,0036,0269,0915,0851,0168,0675,0009,0259,0092,0918,0253,0369,0410,0261,0526,0428</t>
  </si>
  <si>
    <t>0307,0343,0530,0283,0519,0007,0264,0441,0029,0257,0270,0231,0673,0067,0189,0272,0205,0214,0173,0446,0129,0009,0410</t>
  </si>
  <si>
    <t>波加曼</t>
  </si>
  <si>
    <t>0117,0362,0145,0061,0204,0065,0031,0045,0056,0054,0064,0001,0207,0055,0346,0250</t>
  </si>
  <si>
    <t>0332,0097,0213,0059,0280,0362,0445,0204,0886,0590,0015,0432,0091,0574,0291,0104,0497,0203,0263,0297,0374,0812,0218,0447,0258,0114,0270,0237,0056,0058,0861,0196,0710,0363,0365,0182,0244,0511,0240,0156,0216,0317,0496,0503,0290,0214,0883,0446,0164,0057,0207,0129,0851,0092,0813,0127,0518,0352,0311,0250,0526</t>
  </si>
  <si>
    <t>0097,0392,0117,0458,0297,0175,0056,0196,0189,0300,0681,0355,0173,0048,0281</t>
  </si>
  <si>
    <t>0343,0432,0291,0029,0196,0189,0324,0214,0173,0446,0518,0352</t>
  </si>
  <si>
    <t>波皇子</t>
  </si>
  <si>
    <t>0117,0362,0145,0061,0065,0031,0045,0056,0232,0054,0064,0207,0033,0055,0346,0250</t>
  </si>
  <si>
    <t>0332,0097,0213,0059,0280,0362,0445,0204,0886,0590,0015,0432,0091,0574,0291,0038,0104,0497,0203,0263,0297,0374,0812,0218,0447,0258,0114,0270,0237,0468,0056,0058,0861,0196,0710,0232,0363,0365,0182,0244,0511,0240,0156,0216,0249,0317,0496,0503,0290,0421,0214,0883,0446,0070,0164,0057,0207,0129,0036,0851,0092,0813,0127,0518,0352,0311,0250,0526</t>
  </si>
  <si>
    <t>帝王拿波</t>
  </si>
  <si>
    <t>0453,0362,0145,0061,0065,0031,0045,0056,0232,0054,0064,0207,0014,0033,0055,0834,0250</t>
  </si>
  <si>
    <t>0332,0097,0314,0403,0213,0419,0059,0034,0280,0362,0523,0445,0204,0886,0590,0015,0432,0091,0574,0291,0038,0104,0814,0089,0497,0203,0263,0206,0297,0430,0374,0812,0218,0416,0447,0258,0114,0270,0237,0468,0308,0056,0063,0058,0861,0196,0334,0282,0808,0710,0232,0319,0189,0363,0365,0182,0244,0511,0240,0156,0216,0046,0431,0157,0249,0317,0496,0503,0184,0290,0421,0214,0883,0446,0796,0211,0070,0164,0057,0207,0129,0014,0036,0851,0675,0092,0813,0253,0410,0127,0518,0352,0311,0250,0526</t>
  </si>
  <si>
    <t>0343,0432,0291,0210,0029,0308,0196,0334,0282,0673,0710,0189,0324,0214,0173,0446,0675,0518,0352</t>
  </si>
  <si>
    <t>姆克儿</t>
  </si>
  <si>
    <t>0332,0097,0413,0104,0283,0515,0045,0098,0033,0036,0018,0017</t>
  </si>
  <si>
    <t>0512,0332,0097,0314,0403,0213,0413,0445,0590,0432,0038,0104,0814,0497,0283,0203,0263,0297,0019,0218,0257,0270,0237,0542,0363,0365,0182,0240,0156,0216,0355,0496,0290,0214,0211,0164,0241,0207,0129,0366,0036,0851,0168,0092,0253,0369,0526</t>
  </si>
  <si>
    <t>0310,0197,0038,0297,0193,0031,0119,0228,0279,0355,0028,0211,0253</t>
  </si>
  <si>
    <t>0314,0432,0283,0257,0189,0466,0355,0214,0173,0129,0366,0239,0253</t>
  </si>
  <si>
    <t>姆克鸟</t>
  </si>
  <si>
    <t>0512,0332,0097,0314,0403,0213,0413,0445,0590,0432,0038,0104,0814,0497,0283,0203,0263,0297,0019,0218,0257,0270,0237,0542,0363,0365,0182,0240,0156,0514,0216,0355,0496,0290,0214,0211,0164,0241,0207,0129,0366,0036,0851,0168,0092,0253,0369,0526</t>
  </si>
  <si>
    <t>姆克鹰</t>
  </si>
  <si>
    <t>0332,0097,0413,0370,0104,0283,0515,0045,0098,0033,0036,0018,0017</t>
  </si>
  <si>
    <t>0512,0332,0097,0314,0403,0213,0413,0445,0370,0590,0432,0038,0104,0814,0497,0283,0203,0263,0297,0019,0218,0416,0257,0270,0237,0542,0063,0363,0365,0182,0240,0156,0514,0216,0355,0496,0290,0214,0211,0522,0164,0241,0207,0129,0366,0036,0851,0168,0092,0253,0369,0526</t>
  </si>
  <si>
    <t>0314,0432,0283,0257,0673,0189,0466,0355,0143,0214,0173,0129,0366,0239,0253</t>
  </si>
  <si>
    <t>超级姆克鹰</t>
  </si>
  <si>
    <t>大牙狸</t>
  </si>
  <si>
    <t>0133,0242,0174,0111,0045,0029,0158,0205,0162,0276,0014,0033,0036,0281</t>
  </si>
  <si>
    <t>0213,0059,0445,0451,0590,0015,0091,0104,0497,0203,0263,0218,0447,0237,0058,0231,0363,0365,0182,0240,0156,0514,0216,0249,0496,0290,0247,0351,0214,0446,0164,0241,0207,0014,0269,0168,0087,0085,0086,0092,0526</t>
  </si>
  <si>
    <t>0401,0111,0038,0203,0154,0300,0316,0098,0431,0205,0130,0214,0346</t>
  </si>
  <si>
    <t>0401,0343,0210,0029,0196,0231,0387,0189,0205,0351,0214,0173,0446,0162,0276,0129</t>
  </si>
  <si>
    <t>大尾狸</t>
  </si>
  <si>
    <t>0133,0453,0242,0174,0111,0045,0029,0158,0205,0563,0162,0276,0014,0033,0036,0055,0281</t>
  </si>
  <si>
    <t>0213,0059,0523,0445,0451,0590,0015,0091,0291,0104,0497,0203,0263,0374,0264,0218,0416,0447,0237,0063,0058,0231,0363,0365,0182,0240,0156,0514,0216,0431,0249,0496,0503,0290,0247,0351,0214,0446,0070,0164,0241,0057,0207,0014,0269,0168,0087,0085,0086,0092,0127,0352,0250,0526</t>
  </si>
  <si>
    <t>0401,0343,0291,0264,0210,0029,0196,0231,0387,0710,0189,0205,0351,0214,0173,0446,0707,0162,0276,0129,0352</t>
  </si>
  <si>
    <t>圆法师</t>
  </si>
  <si>
    <t>0117,0450,0045,0522,0033</t>
  </si>
  <si>
    <t>0450,0283,0679,0806,0522,0851</t>
  </si>
  <si>
    <t>0450,0283,0189,0173,0081,0253</t>
  </si>
  <si>
    <t>音箱蟀</t>
  </si>
  <si>
    <t>0071,0117,0405,0565,0116,0210,0045,0141,0400,0195,0103,0047,0163,0564,0033,0269,0404</t>
  </si>
  <si>
    <t>0332,0213,0226,0280,0450,0405,0445,0590,0015,0104,0497,0283,0203,0263,0206,0148,0218,0202,0416,0270,0237,0468,0063,0304,0611,0282,0141,0679,0363,0884,0612,0182,0240,0156,0216,0249,0496,0290,0318,0806,0214,0070,0522,0164,0241,0207,0014,0036,0269,0851,0675,0092,0885,0253,0404</t>
  </si>
  <si>
    <t>0450,0283,0210,0215,0304,0282,0673,0189,0214,0173,0081,0675,0253</t>
  </si>
  <si>
    <t>小猫怪</t>
  </si>
  <si>
    <t>0608,0044,0268,0242,0435,0043,0046,0184,0209,0207,0033,0422,0084,0086,0521,0528</t>
  </si>
  <si>
    <t>0213,0445,0268,0451,0590,0109,0242,0038,0104,0598,0604,0486,0527,0203,0263,0313,0424,0148,0218,0270,0237,0423,0231,0113,0363,0583,0182,0706,0240,0156,0216,0046,0496,0184,0290,0351,0214,0555,0173,0070,0164,0241,0207,0129,0036,0851,0168,0087,0085,0422,0086,0092,0885,0521,0528</t>
  </si>
  <si>
    <t>0608,0024,0598,0313,0424,0270,0336,0423,0400,0098,0351,0324,0129,0036,0422</t>
  </si>
  <si>
    <t>0210,0029,0270,0231,0393,0189,0804,0351,0324,0214,0173,0129</t>
  </si>
  <si>
    <t>勒克猫</t>
  </si>
  <si>
    <t>0044,0268,0242,0435,0043,0046,0184,0209,0207,0033,0422,0084,0086,0521,0528</t>
  </si>
  <si>
    <t>伦琴猫</t>
  </si>
  <si>
    <t>0044,0268,0242,0435,0604,0043,0046,0184,0209,0207,0033,0422,0084,0086,0521,0528</t>
  </si>
  <si>
    <t>0097,0213,0034,0445,0268,0451,0590,0109,0242,0038,0104,0598,0604,0486,0527,0203,0263,0313,0424,0148,0218,0416,0270,0237,0063,0423,0231,0113,0363,0583,0182,0706,0240,0156,0216,0046,0496,0184,0290,0351,0214,0555,0173,0070,0164,0241,0916,0276,0207,0129,0036,0851,0168,0675,0087,0085,0422,0086,0092,0885,0521,0528</t>
  </si>
  <si>
    <t>0210,0029,0270,0231,0673,0393,0189,0804,0351,0324,0214,0173,0276,0129,0675</t>
  </si>
  <si>
    <t>含羞苞</t>
  </si>
  <si>
    <t>0071,0074,0072,0078,0346,0388</t>
  </si>
  <si>
    <t>0213,0331,0445,0590,0015,0605,0104,0203,0412,0263,0148,0218,0202,0447,0237,0437,0363,0267,0042,0182,0244,0240,0156,0216,0496,0290,0402,0247,0214,0188,0173,0076,0191,0164,0241,0207,0129,0014,0092,0253,0474,0311</t>
  </si>
  <si>
    <t>0178,0326,0202,0320,0437,0791,0170,0363,0042,0075,0402,0079,0191,0235</t>
  </si>
  <si>
    <t>0343,0202,0803,0189,0402,0214,0173,0129,0235,0253,0388</t>
  </si>
  <si>
    <t>罗丝雷朵</t>
  </si>
  <si>
    <t>0071,0312,0202,0580,0074,0275,0073,0345,0072,0572,0080,0040,0078,0230,0235,0092,0390,0599,0311,0388</t>
  </si>
  <si>
    <t>0213,0034,0331,0445,0590,0015,0605,0104,0203,0412,0263,0148,0218,0202,0416,0447,0580,0237,0063,0437,0345,0363,0267,0042,0398,0438,0182,0244,0240,0156,0216,0496,0290,0402,0247,0214,0188,0173,0076,0191,0164,0241,0207,0129,0014,0092,0390,0253,0599,0474,0311</t>
  </si>
  <si>
    <t>0343,0210,0202,0803,0673,0189,0402,0214,0173,0129,0235,0388</t>
  </si>
  <si>
    <t>头盖龙</t>
  </si>
  <si>
    <t>0246,0372,0498,0116,0029,0457,0043,0228,0249,0184,0103,0021,0036,0428</t>
  </si>
  <si>
    <t>0213,0059,0034,0523,0445,0590,0242,0174,0091,0038,0104,0913,0406,0414,0089,0283,0203,0263,0126,0007,0053,0374,0218,0237,0058,0510,0442,0231,0189,0363,0371,0612,0182,0240,0156,0216,0046,0350,0431,0397,0157,0249,0317,0496,0201,0184,0290,0351,0214,0479,0446,0707,0444,0070,0164,0241,0207,0014,0036,0851,0168,0087,0085,0009,0092,0885,0253,0428</t>
  </si>
  <si>
    <t>0242,0174,0038,0359,0442,0231,0043,0021,0023,0037,0018</t>
  </si>
  <si>
    <t>0246,0406,0414,0283,0007,0029,0442,0231,0189,0351,0214,0173,0180,0446,0276,0009,0253,0428</t>
  </si>
  <si>
    <t>战槌龙</t>
  </si>
  <si>
    <t>0246,0372,0498,0283,0116,0029,0457,0043,0228,0249,0184,0103,0021,0036,0428</t>
  </si>
  <si>
    <t>0213,0419,0059,0776,0034,0784,0280,0523,0445,0590,0242,0174,0015,0091,0038,0104,0913,0337,0406,0525,0414,0089,0283,0203,0263,0126,0007,0053,0374,0411,0264,0218,0416,0484,0237,0063,0058,0510,0442,0231,0189,0363,0200,0371,0612,0182,0240,0156,0216,0046,0350,0431,0397,0157,0249,0317,0496,0201,0184,0290,0351,0214,0479,0446,0707,0444,0070,0164,0241,0916,0057,0207,0014,0036,0851,0168,0087,0085,0009,0092,0885,0253,0250,0428</t>
  </si>
  <si>
    <t>0246,0406,0414,0283,0007,0264,0029,0442,0231,0673,0189,0200,0220,0351,0214,0173,0180,0446,0707,0276,0009,0253,0428</t>
  </si>
  <si>
    <t>盾甲龙</t>
  </si>
  <si>
    <t>0246,0203,0484,0334,0442,0368,0319,0182,0207,0033,0036,0269</t>
  </si>
  <si>
    <t>0213,0059,0034,0523,0445,0590,0174,0091,0038,0104,0414,0089,0203,0263,0126,0053,0430,0218,0912,0484,0237,0058,0510,0334,0442,0231,0319,0189,0363,0408,0182,0240,0156,0216,0046,0350,0397,0157,0249,0317,0496,0201,0328,0184,0815,0290,0351,0214,0479,0446,0796,0707,0444,0070,0164,0241,0207,0036,0269,0851,0087,0085,0259,0092,0885</t>
  </si>
  <si>
    <t>0034,0068,0174,0038,0090,0116,0470,0029,0350,0184,0103,0446,0469</t>
  </si>
  <si>
    <t>0246,0414,0029,0334,0442,0231,0393,0189,0351,0214,0173,0446</t>
  </si>
  <si>
    <t>护城龙</t>
  </si>
  <si>
    <t>0246,0335,0203,0484,0334,0442,0368,0319,0182,0207,0033,0036,0269,0469</t>
  </si>
  <si>
    <t>0213,0419,0059,0776,0034,0523,0445,0590,0174,0091,0038,0104,0414,0089,0203,0263,0126,0053,0430,0492,0218,0416,0912,0484,0237,0063,0058,0510,0334,0442,0231,0319,0800,0189,0363,0200,0408,0182,0240,0115,0156,0216,0179,0046,0350,0397,0157,0249,0317,0496,0201,0328,0184,0815,0290,0351,0214,0479,0446,0796,0707,0444,0070,0164,0241,0207,0036,0269,0851,0087,0085,0259,0092,0885</t>
  </si>
  <si>
    <t>0246,0335,0414,0029,0334,0442,0231,0277,0393,0189,0200,0351,0214,0173,0446,0707</t>
  </si>
  <si>
    <t>结草儿</t>
  </si>
  <si>
    <t>0450,0237,0182,0033</t>
  </si>
  <si>
    <t>0237,0182</t>
  </si>
  <si>
    <t>结草贵妇-草木蓑衣</t>
  </si>
  <si>
    <t>0213,0450,0405,0445,0093,0175,0074,0237,0437,0182,0060,0094,0483,0075,0389,0033</t>
  </si>
  <si>
    <t>0213,0331,0445,0590,0104,0138,0203,0412,0263,0148,0218,0202,0416,0447,0237,0063,0611,0363,0182,0094,0244,0240,0156,0216,0496,0219,0290,0247,0285,0214,0076,0522,0164,0241,0207,0168,0092,0474</t>
  </si>
  <si>
    <t>0502,0450,0527,0283,0202,0402,0324,0285,0214,0173,0081,0389,0235,0477,0253,0388</t>
  </si>
  <si>
    <t>结草贵妇-砂土蓑衣</t>
  </si>
  <si>
    <t>0213,0450,0405,0445,0093,0090,0175,0106,0237,0182,0060,0094,0483,0350,0389,0033</t>
  </si>
  <si>
    <t>0213,0523,0445,0590,0091,0104,0138,0089,0203,0263,0148,0218,0416,0237,0063,0611,0363,0182,0094,0244,0240,0156,0216,0317,0496,0219,0201,0290,0247,0285,0214,0522,0164,0241,0207,0168,0092,0474</t>
  </si>
  <si>
    <t>0502,0450,0414,0527,0283,0189,0205,0324,0285,0214,0173,0446,0081,0389,0477,0253</t>
  </si>
  <si>
    <t>结草贵妇-垃圾蓑衣</t>
  </si>
  <si>
    <t>0213,0450,0405,0445,0093,0175,0237,0442,0368,0319,0429,0182,0060,0094,0483,0389,0033</t>
  </si>
  <si>
    <t>0213,0445,0590,0104,0138,0203,0263,0148,0430,0218,0416,0360,0237,0063,0611,0363,0182,0094,0244,0240,0156,0216,0496,0219,0290,0247,0285,0214,0446,0522,0164,0241,0207,0168,0092,0474</t>
  </si>
  <si>
    <t>0502,0450,0527,0283,0441,0334,0442,0393,0324,0285,0214,0173,0446,0081,0389,0477,0253</t>
  </si>
  <si>
    <t>绅士蛾</t>
  </si>
  <si>
    <t>0403,0450,0405,0293,0093,0016,0237,0679,0077,0182,0060,0094,0483,0318,0033</t>
  </si>
  <si>
    <t>0512,0332,0213,0445,0590,0432,0104,0138,0203,0412,0263,0148,0218,0202,0416,0237,0063,0611,0363,0182,0094,0244,0240,0156,0216,0355,0496,0219,0290,0247,0318,0285,0214,0076,0522,0164,0241,0207,0168,0092,0369,0474</t>
  </si>
  <si>
    <t>0314,0450,0432,0527,0202,0189,0466,0355,0324,0285,0214,0173,0081,0129,0366,0239</t>
  </si>
  <si>
    <t>三蜜蜂</t>
  </si>
  <si>
    <t>0450,0405,0016,0522,0230</t>
  </si>
  <si>
    <t>0450,0405,0283,0679,0806,0214,0173,0522,0851</t>
  </si>
  <si>
    <t>0314,0450,0814,0283,0189,0466,0173,0081,0129,0366</t>
  </si>
  <si>
    <t>蜂女王</t>
  </si>
  <si>
    <t>0403,0312,0597,0454,0450,0445,0109,0455,0194,0565,0210,0154,0016,0456,0040,0408,0228,0355,0163,0522,0207,0230,0092</t>
  </si>
  <si>
    <t>0512,0332,0097,0403,0372,0213,0251,0450,0405,0445,0590,0109,0440,0015,0432,0104,0814,0283,0203,0263,0148,0374,0218,0416,0270,0506,0237,0468,0542,0063,0611,0679,0363,0042,0676,0884,0408,0182,0917,0511,0240,0156,0216,0279,0179,0355,0496,0184,0103,0290,0318,0806,0214,0188,0173,0191,0180,0522,0164,0241,0207,0129,0036,0269,0851,0168,0092,0390,0253,0369,0474,0404</t>
  </si>
  <si>
    <t>0314,0450,0432,0814,0283,0210,0673,0189,0466,0355,0324,0214,0173,0081,0129,0366</t>
  </si>
  <si>
    <t>帕奇利兹</t>
  </si>
  <si>
    <t>0117,0204,0435,0486,0203,0045,0158,0387,0609,0098,0209,0162,0186,0129,0087,0084,0086</t>
  </si>
  <si>
    <t>0332,0097,0914,0213,0445,0268,0451,0204,0590,0015,0091,0104,0497,0598,0604,0486,0527,0227,0283,0203,0263,0313,0148,0374,0218,0416,0447,0441,0270,0237,0063,0231,0113,0341,0189,0363,0583,0182,0240,0156,0216,0496,0290,0402,0351,0214,0164,0241,0162,0207,0129,0036,0851,0168,0087,0085,0422,0009,0086,0092,0885,0253,0369,0521,0528</t>
  </si>
  <si>
    <t>0608,0516,0044,0268,0343,0111,0313,0175,0260,0266,0569,0231,0205,0039</t>
  </si>
  <si>
    <t>0343,0527,0441,0029,0270,0231,0673,0387,0393,0189,0205,0402,0351,0214,0173,0162,0129,0009,0253</t>
  </si>
  <si>
    <t>泳圈鼬</t>
  </si>
  <si>
    <t>0097,0453,0401,0044,0458,0045,0056,0710,0228,0098,0013,0487,0049,0129,0033,0055,0346,0834,0250</t>
  </si>
  <si>
    <t>0097,0213,0226,0059,0280,0362,0339,0445,0886,0590,0242,0091,0291,0104,0497,0203,0263,0374,0812,0264,0218,0258,0270,0237,0056,0058,0423,0008,0861,0196,0231,0710,0067,0490,0189,0363,0612,0182,0240,0156,0216,0046,0249,0317,0496,0503,0290,0214,0070,0164,0057,0207,0129,0036,0269,0851,0168,0092,0127,0352,0250</t>
  </si>
  <si>
    <t>0392,0401,0226,0003,0210,0154,0029,0270,0382,0189,0316,0163,0487,0415,0541</t>
  </si>
  <si>
    <t>0401,0291,0264,0029,0270,0008,0196,0231,0189,0214,0173,0129,0352</t>
  </si>
  <si>
    <t>浮潜鼬</t>
  </si>
  <si>
    <t>0097,0453,0401,0044,0242,0458,0045,0056,0423,0710,0228,0098,0013,0487,0049,0129,0055,0346,0834,0250</t>
  </si>
  <si>
    <t>0097,0213,0226,0059,0034,0280,0362,0339,0445,0886,0590,0242,0091,0291,0038,0104,0497,0203,0263,0374,0812,0411,0264,0218,0416,0258,0270,0237,0056,0063,0058,0423,0008,0861,0196,0231,0710,0067,0490,0118,0330,0189,0363,0371,0612,0182,0240,0156,0216,0046,0249,0317,0496,0503,0184,0290,0214,0555,0070,0164,0057,0207,0129,0036,0269,0851,0168,0259,0092,0127,0352,0250</t>
  </si>
  <si>
    <t>0401,0291,0264,0029,0270,0008,0196,0231,0710,0067,0189,0214,0173,0129,0352</t>
  </si>
  <si>
    <t>樱花宝</t>
  </si>
  <si>
    <t>0074,0270,0670,0073,0381,0345,0234,0572,0076,0241,0033,0036,0388</t>
  </si>
  <si>
    <t>0213,0331,0445,0590,0605,0104,0577,0203,0412,0263,0148,0218,0202,0447,0580,0270,0237,0345,0363,0267,0676,0182,0156,0216,0496,0219,0290,0402,0214,0173,0076,0164,0241,0207,0014,0092,0311</t>
  </si>
  <si>
    <t>0312,0111,0579,0320,0580,0361,0505,0363,0267,0075,0205,0402,0230,0321,0311</t>
  </si>
  <si>
    <t>0202,0803,0270,0205,0402,0214,0173,0235,0388</t>
  </si>
  <si>
    <t>樱花儿</t>
  </si>
  <si>
    <t>花之礼</t>
  </si>
  <si>
    <t>0579,0074,0270,0670,0073,0381,0345,0234,0572,0080,0076,0241,0033,0036,0388</t>
  </si>
  <si>
    <t>0213,0331,0445,0590,0605,0104,0577,0203,0412,0263,0148,0218,0202,0416,0447,0580,0270,0237,0063,0345,0363,0267,0583,0676,0182,0156,0216,0496,0219,0290,0402,0214,0173,0076,0669,0164,0241,0207,0014,0092,0311</t>
  </si>
  <si>
    <t>0202,0803,0270,0673,0205,0402,0214,0173,0235,0388</t>
  </si>
  <si>
    <t>无壳海兔</t>
  </si>
  <si>
    <t>0246,0034,0414,0106,0237,0262,0426,0330,0189,0300,0240,0105,0055,0352</t>
  </si>
  <si>
    <t>0133,0213,0059,0034,0362,0523,0445,0886,0590,0174,0291,0104,0414,0203,0263,0218,0258,0270,0237,0056,0058,0196,0611,0710,0330,0341,0189,0363,0220,0182,0240,0156,0216,0157,0317,0496,0201,0503,0290,0806,0214,0173,0883,0446,0444,0164,0057,0207,0036,0851,0092,0127,0352,0250</t>
  </si>
  <si>
    <t>0151,0133,0362,0499,0068,0174,0090,0262,0243,0054,0124,0255,0254,0256,0376,0281</t>
  </si>
  <si>
    <t>0246,0291,0414,0029,0196,0189,0220,0806,0214,0173,0081,0352</t>
  </si>
  <si>
    <t>海兔兽</t>
  </si>
  <si>
    <t>0133,0213,0059,0034,0362,0523,0445,0886,0590,0174,0091,0291,0104,0414,0089,0203,0263,0148,0218,0416,0258,0270,0237,0056,0063,0058,0196,0611,0710,0330,0341,0189,0363,0220,0182,0240,0156,0216,0350,0157,0249,0317,0496,0201,0328,0503,0290,0806,0214,0188,0482,0173,0883,0191,0446,0707,0444,0070,0164,0057,0207,0036,0851,0092,0127,0352,0311,0250</t>
  </si>
  <si>
    <t>0246,0335,0291,0414,0029,0196,0189,0220,0806,0214,0173,0707,0081,0352</t>
  </si>
  <si>
    <t>0414,0058,0196,0182,0057,0281</t>
  </si>
  <si>
    <t>双尾怪手</t>
  </si>
  <si>
    <t>0097,0310,0226,0458,0530,0374,0154,0387,0417,0028,0010,0103,0129,0039,0321</t>
  </si>
  <si>
    <t>0512,0332,0097,0213,0226,0280,0445,0886,0590,0015,0091,0038,0104,0138,0283,0203,0263,0007,0374,0264,0492,0218,0416,0447,0441,0270,0237,0468,0063,0008,0231,0282,0067,0490,0118,0341,0189,0417,0363,0371,0612,0182,0240,0156,0514,0216,0249,0496,0290,0402,0247,0421,0351,0214,0479,0289,0076,0180,0070,0164,0241,0207,0129,0036,0269,0851,0168,0675,0087,0085,0009,0086,0092,0885,0813,0918,0369,0352,0526</t>
  </si>
  <si>
    <t>0340,0343,0007,0264,0492,0210,0441,0029,0008,0231,0282,0673,0387,0067,0189,0272,0402,0351,0214,0289,0173,0180,0129,0009,0253,0352</t>
  </si>
  <si>
    <t>飘飘球</t>
  </si>
  <si>
    <t>受热激升</t>
  </si>
  <si>
    <t>0133,0310,0226,0132,0194,0153,0116,0016,0506,0107,0466,0371,0120,0247,0255,0254,0256,0366</t>
  </si>
  <si>
    <t>0512,0332,0314,0502,0133,0213,0226,0034,0693,0347,0445,0451,0590,0174,0015,0432,0104,0138,0373,0203,0153,0263,0148,0019,0116,0218,0360,0114,0270,0506,0237,0196,0286,0282,0363,0101,0220,0371,0566,0182,0060,0094,0244,0240,0278,0156,0216,0496,0290,0120,0247,0351,0318,0285,0214,0173,0180,0500,0164,0241,0207,0129,0366,0477,0915,0851,0168,0087,0085,0086,0092,0271,0433,0311,0261</t>
  </si>
  <si>
    <t>0034,0499,0432,0194,0050,0114,0095,0262,0366,0311</t>
  </si>
  <si>
    <t>0314,0502,0020,0432,0196,0282,0277,0189,0466,0220,0278,0205,0351,0285,0214,0173,0180,0389,0129,0366,0477,0271</t>
  </si>
  <si>
    <t>随风球</t>
  </si>
  <si>
    <t>0133,0310,0226,0132,0194,0153,0116,0016,0506,0107,0466,0371,0566,0120,0247,0255,0254,0668,0256,0366</t>
  </si>
  <si>
    <t>0512,0332,0314,0403,0502,0133,0213,0226,0034,0693,0347,0445,0451,0590,0174,0015,0432,0104,0138,0373,0203,0153,0263,0148,0374,0019,0116,0218,0416,0360,0114,0270,0506,0237,0063,0196,0286,0282,0363,0101,0220,0371,0566,0182,0060,0094,0244,0240,0278,0156,0216,0496,0290,0120,0247,0351,0318,0285,0214,0173,0180,0500,0164,0241,0207,0129,0366,0477,0915,0851,0168,0087,0085,0086,0092,0271,0433,0311,0261</t>
  </si>
  <si>
    <t>卷卷耳</t>
  </si>
  <si>
    <t>笨拙</t>
  </si>
  <si>
    <t>0495,0097,0608,0226,0340,0204,0111,0146,0024,0203,0494,0260,0193,0218,0029,0361,0026,0001,0098,0150</t>
  </si>
  <si>
    <t>0097,0372,0213,0226,0340,0445,0451,0204,0590,0322,0015,0091,0104,0409,0227,0203,0263,0313,0007,0374,0264,0218,0447,0270,0237,0304,0058,0008,0231,0067,0490,0025,0005,0363,0371,0583,0612,0182,0240,0156,0514,0216,0249,0496,0290,0247,0351,0214,0173,0076,0164,0241,0207,0129,0085,0009,0086,0092,0253,0352,0526</t>
  </si>
  <si>
    <t>0213,0509,0383,0322,0458,0227,0252,0313,0007,0175,0264,0008,0067,0300,0612,0327,0186,0415,0298,0009</t>
  </si>
  <si>
    <t>0495,0340,0343,0409,0283,0007,0264,0029,0215,0270,0304,0008,0231,0387,0067,0277,0189,0351,0214,0173,0129,0009,0813,0253,0352</t>
  </si>
  <si>
    <t>长耳兔</t>
  </si>
  <si>
    <t>0495,0097,0608,0226,0340,0204,0111,0146,0024,0203,0494,0260,0193,0029,0361,0136,0026,0277,0243,0001,0098,0216,0563,0150</t>
  </si>
  <si>
    <t>0512,0097,0372,0213,0396,0226,0059,0340,0693,0445,0451,0204,0370,0590,0322,0015,0091,0104,0409,0227,0203,0263,0313,0007,0374,0411,0264,0218,0416,0447,0270,0237,0063,0304,0058,0008,0231,0067,0490,0025,0005,0363,0371,0583,0612,0182,0240,0156,0514,0216,0179,0249,0496,0290,0247,0351,0214,0173,0076,0070,0164,0241,0207,0129,0087,0085,0009,0086,0092,0253,0369,0352,0526</t>
  </si>
  <si>
    <t>0495,0340,0343,0409,0283,0007,0264,0210,0029,0215,0270,0304,0008,0231,0673,0387,0067,0277,0189,0351,0214,0173,0129,0009,0813,0253,0352</t>
  </si>
  <si>
    <t>超级长耳兔</t>
  </si>
  <si>
    <t>梦妖魔</t>
  </si>
  <si>
    <t>0310,0045,0381,0345,0595,0566,0408,0149,0180</t>
  </si>
  <si>
    <t>0332,0213,0807,0347,0445,0451,0204,0590,0109,0174,0399,0605,0104,0577,0138,0497,0373,0203,0412,0263,0313,0148,0492,0218,0248,0416,0447,0270,0506,0237,0063,0304,0196,0286,0808,0345,0417,0363,0101,0220,0371,0566,0809,0408,0182,0060,0094,0917,0244,0473,0240,0156,0216,0496,0184,0290,0247,0351,0285,0214,0289,0883,0180,0500,0164,0241,0207,0129,0269,0477,0851,0168,0087,0085,0086,0259,0092,0271,0433,0261</t>
  </si>
  <si>
    <t>0502,0399,0492,0029,0215,0304,0196,0673,0277,0478,0466,0220,0351,0285,0214,0289,0173,0180,0389,0129,0477,0271,0253,0472</t>
  </si>
  <si>
    <t>乌鸦头头</t>
  </si>
  <si>
    <t>0310,0894,0399,0492,0114,0417,0400,0228,0511,0389,0207,0017</t>
  </si>
  <si>
    <t>0512,0332,0314,0403,0213,0413,0347,0445,0886,0590,0109,0399,0432,0038,0104,0138,0814,0373,0283,0203,0263,0297,0019,0492,0218,0416,0114,0257,0270,0506,0237,0542,0063,0196,0510,0808,0189,0417,0363,0101,0371,0365,0182,0094,0917,0244,0511,0240,0156,0514,0216,0355,0496,0184,0290,0247,0214,0555,0289,0180,0211,0164,0241,0207,0366,0036,0269,0851,0168,0086,0259,0092,0253,0369</t>
  </si>
  <si>
    <t>0314,0399,0432,0492,0257,0196,0189,0466,0355,0143,0214,0289,0173,0180,0389,0276,0129,0366,0239,0253</t>
  </si>
  <si>
    <t>魅力喵</t>
  </si>
  <si>
    <t>0274,0213,0445,0204,0252,0185,0154,0045,0468,0095,0583,0010,0163,0389</t>
  </si>
  <si>
    <t>0332,0213,0445,0590,0015,0091,0104,0138,0497,0203,0263,0148,0218,0237,0468,0231,0363,0371,0182,0244,0240,0156,0514,0216,0496,0290,0247,0421,0351,0214,0289,0164,0241,0207,0269,0168,0087,0085,0259,0092,0369,0352,0526</t>
  </si>
  <si>
    <t>0372,0044,0313,0175,0387,0098,0028,0289,0039,0358</t>
  </si>
  <si>
    <t>0343,0492,0210,0029,0304,0231,0282,0387,0189,0351,0214,0289,0173,0389,0162,0129,0352</t>
  </si>
  <si>
    <t>东施喵</t>
  </si>
  <si>
    <t>0274,0213,0034,0445,0204,0252,0185,0154,0045,0468,0095,0010,0163,0207</t>
  </si>
  <si>
    <t>0332,0213,0523,0445,0590,0015,0091,0104,0138,0497,0203,0263,0148,0218,0416,0237,0468,0063,0231,0363,0371,0182,0244,0240,0156,0514,0216,0046,0496,0290,0247,0421,0351,0214,0289,0164,0241,0207,0269,0168,0087,0085,0259,0092,0369,0352,0526</t>
  </si>
  <si>
    <t>0343,0492,0210,0029,0304,0231,0282,0387,0189,0205,0351,0214,0289,0173,0707,0389,0162,0129,0675,0352</t>
  </si>
  <si>
    <t>铃铛响</t>
  </si>
  <si>
    <t>0310,0093,0494,0045,0387,0253,0035,0281</t>
  </si>
  <si>
    <t>0213,0226,0347,0445,0451,0590,0174,0605,0038,0104,0138,0497,0203,0412,0263,0148,0218,0248,0447,0356,0270,0237,0304,0196,0282,0113,0363,0182,0094,0917,0244,0473,0240,0278,0115,0156,0216,0496,0219,0290,0247,0351,0285,0214,0289,0500,0164,0241,0207,0269,0477,0851,0086,0259,0092,0271,0433,0253,0428</t>
  </si>
  <si>
    <t>0502,0322,0174,0050,0138,0248,0095,0105,0278,0285,0500,0273</t>
  </si>
  <si>
    <t>0502,0020,0356,0215,0270,0304,0196,0282,0387,0277,0278,0205,0351,0324,0285,0214,0289,0173,0129,0477,0271,0253,0428</t>
  </si>
  <si>
    <t>臭鼬噗</t>
  </si>
  <si>
    <t>0491,0562,0044,0153,0364,0116,0154,0262,0400,0139,0010,0103,0163,0108,0389,0092,0599,0474</t>
  </si>
  <si>
    <t>0491,0372,0213,0034,0445,0590,0242,0015,0399,0432,0091,0038,0104,0203,0153,0263,0126,0053,0116,0492,0218,0441,0114,0270,0506,0237,0468,0510,0231,0282,0808,0417,0363,0371,0583,0398,0342,0182,0240,0156,0216,0046,0249,0496,0184,0103,0290,0247,0421,0214,0188,0482,0555,0289,0173,0164,0241,0207,0129,0541,0036,0269,0915,0851,0168,0675,0259,0092,0390,0885,0599,0474</t>
  </si>
  <si>
    <t>0310,0242,0038,0481,0492,0114,0231,0043,0583,0386,0228,0184,0163,0123</t>
  </si>
  <si>
    <t>0810,0399,0432,0492,0210,0029,0231,0808,0189,0214,0289,0173,0389,0129,0675</t>
  </si>
  <si>
    <t>坦克臭鼬</t>
  </si>
  <si>
    <t>0491,0562,0044,0153,0364,0053,0116,0154,0262,0400,0139,0010,0103,0163,0108,0389,0092,0599,0474</t>
  </si>
  <si>
    <t>0491,0372,0213,0034,0807,0445,0590,0242,0015,0399,0432,0091,0038,0104,0283,0203,0153,0263,0126,0083,0053,0116,0492,0218,0416,0441,0114,0270,0506,0237,0468,0063,0510,0231,0282,0808,0417,0363,0371,0583,0398,0342,0182,0240,0156,0216,0046,0249,0496,0184,0103,0290,0247,0421,0214,0188,0482,0555,0289,0173,0070,0164,0241,0162,0207,0129,0541,0036,0269,0915,0851,0168,0675,0259,0092,0390,0885,0599,0474</t>
  </si>
  <si>
    <t>0807,0810,0399,0432,0492,0210,0029,0231,0808,0189,0214,0289,0173,0389,0129,0675</t>
  </si>
  <si>
    <t>铜镜怪</t>
  </si>
  <si>
    <t>耐热</t>
  </si>
  <si>
    <t>0109,0093,0326,0185,0248,0360,0377,0484,0095,0286,0334,0319,0371,0149,0219,0033</t>
  </si>
  <si>
    <t>0502,0034,0523,0347,0451,0590,0109,0104,0138,0089,0203,0797,0263,0148,0430,0218,0248,0447,0356,0385,0360,0484,0270,0506,0237,0861,0286,0334,0442,0113,0319,0363,0371,0408,0384,0182,0094,0678,0244,0473,0240,0278,0115,0156,0216,0350,0397,0157,0317,0496,0219,0201,0290,0247,0285,0214,0173,0076,0683,0446,0796,0707,0500,0164,0241,0207,0036,0477,0851,0092,0271,0433,0472,0428</t>
  </si>
  <si>
    <t>0356,0278</t>
  </si>
  <si>
    <t>0502,0246,0797,0356,0334,0278,0205,0324,0285,0214,0173,0446,0796,0798,0477,0271,0472</t>
  </si>
  <si>
    <t>青铜钟</t>
  </si>
  <si>
    <t>0335,0109,0093,0326,0185,0248,0360,0377,0484,0095,0286,0334,0319,0371,0149,0240,0219,0241,0033,0311</t>
  </si>
  <si>
    <t>0502,0776,0034,0523,0347,0451,0590,0109,0104,0138,0089,0203,0797,0153,0263,0148,0430,0218,0248,0416,0447,0356,0385,0360,0912,0484,0270,0506,0237,0063,0861,0286,0334,0442,0113,0319,0800,0363,0101,0371,0408,0384,0182,0060,0094,0917,0678,0244,0473,0240,0278,0115,0156,0216,0350,0397,0157,0249,0317,0496,0219,0201,0290,0247,0285,0214,0173,0076,0683,0446,0796,0707,0500,0070,0164,0241,0207,0036,0477,0851,0092,0271,0433,0311,0472,0428</t>
  </si>
  <si>
    <t>0502,0246,0335,0797,0356,0334,0442,0800,0278,0205,0324,0285,0214,0173,0446,0796,0798,0477,0271,0472,0428</t>
  </si>
  <si>
    <t>盆才怪</t>
  </si>
  <si>
    <t>0335,0383,0068,0038,0313,0185,0175,0067,0102,0157,0088,0317,0021,0389,0715</t>
  </si>
  <si>
    <t>0213,0034,0280,0523,0347,0445,0590,0174,0091,0038,0104,0414,0089,0203,0153,0263,0313,0492,0218,0447,0270,0237,0067,0341,0189,0363,0267,0408,0182,0244,0156,0216,0350,0397,0157,0317,0496,0201,0328,0290,0120,0214,0479,0173,0191,0446,0707,0444,0164,0241,0207,0036,0851,0168,0092,0885,0253</t>
  </si>
  <si>
    <t>0495,0335,0343,0414,0492,0029,0270,0067,0272,0205,0214,0173,0446,0707,0389,0253</t>
  </si>
  <si>
    <t>魔尼尼</t>
  </si>
  <si>
    <t>0112,0226,0093,0383,0605,0003,0227,0113,0096,0102,0001,0182,0060,0094,0278,0115,0272,0219,0164,0389,0298,0321,0271</t>
  </si>
  <si>
    <t>0502,0213,0226,0280,0347,0445,0451,0204,0590,0605,0104,0409,0138,0227,0203,0263,0148,0374,0264,0218,0248,0447,0270,0237,0196,0611,0113,0478,0581,0417,0363,0182,0094,0678,0244,0473,0240,0278,0115,0156,0216,0496,0219,0290,0247,0351,0285,0214,0289,0173,0076,0500,0164,0241,0207,0269,0477,0168,0087,0085,0086,0259,0092,0271,0433,0253,0472</t>
  </si>
  <si>
    <t>0204,0109,0252,0248,0361,0095,0196,0478,0102,0417,0471,0678,0244,0298,0321,0271,0358</t>
  </si>
  <si>
    <t>0502,0343,0409,0264,0029,0270,0196,0277,0478,0189,0278,0272,0351,0324,0285,0214,0289,0173,0477,0271,0253,0472</t>
  </si>
  <si>
    <t>小福蛋</t>
  </si>
  <si>
    <t>0204,0383,0343,0111,0574,0107,0001,0287,0186</t>
  </si>
  <si>
    <t>0213,0445,0204,0590,0574,0104,0409,0138,0497,0203,0263,0126,0053,0148,0374,0218,0447,0356,0258,0270,0237,0304,0196,0510,0113,0118,0363,0182,0094,0244,0240,0278,0156,0216,0496,0219,0290,0247,0351,0214,0173,0883,0076,0500,0164,0241,0207,0036,0851,0086,0092,0253,0352,0526,0428</t>
  </si>
  <si>
    <t>0312,0068,0203,0356,0215,0270,0387,0118,0426,0363,0217,0069,0164</t>
  </si>
  <si>
    <t>0343,0409,0283,0356,0029,0215,0270,0304,0196,0387,0189,0278,0205,0351,0214,0173,0253,0352,0428</t>
  </si>
  <si>
    <t>聒噪鸟</t>
  </si>
  <si>
    <t>0448,0590,0497,0297,0031,0045,0304,0102,0119,0064,0355,0496,0047,0485,0269,0253</t>
  </si>
  <si>
    <t>0332,0213,0445,0590,0432,0104,0497,0203,0263,0019,0218,0237,0363,0365,0182,0240,0156,0216,0355,0496,0290,0214,0211,0164,0241,0207,0269,0168,0259,0092,0369,0526</t>
  </si>
  <si>
    <t>0097,0314,0586,0432,0227,0417,0101,0214,0211,0048</t>
  </si>
  <si>
    <t>0314,0432,0257,0304,0189,0466,0272,0355,0143,0214,0173,0129,0366,0239,0253</t>
  </si>
  <si>
    <t>花岩怪</t>
  </si>
  <si>
    <t>0109,0174,0399,0138,0185,0506,0095,0262,0417,0101,0466,0371,0228,0247,0425,0180,0389</t>
  </si>
  <si>
    <t>0502,0213,0034,0807,0347,0445,0590,0109,0174,0399,0104,0138,0373,0203,0263,0148,0492,0218,0416,0270,0506,0237,0063,0196,0286,0611,0808,0417,0363,0101,0220,0371,0566,0809,0182,0060,0094,0244,0473,0511,0240,0156,0514,0216,0317,0496,0184,0290,0247,0351,0318,0285,0214,0555,0289,0173,0180,0500,0164,0241,0207,0269,0477,0851,0168,0259,0092,0271,0433,0253,0352,0261,0472</t>
  </si>
  <si>
    <t>0502,0445,0194,0050,0492,0288,0286,0171,0220,0425,0108</t>
  </si>
  <si>
    <t>0502,0807,0399,0492,0196,0808,0466,0220,0809,0351,0214,0289,0173,0180,0389,0477,0271,0253,0352,0472</t>
  </si>
  <si>
    <t>圆陆鲨</t>
  </si>
  <si>
    <t>0044,0523,0091,0225,0337,0082,0407,0028,0201,0328,0163,0033,0036</t>
  </si>
  <si>
    <t>0332,0213,0034,0523,0445,0590,0015,0091,0038,0104,0434,0913,0337,0406,0525,0414,0089,0203,0263,0206,0126,0424,0053,0218,0270,0237,0468,0510,0442,0231,0232,0341,0363,0200,0182,0240,0156,0216,0046,0431,0157,0249,0317,0496,0201,0328,0799,0184,0815,0290,0421,0214,0173,0446,0444,0070,0164,0241,0207,0129,0014,0036,0851,0422,0092</t>
  </si>
  <si>
    <t>0034,0038,0225,0442,0231,0232,0341,0200,0431,0328,0184,0037,0239</t>
  </si>
  <si>
    <t>0434,0406,0414,0210,0029,0442,0231,0189,0200,0799,0815,0214,0173,0446,0129,0239</t>
  </si>
  <si>
    <t>尖牙陆鲨</t>
  </si>
  <si>
    <t>0044,0523,0091,0225,0337,0082,0407,0530,0028,0201,0328,0163,0033,0036</t>
  </si>
  <si>
    <t>0332,0213,0034,0784,0523,0445,0590,0242,0015,0091,0038,0104,0434,0913,0337,0406,0525,0414,0089,0203,0263,0206,0126,0424,0053,0218,0270,0237,0468,0510,0442,0231,0232,0341,0363,0200,0408,0182,0240,0156,0216,0046,0431,0157,0249,0317,0496,0201,0328,0799,0184,0815,0290,0421,0214,0173,0446,0444,0070,0164,0241,0207,0129,0014,0036,0851,0422,0092</t>
  </si>
  <si>
    <t>0434,0406,0530,0414,0210,0029,0442,0231,0673,0189,0200,0799,0815,0214,0173,0446,0129,0239</t>
  </si>
  <si>
    <t>烈咬陆鲨</t>
  </si>
  <si>
    <t>0044,0523,0242,0091,0225,0337,0082,0407,0530,0424,0028,0201,0328,0163,0033,0036</t>
  </si>
  <si>
    <t>0332,0213,0034,0784,0280,0693,0523,0445,0590,0242,0015,0091,0038,0104,0434,0913,0337,0406,0525,0414,0089,0203,0263,0206,0126,0424,0053,0374,0218,0416,0270,0237,0468,0063,0510,0442,0231,0710,0232,0341,0363,0200,0398,0408,0182,0240,0156,0216,0046,0431,0157,0249,0317,0496,0201,0328,0799,0184,0815,0290,0421,0214,0173,0191,0446,0707,0444,0070,0164,0241,0057,0207,0129,0014,0036,0851,0422,0092,0250</t>
  </si>
  <si>
    <t>0401,0434,0406,0530,0414,0210,0029,0442,0231,0673,0189,0200,0799,0815,0214,0173,0446,0707,0129,0239</t>
  </si>
  <si>
    <t>超级烈咬陆鲨</t>
  </si>
  <si>
    <t>超级烈咬陆鲨Z</t>
  </si>
  <si>
    <t>小卡比兽</t>
  </si>
  <si>
    <t>0133,0187,0044,0034,0498,0343,0111,0175,0374,0387,0122,0118,0363,0316,0278,0205,0103,0289,0254,0256,0033</t>
  </si>
  <si>
    <t>0133,0213,0059,0034,0280,0523,0445,0204,0886,0590,0242,0174,0091,0038,0104,0089,0227,0203,0263,0126,0007,0053,0374,0264,0218,0416,0441,0270,0237,0056,0304,0058,0008,0196,0510,0025,0005,0118,0189,0363,0006,0612,0182,0094,0240,0278,0156,0514,0216,0431,0157,0249,0317,0496,0201,0103,0290,0402,0120,0247,0351,0214,0173,0076,0707,0070,0164,0241,0276,0057,0207,0036,0851,0087,0085,0009,0092,0885,0253,0352,0250,0526,0428</t>
  </si>
  <si>
    <t>0495,0562,0204,0068,0174,0038,0090,0122,0363,0228,0120,0164,0018,0428</t>
  </si>
  <si>
    <t>0495,0343,0007,0264,0441,0029,0304,0008,0196,0387,0189,0278,0205,0402,0351,0214,0289,0173,0707,0276,0009,0253,0352,0428</t>
  </si>
  <si>
    <t>0603,0610</t>
  </si>
  <si>
    <t>利欧路</t>
  </si>
  <si>
    <t>0383,0068,0203,0364,0515,0395,0193,0270,0232,0417,0098,0501,0179,0249,0103,0014,0410,0526</t>
  </si>
  <si>
    <t>0332,0097,0213,0299,0280,0339,0523,0445,0370,0811,0590,0242,0091,0104,0409,0089,0203,0263,0374,0411,0264,0218,0270,0237,0008,0334,0231,0067,0490,0025,0005,0232,0417,0363,0371,0398,0612,0182,0244,0240,0156,0514,0216,0279,0179,0046,0157,0249,0317,0496,0103,0290,0421,0214,0173,0070,0164,0241,0207,0129,0014,0036,0851,0009,0092,0885,0918,0410,0526,0428</t>
  </si>
  <si>
    <t>0097,0044,0299,0418,0509,0238,0242,0197,0266,0136,0336,0334,0067,0309,0170,0327,0410</t>
  </si>
  <si>
    <t>0811,0409,0530,0264,0210,0029,0270,0008,0334,0231,0673,0067,0393,0189,0272,0214,0173,0129,0009,0410,0428</t>
  </si>
  <si>
    <t>0396</t>
  </si>
  <si>
    <t>路卡利欧</t>
  </si>
  <si>
    <t>0396,0198,0347,0370,0383,0068,0399,0197,0406,0245,0364,0515,0395,0193,0505,0270,0673,0791,0382,0232,0319,0309,0417,0612,0098,0501,0179,0249,0103,0014,0410,0526</t>
  </si>
  <si>
    <t>0332,0097,0213,0396,0299,0034,0280,0339,0523,0347,0445,0370,0811,0590,0242,0399,0091,0104,0406,0409,0089,0203,0263,0430,0374,0411,0116,0264,0218,0416,0270,0237,0468,0063,0008,0334,0231,0067,0490,0025,0005,0232,0319,0118,0417,0363,0371,0398,0612,0182,0094,0244,0240,0156,0514,0216,0279,0179,0046,0431,0157,0249,0317,0496,0184,0103,0290,0247,0421,0214,0173,0796,0444,0070,0164,0241,0207,0129,0014,0036,0851,0009,0092,0885,0918,0410,0352,0526,0428</t>
  </si>
  <si>
    <t>0811,0399,0406,0409,0530,0264,0210,0029,0270,0008,0334,0231,0673,0067,0393,0189,0272,0214,0173,0796,0129,0805,0009,0410,0352,0428</t>
  </si>
  <si>
    <t>0418,0136</t>
  </si>
  <si>
    <t>超级路卡利欧</t>
  </si>
  <si>
    <t>超级路卡利欧Z</t>
  </si>
  <si>
    <t>沙河马</t>
  </si>
  <si>
    <t>0044,0242,0091,0038,0089,0090,0156,0046,0028,0201,0328,0303,0033,0036,0281</t>
  </si>
  <si>
    <t>0133,0213,0776,0034,0523,0445,0590,0242,0174,0091,0038,0104,0414,0089,0203,0263,0424,0218,0270,0237,0667,0423,0231,0330,0341,0189,0363,0182,0156,0216,0279,0046,0157,0249,0317,0496,0201,0328,0815,0290,0214,0173,0446,0707,0444,0070,0164,0241,0276,0207,0036,0851,0422,0092,0352,0311</t>
  </si>
  <si>
    <t>0034,0174,0279,0328,0303,0214,0255,0254,0256,0018</t>
  </si>
  <si>
    <t>0414,0029,0231,0189,0815,0214,0173,0446,0707,0276,0352</t>
  </si>
  <si>
    <t>河马兽</t>
  </si>
  <si>
    <t>0044,0242,0091,0038,0089,0424,0090,0423,0156,0046,0028,0201,0328,0303,0033,0036,0422,0281</t>
  </si>
  <si>
    <t>0133,0213,0776,0034,0523,0445,0590,0242,0174,0091,0038,0104,0414,0089,0203,0263,0424,0218,0416,0912,0484,0270,0237,0667,0063,0304,0423,0442,0231,0330,0341,0189,0363,0182,0156,0216,0279,0046,0157,0249,0317,0496,0201,0328,0815,0290,0214,0173,0446,0707,0444,0070,0164,0241,0276,0207,0036,0851,0422,0092,0352,0311</t>
  </si>
  <si>
    <t>0414,0029,0442,0231,0189,0815,0214,0173,0446,0707,0276,0352</t>
  </si>
  <si>
    <t>钳尾蝎</t>
  </si>
  <si>
    <t>0367,0044,0450,0440,0242,0565,0468,0282,0043,0400,0042,0305,0040,0228,0184,0092,0390,0474,0404</t>
  </si>
  <si>
    <t>0332,0097,0372,0213,0280,0405,0445,0590,0440,0242,0015,0399,0091,0104,0203,0263,0206,0148,0374,0218,0237,0468,0611,0231,0363,0371,0042,0398,0182,0240,0156,0216,0249,0317,0496,0184,0103,0290,0247,0214,0188,0173,0070,0522,0164,0241,0207,0014,0269,0168,0259,0092,0390,0474,0404</t>
  </si>
  <si>
    <t>0097,0109,0185,0231,0400,0342,0228,0028,0103,0163,0041,0018</t>
  </si>
  <si>
    <t>0401,0450,0399,0210,0029,0231,0282,0189,0806,0214,0173</t>
  </si>
  <si>
    <t>龙王蝎</t>
  </si>
  <si>
    <t>0367,0044,0450,0440,0242,0565,0424,0468,0423,0282,0043,0400,0042,0305,0040,0228,0184,0422,0092,0390,0474,0404</t>
  </si>
  <si>
    <t>0332,0097,0372,0213,0280,0693,0405,0523,0445,0590,0440,0242,0015,0399,0091,0104,0089,0203,0263,0206,0424,0148,0374,0218,0416,0237,0468,0063,0423,0611,0334,0231,0141,0363,0371,0042,0398,0182,0240,0156,0514,0216,0046,0431,0157,0249,0317,0496,0328,0184,0103,0290,0247,0214,0188,0555,0173,0707,0070,0522,0164,0241,0207,0014,0269,0168,0675,0422,0259,0092,0390,0599,0474,0404</t>
  </si>
  <si>
    <t>0401,0450,0399,0210,0029,0231,0282,0808,0189,0806,0214,0173,0707,0675</t>
  </si>
  <si>
    <t>不良蛙</t>
  </si>
  <si>
    <t>0310,0562,0185,0260,0067,0426,0189,0417,0398,0040,0228,0279,0188,0389,0207,0269,0092,0474</t>
  </si>
  <si>
    <t>0491,0332,0372,0213,0226,0340,0280,0339,0523,0445,0886,0811,0590,0399,0091,0104,0409,0089,0373,0227,0203,0263,0374,0411,0264,0492,0218,0441,0270,0237,0008,0196,0282,0808,0067,0490,0025,0005,0341,0189,0417,0363,0371,0398,0612,0182,0240,0156,0514,0216,0279,0179,0431,0157,0249,0317,0496,0184,0103,0290,0247,0421,0214,0188,0482,0289,0173,0180,0070,0164,0241,0162,0207,0036,0269,0851,0168,0009,0259,0092,0918,0410,0599,0474,0526,0404</t>
  </si>
  <si>
    <t>0367,0418,0068,0238,0409,0223,0252,0364,0029,0096,0382,0501,0265,0410,0358</t>
  </si>
  <si>
    <t>0340,0811,0399,0409,0530,0264,0492,0210,0441,0029,0270,0008,0196,0282,0808,0067,0189,0272,0214,0289,0173,0180,0389,0162,0009,0410</t>
  </si>
  <si>
    <t>毒骷蛙</t>
  </si>
  <si>
    <t>0491,0332,0372,0213,0226,0340,0280,0339,0523,0445,0886,0370,0811,0590,0440,0015,0399,0091,0104,0409,0089,0373,0227,0203,0263,0374,0411,0264,0492,0218,0416,0441,0270,0237,0063,0008,0196,0282,0808,0067,0490,0025,0005,0341,0189,0417,0363,0371,0398,0612,0182,0240,0156,0514,0216,0279,0179,0431,0157,0249,0317,0496,0184,0103,0290,0247,0421,0214,0188,0482,0289,0173,0180,0444,0070,0164,0241,0162,0207,0014,0036,0269,0851,0168,0675,0009,0259,0092,0918,0410,0599,0474,0526,0404</t>
  </si>
  <si>
    <t>0340,0811,0810,0399,0409,0530,0264,0492,0210,0441,0029,0270,0008,0196,0282,0808,0067,0189,0272,0214,0289,0173,0180,0389,0162,0675,0009,0410</t>
  </si>
  <si>
    <t>尖牙笼</t>
  </si>
  <si>
    <t>0020,0044,0242,0185,0074,0275,0536,0438,0255,0254,0256,0230,0022,0378</t>
  </si>
  <si>
    <t>0213,0331,0445,0590,0015,0104,0203,0412,0263,0148,0374,0218,0202,0416,0447,0237,0063,0611,0363,0267,0371,0182,0156,0216,0496,0290,0214,0188,0076,0164,0241,0207,0014,0168,0092</t>
  </si>
  <si>
    <t>0491,0202,0320,0073,0345,0476,0075,0021,0079,0078,0235,0388</t>
  </si>
  <si>
    <t>0020,0450,0432,0210,0380,0202,0282,0189,0402,0214,0173,0235,0675,0388</t>
  </si>
  <si>
    <t>荧光鱼</t>
  </si>
  <si>
    <t>0392,0213,0340,0445,0016,0001,0240,0219,0318,0487,0366,0369,0055,0352,0250</t>
  </si>
  <si>
    <t>0512,0097,0914,0213,0059,0362,0445,0204,0886,0590,0109,0605,0432,0291,0104,0203,0263,0148,0812,0218,0258,0270,0237,0056,0058,0196,0363,0267,0371,0182,0060,0244,0240,0156,0216,0496,0219,0503,0290,0318,0214,0164,0057,0207,0129,0366,0036,0851,0168,0092,0369,0127,0352,0250</t>
  </si>
  <si>
    <t>0097,0401,0062,0362,0204,0109,0175,0060,0324,0150,0186,0321</t>
  </si>
  <si>
    <t>0314,0401,0340,0432,0291,0196,0466,0324,0214,0173,0129,0366,0239,0352</t>
  </si>
  <si>
    <t>霓虹鱼</t>
  </si>
  <si>
    <t>0512,0097,0314,0403,0914,0213,0059,0362,0445,0204,0886,0590,0109,0605,0432,0291,0104,0227,0203,0263,0148,0812,0218,0416,0258,0270,0237,0056,0063,0058,0196,0363,0371,0182,0060,0244,0240,0156,0216,0496,0219,0503,0290,0318,0214,0164,0057,0207,0129,0366,0036,0851,0168,0092,0369,0127,0352,0250</t>
  </si>
  <si>
    <t>小球飞鱼</t>
  </si>
  <si>
    <t>0097,0403,0392,0340,0145,0061,0109,0029,0056,0048,0033,0036,0055,0352,0469,0017</t>
  </si>
  <si>
    <t>0512,0332,0097,0403,0133,0213,0059,0340,0523,0445,0590,0291,0104,0089,0203,0263,0218,0258,0270,0237,0056,0058,0196,0363,0182,0240,0156,0216,0157,0496,0503,0290,0214,0173,0164,0057,0207,0129,0092,0127,0352,0250</t>
  </si>
  <si>
    <t>0314,0340,0291,0029,0270,0196,0189,0324,0214,0173,0129,0366,0352</t>
  </si>
  <si>
    <t>雪笠怪</t>
  </si>
  <si>
    <t>0059,0320,0420,0196,0275,0670,0043,0054,0181,0075,0329,0207,0452</t>
  </si>
  <si>
    <t>0213,0419,0059,0034,0331,0445,0886,0590,0174,0038,0104,0203,0412,0263,0148,0524,0218,0202,0447,0803,0258,0270,0237,0058,0008,0861,0333,0196,0231,0437,0113,0345,0005,0189,0363,0182,0240,0156,0216,0496,0219,0290,0402,0247,0214,0173,0883,0076,0164,0207,0014,0036,0851,0092,0885,0352,0311</t>
  </si>
  <si>
    <t>0419,0331,0038,0074,0073,0345,0054,0363,0402,0130,0023,0311</t>
  </si>
  <si>
    <t>0202,0803,0029,0008,0196,0231,0189,0272,0402,0214,0173,0235,0352,0388</t>
  </si>
  <si>
    <t>暴雪王</t>
  </si>
  <si>
    <t>0694,0059,0320,0008,0420,0196,0275,0670,0043,0054,0181,0075,0329,0207,0452</t>
  </si>
  <si>
    <t>0213,0419,0059,0776,0034,0280,0523,0331,0445,0886,0590,0174,0038,0104,0414,0089,0203,0412,0263,0148,0374,0411,0264,0524,0218,0202,0416,0447,0803,0258,0912,0270,0237,0063,0058,0008,0861,0333,0196,0231,0437,0113,0067,0345,0025,0005,0189,0363,0200,0182,0240,0156,0216,0431,0157,0249,0317,0496,0219,0184,0290,0402,0247,0214,0173,0883,0076,0707,0070,0164,0207,0014,0036,0851,0092,0885,0352,0311</t>
  </si>
  <si>
    <t>0335,0264,0202,0803,0029,0008,0196,0231,0189,0200,0272,0402,0214,0173,0707,0235,0352,0388</t>
  </si>
  <si>
    <t>超级暴雪王</t>
  </si>
  <si>
    <t>玛狃拉</t>
  </si>
  <si>
    <t>0097,0372,0251,0399,0373,0185,0374,0154,0468,0420,0196,0043,0232,0417,0400,0386,0098,0279,0010,0103,0163,0289,0269</t>
  </si>
  <si>
    <t>0332,0097,0372,0213,0419,0226,0251,0059,0280,0347,0445,0886,0590,0015,0399,0091,0104,0138,0373,0203,0263,0313,0206,0374,0411,0264,0492,0218,0416,0258,0270,0237,0468,0063,0058,0008,0861,0333,0196,0231,0282,0808,0067,0490,0025,0005,0232,0118,0417,0363,0371,0398,0612,0182,0427,0244,0240,0115,0156,0514,0216,0279,0179,0249,0496,0184,0103,0290,0247,0421,0214,0555,0289,0173,0883,0180,0070,0164,0241,0057,0207,0129,0014,0036,0269,0851,0168,0675,0259,0092,0885,0813,0918,0352,0250,0404</t>
  </si>
  <si>
    <t>0399,0264,0492,0210,0029,0008,0196,0231,0282,0673,0808,0067,0189,0214,0289,0173,0180,0129,0675,0813</t>
  </si>
  <si>
    <t>0252</t>
  </si>
  <si>
    <t>自爆磁怪</t>
  </si>
  <si>
    <t>0112,0435,0604,0486,0430,0360,0113,0199,0443,0602,0393,0319,0243,0429,0103,0049,0209,0048,0033,0084,0086,0161,0192</t>
  </si>
  <si>
    <t>0502,0776,0034,0268,0451,0590,0109,0038,0104,0598,0604,0486,0527,0203,0153,0263,0148,0430,0218,0416,0356,0360,0912,0484,0270,0237,0063,0334,0442,0113,0319,0363,0182,0244,0240,0278,0115,0156,0216,0496,0201,0103,0290,0120,0351,0214,0173,0796,0164,0241,0916,0207,0129,0036,0851,0087,0085,0086,0092,0161,0521,0528</t>
  </si>
  <si>
    <t>0502,0527,0356,0334,0442,0277,0393,0278,0804,0205,0351,0324,0214,0173,0796,0798,0129</t>
  </si>
  <si>
    <t>大舌舔</t>
  </si>
  <si>
    <t>0187,0498,0111,0050,0360,0282,0122,0382,0438,0287,0205,0103,0021,0023,0048,0035,0378</t>
  </si>
  <si>
    <t>0133,0213,0059,0776,0034,0280,0693,0523,0445,0590,0015,0091,0104,0525,0138,0089,0203,0153,0263,0126,0007,0053,0374,0411,0264,0218,0416,0360,0270,0237,0056,0063,0058,0008,0196,0510,0231,0025,0005,0330,0363,0612,0438,0182,0244,0240,0156,0514,0216,0431,0157,0249,0317,0496,0201,0103,0290,0120,0247,0351,0214,0173,0076,0707,0070,0164,0241,0057,0207,0014,0168,0087,0085,0009,0092,0352,0250,0526,0428</t>
  </si>
  <si>
    <t>0401,0020,0335,0007,0264,0029,0008,0196,0231,0282,0189,0205,0351,0214,0173,0798,0707,0805,0009,0352,0428</t>
  </si>
  <si>
    <t>超甲狂犀</t>
  </si>
  <si>
    <t>0523,0498,0529,0089,0031,0359,0030,0032,0224,0398,0350,0439,0184,0479,0023,0444,0033,0039,0036</t>
  </si>
  <si>
    <t>0213,0419,0059,0776,0034,0784,0280,0693,0523,0445,0590,0242,0174,0015,0091,0038,0104,0406,0525,0529,0414,0089,0283,0203,0263,0126,0424,0007,0053,0430,0374,0411,0264,0218,0416,0535,0484,0270,0237,0667,0056,0063,0058,0423,0008,0196,0510,0334,0442,0231,0224,0025,0005,0232,0800,0341,0189,0363,0200,0371,0006,0398,0612,0182,0240,0156,0216,0179,0046,0350,0431,0397,0157,0249,0317,0496,0201,0184,0815,0290,0421,0351,0214,0479,0684,0173,0446,0707,0444,0070,0164,0241,0916,0276,0057,0207,0014,0036,0915,0851,0168,0087,0085,0422,0009,0092,0253,0250</t>
  </si>
  <si>
    <t>0246,0401,0335,0406,0529,0414,0283,0007,0264,0210,0029,0008,0196,0442,0231,0800,0189,0200,0205,0815,0351,0214,0173,0180,0446,0707,0276,0009,0253</t>
  </si>
  <si>
    <t>巨蔓藤</t>
  </si>
  <si>
    <t>0071,0246,0020,0335,0132,0202,0580,0074,0275,0282,0072,0363,0077,0438,0021,0079,0078,0321,0022,0378</t>
  </si>
  <si>
    <t>0332,0133,0213,0034,0280,0693,0523,0331,0445,0590,0015,0104,0089,0203,0412,0263,0148,0374,0411,0218,0202,0416,0447,0580,0237,0063,0611,0437,0363,0267,0371,0398,0384,0438,0182,0244,0115,0156,0216,0157,0249,0317,0496,0290,0402,0351,0214,0188,0173,0076,0669,0707,0070,0164,0241,0207,0014,0168,0092</t>
  </si>
  <si>
    <t>0246,0020,0335,0283,0202,0803,0029,0282,0189,0220,0402,0351,0214,0173,0707,0235,0388</t>
  </si>
  <si>
    <t>0234</t>
  </si>
  <si>
    <t>电击魔兽</t>
  </si>
  <si>
    <t>电气引擎</t>
  </si>
  <si>
    <t>0268,0435,0604,0486,0007,0416,0569,0043,0113,0067,0098,0103,0351,0129,0087,0085,0009,0084,0086</t>
  </si>
  <si>
    <t>0213,0034,0280,0339,0523,0445,0268,0451,0590,0663,0091,0038,0104,0089,0598,0604,0486,0527,0203,0263,0007,0053,0148,0374,0411,0264,0218,0416,0270,0237,0063,0008,0231,0282,0113,0067,0490,0025,0005,0319,0118,0363,0612,0182,0094,0240,0115,0156,0216,0431,0157,0249,0317,0496,0103,0290,0351,0214,0173,0707,0070,0164,0916,0207,0129,0036,0269,0851,0168,0087,0085,0009,0086,0259,0092,0885,0253,0521,0311,0528</t>
  </si>
  <si>
    <t>0343,0530,0527,0007,0264,0029,0270,0008,0231,0067,0393,0189,0804,0351,0324,0214,0173,0707,0129,0009</t>
  </si>
  <si>
    <t>0238</t>
  </si>
  <si>
    <t>鸭嘴炎兽</t>
  </si>
  <si>
    <t>0499,0109,0052,0185,0126,0007,0083,0481,0053,0172,0063,0436,0043,0067,0184,0123,0108,0241,0009</t>
  </si>
  <si>
    <t>0491,0213,0034,0280,0523,0807,0445,0590,0109,0174,0038,0104,0089,0203,0263,0126,0007,0083,0488,0053,0394,0374,0411,0116,0264,0218,0416,0535,0257,0270,0237,0063,0304,0510,0231,0282,0067,0490,0025,0005,0118,0595,0363,0315,0398,0384,0612,0182,0094,0156,0216,0046,0431,0157,0249,0317,0496,0184,0815,0103,0290,0214,0173,0076,0707,0070,0164,0241,0207,0036,0269,0915,0851,0168,0085,0009,0259,0092,0253,0311,0261</t>
  </si>
  <si>
    <t>0807,0343,0530,0007,0264,0029,0257,0270,0231,0067,0189,0815,0214,0173,0707,0009</t>
  </si>
  <si>
    <t>波克基斯</t>
  </si>
  <si>
    <t>0495,0403,0246,0396,0226,0204,0038,0245,0584,0266,0045,0387,0791,0118,0001,0219,0143,0186,0161,0273,0281</t>
  </si>
  <si>
    <t>0332,0403,0502,0133,0213,0396,0226,0034,0280,0445,0204,0590,0605,0432,0104,0577,0409,0138,0497,0227,0203,0263,0126,0053,0148,0374,0019,0264,0218,0248,0416,0447,0257,0270,0237,0063,0304,0286,0510,0113,0345,0025,0005,0118,0595,0417,0363,0583,0365,0182,0094,0244,0473,0240,0115,0156,0514,0216,0249,0355,0496,0219,0290,0247,0351,0318,0214,0684,0173,0076,0211,0500,0164,0241,0207,0129,0477,0086,0092,0161,0271,0253,0352,0526,0428</t>
  </si>
  <si>
    <t>0495,0314,0246,0343,0432,0409,0814,0283,0264,0029,0215,0257,0304,0673,0387,0277,0189,0466,0205,0355,0351,0324,0143,0214,0173,0129,0366,0477,0271,0239,0352,0428</t>
  </si>
  <si>
    <t>0217</t>
  </si>
  <si>
    <t>远古巨蜓</t>
  </si>
  <si>
    <t>0403,0246,0450,0405,0197,0104,0364,0193,0095,0400,0228,0098,0103,0163,0049,0048,0033,0253,0369</t>
  </si>
  <si>
    <t>0332,0314,0403,0213,0450,0405,0445,0590,0242,0432,0038,0104,0138,0814,0203,0263,0148,0218,0202,0416,0237,0063,0141,0679,0363,0884,0182,0094,0917,0244,0156,0216,0179,0355,0496,0184,0290,0247,0318,0806,0214,0076,0211,0522,0164,0241,0207,0129,0014,0366,0036,0851,0168,0092,0253,0369</t>
  </si>
  <si>
    <t>0314,0246,0450,0432,0202,0029,0673,0189,0466,0355,0324,0214,0173,0081,0129,0366,0253</t>
  </si>
  <si>
    <t>叶伊布</t>
  </si>
  <si>
    <t>0608,0226,0044,0204,0383,0343,0038,0202,0320,0045,0270,0387,0348,0073,0345,0098,0075,0028,0241,0129,0014,0235,0033,0039,0036</t>
  </si>
  <si>
    <t>0332,0914,0213,0226,0034,0331,0347,0445,0204,0590,0174,0091,0038,0104,0497,0203,0412,0263,0313,0148,0116,0218,0202,0416,0447,0803,0270,0237,0063,0304,0231,0282,0348,0437,0345,0341,0189,0363,0267,0006,0182,0240,0156,0514,0216,0046,0249,0496,0290,0402,0247,0214,0173,0076,0669,0500,0070,0164,0241,0207,0129,0014,0036,0851,0092,0885,0311,0526,0404</t>
  </si>
  <si>
    <t>0343,0210,0202,0803,0029,0215,0270,0304,0231,0282,0673,0387,0189,0402,0214,0173,0129,0235,0388</t>
  </si>
  <si>
    <t>0606</t>
  </si>
  <si>
    <t>冰伊布</t>
  </si>
  <si>
    <t>0608,0112,0226,0044,0059,0204,0383,0343,0038,0573,0045,0258,0270,0423,0420,0196,0387,0243,0098,0028,0883,0129,0033,0039,0036</t>
  </si>
  <si>
    <t>0914,0213,0694,0419,0226,0059,0034,0347,0445,0204,0886,0590,0174,0091,0038,0104,0497,0203,0263,0313,0116,0524,0218,0416,0356,0258,0114,0270,0237,0063,0304,0058,0423,0333,0196,0231,0341,0189,0363,0006,0182,0240,0156,0514,0216,0046,0249,0496,0290,0247,0214,0173,0883,0500,0070,0164,0241,0207,0129,0036,0851,0092,0885,0813,0352,0311,0526</t>
  </si>
  <si>
    <t>0401,0343,0029,0215,0270,0304,0196,0231,0673,0387,0189,0324,0214,0173,0129,0813,0352</t>
  </si>
  <si>
    <t>天蝎王</t>
  </si>
  <si>
    <t>0512,0152,0185,0424,0210,0012,0106,0423,0282,0400,0398,0098,0028,0103,0327,0014,0422,0369,0404</t>
  </si>
  <si>
    <t>0512,0332,0097,0213,0226,0784,0280,0693,0523,0445,0590,0242,0015,0399,0432,0091,0038,0104,0814,0414,0089,0203,0263,0206,0424,0374,0218,0416,0441,0237,0667,0468,0063,0423,0231,0282,0679,0232,0341,0189,0363,0371,0398,0342,0182,0706,0240,0156,0216,0397,0157,0249,0317,0355,0496,0201,0328,0799,0184,0290,0806,0214,0188,0191,0446,0211,0444,0070,0522,0164,0241,0207,0129,0014,0366,0036,0269,0851,0168,0675,0422,0259,0092,0390,0369,0474,0404</t>
  </si>
  <si>
    <t>0401,0450,0399,0432,0414,0210,0029,0231,0282,0189,0355,0143,0214,0173,0446,0129,0366,0675</t>
  </si>
  <si>
    <t>象牙猪</t>
  </si>
  <si>
    <t>0133,0246,0059,0458,0089,0203,0175,0031,0258,0423,0420,0196,0054,0426,0189,0300,0316,0064,0181,0184,0033,0036,0037</t>
  </si>
  <si>
    <t>0133,0213,0419,0059,0776,0034,0523,0445,0204,0590,0174,0091,0038,0104,0414,0089,0283,0203,0263,0218,0416,0258,0912,0114,0484,0237,0667,0063,0058,0423,0333,0196,0442,0282,0113,0341,0189,0363,0182,0240,0115,0156,0216,0179,0046,0350,0431,0157,0249,0317,0496,0201,0328,0184,0290,0214,0479,0173,0883,0446,0707,0444,0070,0164,0276,0207,0036,0851,0675,0092,0885</t>
  </si>
  <si>
    <t>0246,0335,0414,0283,0210,0029,0196,0442,0282,0189,0214,0173,0446,0707,0276</t>
  </si>
  <si>
    <t>0556</t>
  </si>
  <si>
    <t>多边兽乙型</t>
  </si>
  <si>
    <t>0097,0160,0176,0111,0435,0038,0373,0063,0199,0277,0393,0417,0060,0105,0278,0324,0033,0084,0161,0433,0192</t>
  </si>
  <si>
    <t>0332,0097,0502,0059,0268,0451,0590,0399,0038,0104,0138,0598,0527,0373,0203,0263,0148,0492,0218,0416,0356,0385,0237,0063,0058,0196,0231,0417,0363,0384,0182,0060,0094,0244,0473,0240,0278,0156,0216,0496,0290,0247,0351,0214,0173,0076,0683,0164,0241,0207,0129,0036,0851,0168,0087,0085,0086,0092,0161,0271,0433,0253,0472,0428</t>
  </si>
  <si>
    <t>0502,0399,0527,0492,0356,0196,0231,0387,0277,0393,0220,0278,0351,0324,0214,0173,0129,0477,0271,0253,0472,0428</t>
  </si>
  <si>
    <t>艾路雷朵</t>
  </si>
  <si>
    <t>锋锐</t>
  </si>
  <si>
    <t>0332,0895,0347,0204,0370,0093,0574,0104,0577,0138,0206,0364,0210,0248,0045,0505,0270,0095,0286,0348,0043,0791,0400,0182,0060,0094,0427,0501,0533,0163,0500,0014,0100,0469</t>
  </si>
  <si>
    <t>0332,0097,0403,0914,0502,0213,0396,0034,0280,0339,0523,0347,0445,0451,0204,0370,0811,0590,0109,0015,0605,0574,0104,0577,0409,0138,0089,0497,0227,0203,0412,0797,0263,0206,0007,0148,0374,0411,0264,0218,0248,0416,0447,0270,0506,0237,0063,0304,0008,0196,0286,0282,0348,0113,0067,0490,0345,0478,0025,0005,0118,0581,0363,0101,0220,0398,0612,0182,0060,0094,0678,0427,0244,0473,0240,0278,0115,0156,0514,0216,0279,0179,0157,0249,0317,0496,0219,0290,0247,0421,0351,0285,0214,0289,0173,0669,0444,0500,0070,0164,0241,0207,0129,0014,0036,0269,0477,0851,0168,0675,0085,0009,0086,0259,0092,0271,0433,0813,0918,0410,0261,0472,0526,0404,0428</t>
  </si>
  <si>
    <t>0502,0811,0409,0530,0797,0007,0264,0210,0029,0270,0304,0008,0282,0673,0067,0277,0478,0189,0220,0278,0351,0324,0285,0214,0289,0173,0129,0477,0675,0009,0271,0813,0410,0472,0428</t>
  </si>
  <si>
    <t>超级艾路雷朵</t>
  </si>
  <si>
    <t>大朝北鼻</t>
  </si>
  <si>
    <t>0335,0435,0414,0356,0334,0199,0443,0602,0393,0408,0156,0350,0157,0201,0209,0444,0033,0086,0161,0469,0192</t>
  </si>
  <si>
    <t>0213,0776,0034,0523,0445,0590,0174,0605,0038,0104,0414,0089,0203,0153,0263,0007,0430,0218,0416,0356,0912,0484,0270,0237,0667,0063,0008,0334,0442,0319,0800,0363,0220,0408,0182,0156,0216,0350,0397,0157,0249,0317,0496,0201,0328,0290,0351,0214,0479,0446,0796,0707,0444,0070,0164,0241,0916,0207,0036,0269,0851,0087,0085,0009,0086,0259,0092,0521</t>
  </si>
  <si>
    <t>0502,0246,0335,0414,0007,0356,0029,0008,0334,0442,0277,0393,0189,0220,0205,0351,0214,0173,0446,0707,0477,0009</t>
  </si>
  <si>
    <t>黑夜魔灵</t>
  </si>
  <si>
    <t>0310,0020,0109,0174,0194,0050,0007,0193,0248,0356,0506,0008,0043,0212,0101,0371,0228,0247,0325,0425,0009,0261</t>
  </si>
  <si>
    <t>0502,0213,0059,0034,0280,0523,0347,0445,0451,0590,0109,0174,0663,0399,0104,0138,0089,0373,0203,0263,0007,0148,0374,0411,0264,0218,0248,0416,0356,0912,0114,0270,0506,0237,0063,0058,0008,0196,0286,0611,0141,0025,0005,0118,0363,0101,0220,0371,0566,0809,0612,0182,0094,0244,0240,0156,0216,0279,0157,0249,0317,0496,0290,0247,0285,0806,0214,0289,0173,0180,0070,0164,0241,0207,0129,0269,0477,0851,0168,0009,0259,0092,0271,0433,0261,0472</t>
  </si>
  <si>
    <t>0502,0020,0399,0007,0264,0356,0029,0008,0196,0673,0189,0466,0220,0809,0285,0806,0214,0289,0173,0180,0389,0477,0009,0271,0472</t>
  </si>
  <si>
    <t>雪妖女</t>
  </si>
  <si>
    <t>0310,0694,0044,0059,0445,0109,0242,0194,0104,0577,0524,0258,0029,0506,0423,0420,0196,0043,0466,0181,0182,0247,0883,0358,0261</t>
  </si>
  <si>
    <t>0502,0213,0694,0419,0059,0034,0445,0204,0886,0590,0109,0242,0174,0104,0577,0138,0373,0203,0263,0313,0148,0374,0524,0218,0416,0258,0114,0270,0506,0237,0063,0058,0423,0008,0861,0333,0196,0286,0113,0363,0101,0220,0371,0809,0182,0094,0244,0240,0115,0156,0216,0496,0219,0184,0290,0247,0351,0214,0289,0173,0883,0191,0180,0164,0207,0036,0269,0477,0851,0087,0085,0086,0259,0092,0885,0271,0813,0352,0311,0261</t>
  </si>
  <si>
    <t>0502,0335,0029,0008,0196,0673,0189,0466,0220,0809,0205,0351,0324,0214,0289,0173,0180,0389,0477,0271,0813,0352</t>
  </si>
  <si>
    <t>超级雪妖女</t>
  </si>
  <si>
    <t>洛托姆</t>
  </si>
  <si>
    <t>0310,0268,0109,0435,0104,0486,0506,0466,0351,0164,0084,0086,0271,0253</t>
  </si>
  <si>
    <t>0502,0268,0451,0590,0109,0399,0104,0138,0598,0604,0486,0527,0203,0263,0148,0492,0218,0270,0506,0237,0304,0113,0417,0363,0101,0220,0809,0182,0244,0240,0115,0156,0216,0496,0290,0247,0351,0214,0289,0173,0180,0500,0164,0241,0207,0129,0477,0851,0168,0087,0085,0086,0092,0271,0253,0521,0261</t>
  </si>
  <si>
    <t>0502,0399,0432,0527,0492,0189,0466,0220,0809,0804,0351,0324,0214,0289,0173,0180,0389,0129,0477,0084,0271,0253</t>
  </si>
  <si>
    <t>0574</t>
  </si>
  <si>
    <t>加热洛托姆</t>
  </si>
  <si>
    <t>0315</t>
  </si>
  <si>
    <t>清洗洛托姆</t>
  </si>
  <si>
    <t>0056</t>
  </si>
  <si>
    <t>结冰洛托姆</t>
  </si>
  <si>
    <t>0059</t>
  </si>
  <si>
    <t>旋转洛托姆</t>
  </si>
  <si>
    <t>0403</t>
  </si>
  <si>
    <t>切割洛托姆</t>
  </si>
  <si>
    <t>0437</t>
  </si>
  <si>
    <t>由克希</t>
  </si>
  <si>
    <t>0502,0133,0093,0203,0797,0326,0175,0248,0286,0231,0478,0262,0832,0363,0060,0094,0427,0156,0496,0219,0173,0129,0161,0472,0281</t>
  </si>
  <si>
    <t>0512,0502,0133,0226,0347,0451,0590,0109,0605,0104,0577,0409,0138,0227,0203,0412,0797,0263,0007,0148,0374,0492,0218,0248,0202,0416,0447,0270,0237,0063,0008,0286,0231,0282,0113,0478,0118,0189,0417,0363,0220,0583,0612,0182,0060,0094,0917,0427,0244,0473,0240,0278,0115,0156,0216,0496,0219,0201,0290,0247,0351,0285,0214,0173,0076,0446,0500,0164,0241,0207,0129,0477,0851,0087,0085,0009,0086,0092,0161,0271,0433,0369,0352,0472,0428</t>
  </si>
  <si>
    <t>0502,0797,0007,0492,0202,0029,0215,0270,0008,0231,0282,0673,0277,0478,0189,0278,0272,0351,0324,0285,0214,0173,0446,0129,0477,0009,0271,0352,0472,0428</t>
  </si>
  <si>
    <t>艾姆利多</t>
  </si>
  <si>
    <t>0502,0204,0093,0383,0797,0326,0260,0248,0361,0286,0231,0381,0478,0832,0363,0182,0060,0094,0427,0156,0496,0219,0173,0129,0161,0472</t>
  </si>
  <si>
    <t>0512,0502,0226,0059,0347,0451,0204,0590,0109,0605,0038,0104,0577,0409,0138,0227,0203,0412,0797,0263,0007,0148,0374,0218,0248,0416,0447,0270,0237,0063,0058,0008,0286,0231,0282,0113,0478,0118,0417,0363,0220,0583,0612,0182,0060,0094,0917,0427,0244,0473,0240,0278,0115,0156,0216,0496,0219,0201,0290,0247,0351,0285,0214,0173,0446,0500,0164,0241,0207,0129,0477,0851,0087,0085,0009,0086,0092,0161,0271,0433,0369,0352,0472,0428</t>
  </si>
  <si>
    <t>0502,0797,0007,0029,0270,0008,0231,0282,0673,0277,0478,0189,0278,0272,0351,0324,0285,0214,0173,0446,0129,0477,0009,0271,0352,0472,0428</t>
  </si>
  <si>
    <t>亚克诺姆</t>
  </si>
  <si>
    <t>0502,0372,0093,0197,0797,0153,0326,0248,0286,0231,0387,0478,0832,0417,0363,0371,0060,0094,0427,0156,0496,0219,0120,0173,0129,0161,0253,0472</t>
  </si>
  <si>
    <t>0512,0502,0372,0226,0347,0451,0590,0605,0038,0104,0577,0409,0138,0227,0283,0203,0412,0797,0153,0263,0126,0007,0053,0148,0374,0218,0248,0416,0447,0270,0237,0063,0008,0286,0510,0231,0282,0113,0478,0118,0189,0417,0363,0371,0583,0612,0182,0060,0094,0427,0244,0473,0240,0278,0115,0156,0216,0496,0219,0201,0290,0120,0247,0351,0285,0214,0173,0446,0500,0164,0241,0207,0129,0269,0477,0851,0087,0085,0009,0086,0259,0092,0161,0271,0433,0253,0369,0352,0472,0428</t>
  </si>
  <si>
    <t>0502,0797,0007,0029,0270,0008,0231,0282,0673,0387,0277,0478,0189,0278,0272,0351,0324,0285,0214,0173,0446,0129,0477,0009,0271,0253,0352,0472,0428</t>
  </si>
  <si>
    <t>帝牙卢卡</t>
  </si>
  <si>
    <t>0246,0396,0225,0337,0414,0430,0377,0231,0368,0232,0408,0459,0184,0163</t>
  </si>
  <si>
    <t>0332,0396,0059,0776,0034,0784,0280,0339,0523,0590,0015,0104,0434,0337,0406,0525,0414,0089,0497,0203,0263,0126,0053,0148,0430,0411,0218,0416,0356,0484,0237,0468,0063,0304,0058,0510,0334,0442,0231,0232,0319,0363,0200,0315,0408,0182,0244,0240,0156,0216,0046,0157,0249,0317,0496,0219,0201,0799,0184,0290,0421,0351,0214,0173,0446,0796,0707,0444,0070,0164,0241,0207,0129,0036,0851,0087,0085,0086,0092,0271,0433</t>
  </si>
  <si>
    <t>0246,0434,0406,0414,0210,0356,0029,0304,0334,0442,0231,0393,0189,0200,0799,0351,0214,0173,0446,0796,0707,0129,0239</t>
  </si>
  <si>
    <t>帝牙卢卡-起源形态</t>
  </si>
  <si>
    <t>帕路奇亚</t>
  </si>
  <si>
    <t>0246,0392,0401,0396,0225,0337,0414,0377,0056,0408,0184,0163,0460,0352</t>
  </si>
  <si>
    <t>0332,0396,0419,0059,0776,0034,0784,0280,0362,0339,0523,0886,0590,0015,0291,0104,0434,0337,0406,0525,0814,0414,0089,0497,0203,0263,0126,0053,0374,0411,0264,0218,0416,0356,0258,0484,0237,0468,0056,0063,0304,0058,0196,0510,0710,0363,0200,0408,0182,0244,0240,0156,0216,0046,0157,0249,0317,0496,0219,0201,0799,0184,0290,0421,0351,0214,0173,0883,0707,0444,0070,0164,0241,0057,0207,0129,0036,0851,0087,0085,0086,0092,0271,0433,0127,0352,0250</t>
  </si>
  <si>
    <t>0246,0401,0291,0434,0406,0814,0414,0264,0210,0356,0029,0304,0710,0189,0200,0799,0351,0214,0173,0707,0129,0239,0352</t>
  </si>
  <si>
    <t>帕路奇亚-起源形态</t>
  </si>
  <si>
    <t>席多蓝恩</t>
  </si>
  <si>
    <t>0246,0242,0414,0424,0083,0257,0442,0436,0043,0463,0232,0319,0184,0444</t>
  </si>
  <si>
    <t>0213,0776,0034,0523,0807,0445,0590,0242,0399,0091,0104,0406,0414,0089,0203,0153,0263,0126,0424,0083,0488,0053,0394,0430,0218,0416,0912,0535,0257,0484,0237,0063,0510,0334,0442,0679,0232,0319,0363,0267,0315,0371,0884,0408,0182,0156,0216,0046,0350,0431,0157,0249,0317,0496,0201,0184,0815,0290,0120,0214,0173,0076,0446,0796,0707,0444,0070,0164,0241,0207,0036,0269,0851,0259,0092,0253,0261</t>
  </si>
  <si>
    <t>0246,0450,0807,0399,0406,0414,0029,0257,0334,0442,0189,0815,0214,0173,0446,0796,0798,0707,0253</t>
  </si>
  <si>
    <t>0284</t>
  </si>
  <si>
    <t>超级席多蓝恩</t>
  </si>
  <si>
    <t>雷吉奇卡斯</t>
  </si>
  <si>
    <t>慢启动</t>
  </si>
  <si>
    <t>0776,0109,0462,0146,0263,0007,0193,0416,0359,0484,0008,0282,0005,0371,0001,0182,0279,0023,0276,0009,0469,0428</t>
  </si>
  <si>
    <t>0332,0419,0776,0034,0280,0523,0590,0109,0663,0038,0104,0409,0414,0089,0203,0263,0007,0374,0411,0264,0218,0416,0356,0912,0535,0484,0237,0667,0063,0008,0196,0442,0282,0025,0005,0363,0267,0371,0612,0182,0244,0240,0156,0514,0216,0279,0431,0397,0157,0249,0317,0496,0219,0290,0351,0214,0479,0173,0707,0444,0070,0164,0241,0276,0207,0851,0087,0085,0009,0086,0092,0428</t>
  </si>
  <si>
    <t>0246,0335,0409,0414,0007,0264,0356,0029,0008,0196,0442,0282,0189,0351,0214,0173,0707,0276,0805,0009,0428</t>
  </si>
  <si>
    <t>骑拉帝纳-别种形态</t>
  </si>
  <si>
    <t>0246,0396,0432,0194,0225,0337,0414,0377,0506,0466,0220,0184,0421,0467,0425,0163</t>
  </si>
  <si>
    <t>0332,0396,0034,0784,0693,0523,0347,0451,0590,0109,0174,0015,0399,0432,0104,0434,0337,0406,0525,0138,0814,0414,0089,0497,0203,0412,0263,0019,0218,0416,0356,0506,0237,0468,0063,0304,0196,0442,0231,0363,0200,0220,0371,0566,0809,0182,0094,0244,0240,0156,0216,0046,0431,0249,0496,0219,0184,0290,0247,0421,0351,0318,0806,0214,0173,0180,0211,0444,0070,0164,0241,0207,0129,0036,0477,0851,0087,0085,0086,0092,0261</t>
  </si>
  <si>
    <t>0314,0246,0401,0399,0432,0434,0406,0814,0414,0210,0356,0029,0304,0196,0442,0231,0277,0189,0466,0200,0220,0809,0351,0214,0173,0180,0129,0366,0477,0239</t>
  </si>
  <si>
    <t>骑拉帝纳-起源形态</t>
  </si>
  <si>
    <t>克雷色利亚</t>
  </si>
  <si>
    <t>0502,0062,0093,0104,0248,0849,0461,0054,0585,0236,0060,0094,0427,0375,0219,0163</t>
  </si>
  <si>
    <t>0502,0213,0034,0347,0445,0451,0590,0109,0605,0104,0138,0203,0412,0797,0263,0148,0218,0248,0416,0447,0356,0385,0270,0237,0063,0058,0196,0113,0478,0189,0363,0408,0384,0182,0060,0094,0678,0427,0244,0473,0240,0278,0115,0156,0216,0496,0219,0184,0290,0247,0285,0214,0173,0076,0500,0164,0241,0207,0129,0477,0851,0087,0085,0086,0092,0271,0433,0428</t>
  </si>
  <si>
    <t>0502,0797,0210,0356,0270,0196,0277,0478,0189,0278,0324,0285,0214,0173,0129,0477,0271,0428</t>
  </si>
  <si>
    <t>霏欧纳</t>
  </si>
  <si>
    <t>0151,0392,0145,0061,0204,0291,0240,0048,0850,0055,0352,0346,0250</t>
  </si>
  <si>
    <t>0914,0226,0059,0362,0204,0886,0590,0605,0574,0291,0104,0203,0263,0374,0812,0218,0447,0258,0114,0270,0237,0056,0058,0196,0282,0710,0363,0182,0244,0240,0156,0216,0496,0219,0503,0290,0214,0164,0057,0207,0129,0851,0092,0369,0127,0352,0311,0250,0428</t>
  </si>
  <si>
    <t>0246,0340,0343,0291,0215,0270,0196,0282,0387,0710,0189,0324,0214,0173,0129,0253,0352</t>
  </si>
  <si>
    <t>玛纳霏</t>
  </si>
  <si>
    <t>0151,0392,0145,0061,0204,0291,0391,0240,0048,0294,0850,0055,0352,0346,0250</t>
  </si>
  <si>
    <t>0914,0226,0059,0362,0347,0204,0886,0590,0605,0574,0291,0104,0203,0412,0263,0313,0148,0374,0812,0218,0416,0447,0258,0114,0270,0237,0056,0063,0058,0196,0282,0113,0710,0189,0363,0182,0060,0094,0244,0240,0115,0156,0216,0496,0219,0503,0290,0247,0285,0214,0500,0164,0057,0207,0129,0851,0092,0369,0127,0352,0311,0250,0428</t>
  </si>
  <si>
    <t>0246,0340,0343,0291,0215,0270,0196,0282,0387,0710,0189,0324,0285,0214,0173,0129,0253,0352</t>
  </si>
  <si>
    <t>达克莱伊</t>
  </si>
  <si>
    <t>梦魇</t>
  </si>
  <si>
    <t>0399,0464,0050,0104,0138,0373,0185,0114,0095,0417,0171,0101,0466,0228,0098,0389</t>
  </si>
  <si>
    <t>0332,0059,0280,0347,0451,0590,0109,0174,0015,0399,0104,0409,0138,0373,0203,0263,0148,0374,0411,0264,0492,0218,0416,0114,0506,0237,0063,0058,0196,0510,0282,0808,0417,0363,0101,0371,0398,0612,0182,0094,0244,0473,0240,0156,0514,0216,0431,0157,0249,0317,0496,0184,0290,0247,0421,0351,0214,0188,0555,0289,0180,0070,0164,0241,0207,0129,0014,0269,0851,0168,0675,0087,0085,0086,0259,0092,0271,0261,0404</t>
  </si>
  <si>
    <t>0399,0409,0264,0492,0029,0196,0282,0387,0189,0466,0351,0214,0289,0173,0180,0389,0129,0675,0271,0472</t>
  </si>
  <si>
    <t>0566,0459,0460</t>
  </si>
  <si>
    <t>超级达克莱伊</t>
  </si>
  <si>
    <t>谢米-陆上形态</t>
  </si>
  <si>
    <t>0403,0312,0111,0412,0320,0580,0074,0361,0437,0073,0381,0345,0363,0583,0098,0465,0186,0230,0235,0388</t>
  </si>
  <si>
    <t>0314,0403,0226,0331,0590,0605,0574,0038,0104,0414,0283,0203,0412,0263,0148,0218,0202,0416,0447,0803,0580,0237,0063,0437,0345,0363,0267,0572,0583,0182,0094,0244,0156,0216,0496,0219,0290,0402,0214,0076,0164,0241,0207,0129,0014,0366,0036,0851,0092,0885,0428</t>
  </si>
  <si>
    <t>0314,0343,0414,0283,0202,0029,0673,0387,0189,0466,0402,0214,0173,0129,0235,0366,0388,0428</t>
  </si>
  <si>
    <t>谢米-天空形态</t>
  </si>
  <si>
    <t>阿尔宙斯</t>
  </si>
  <si>
    <t>多属性</t>
  </si>
  <si>
    <t>0322,0414,0245,0248,0356,0361,0063,0304,0449,0363,0195,0386,0105,0287,0069</t>
  </si>
  <si>
    <t>0491,0332,0097,0403,0396,0419,0059,0776,0034,0280,0362,0405,0339,0523,0331,0347,0451,0886,0590,0109,0015,0399,0605,0432,0291,0038,0104,0434,0337,0349,0406,0525,0138,0414,0089,0497,0604,0203,0412,0263,0126,0053,0394,0148,0430,0019,0411,0492,0218,0248,0202,0416,0447,0580,0356,0441,0258,0257,0484,0506,0237,0468,0542,0056,0063,0304,0058,0196,0286,0510,0334,0442,0231,0113,0710,0345,0800,0581,0363,0200,0315,0371,0566,0398,0408,0182,0094,0678,0244,0473,0511,0240,0278,0115,0156,0514,0216,0046,0431,0157,0249,0317,0496,0219,0201,0184,0815,0290,0247,0421,0351,0318,0214,0188,0555,0076,0446,0796,0707,0444,0500,0070,0164,0241,0916,0057,0207,0129,0014,0366,0036,0269,0477,0851,0087,0085,0086,0092,0885,0271,0433,0127,0352,0250,0528,0261,0526,0404,0428</t>
  </si>
  <si>
    <t>0246,0401,0399,0432,0291,0434,0406,0414,0210,0202,0356,0029,0257,0304,0196,0334,0442,0231,0673,0387,0710,0277,0189,0466,0200,0278,0351,0324,0214,0173,0446,0129,0366,0477,0271,0239,0352,0428</t>
  </si>
  <si>
    <t>0307,0308,0459,0467,0460</t>
  </si>
  <si>
    <t>比克提尼</t>
  </si>
  <si>
    <t>胜利之星</t>
  </si>
  <si>
    <t>0093,0038,0203,0515,0481,0488,0394,0116,0029,0510,0517,0315,0098,0179,0545,0500,0557,0526,0428</t>
  </si>
  <si>
    <t>0226,0299,0340,0280,0451,0590,0605,0104,0373,0227,0203,0412,0263,0126,0007,0083,0488,0053,0394,0148,0374,0411,0116,0218,0248,0416,0447,0385,0257,0270,0237,0063,0510,0113,0025,0005,0595,0315,0384,0612,0182,0094,0244,0473,0156,0216,0179,0249,0496,0219,0290,0247,0285,0214,0173,0076,0683,0500,0164,0241,0207,0129,0269,0477,0087,0085,0009,0086,0092,0271,0433,0253,0369,0528,0261,0526,0428</t>
  </si>
  <si>
    <t>0340,0797,0007,0257,0270,0673,0387,0277,0272,0815,0351,0324,0285,0214,0173,0477,0009,0271,0253,0428</t>
  </si>
  <si>
    <t>0551,0550,0606,0559,0558,0549</t>
  </si>
  <si>
    <t>藤藤蛇</t>
  </si>
  <si>
    <t>0489,0380,0202,0074,0348,0437,0536,0073,0043,0345,0072,0021,0033,0022,0035,0378</t>
  </si>
  <si>
    <t>0332,0213,0331,0347,0590,0015,0038,0104,0203,0412,0263,0148,0218,0202,0447,0520,0803,0580,0270,0237,0282,0437,0113,0345,0267,0572,0182,0115,0156,0216,0496,0219,0290,0402,0214,0076,0164,0241,0207,0129,0014,0036,0269,0851,0259,0092,0885,0526</t>
  </si>
  <si>
    <t>0445,0137,0580,0231,0345,0212,0243,0363,0228,0230,0235,0239</t>
  </si>
  <si>
    <t>0401,0020,0432,0380,0202,0520,0231,0282,0402,0214,0289,0173,0235,0388</t>
  </si>
  <si>
    <t>0312</t>
  </si>
  <si>
    <t>青藤蛇</t>
  </si>
  <si>
    <t>君主蛇</t>
  </si>
  <si>
    <t>0332,0213,0034,0784,0693,0331,0347,0590,0015,0038,0104,0406,0525,0203,0412,0263,0148,0338,0218,0202,0416,0447,0520,0803,0580,0270,0237,0063,0282,0437,0113,0345,0267,0200,0572,0182,0115,0156,0216,0249,0496,0219,0799,0184,0290,0402,0214,0076,0070,0164,0241,0207,0129,0014,0036,0269,0851,0259,0092,0885,0526</t>
  </si>
  <si>
    <t>0401,0020,0432,0406,0338,0380,0202,0520,0231,0282,0200,0402,0214,0289,0173,0235,0388</t>
  </si>
  <si>
    <t>暖暖猪</t>
  </si>
  <si>
    <t>0372,0111,0052,0203,0488,0053,0394,0457,0535,0316,0046,0205,0123,0033,0039,0036</t>
  </si>
  <si>
    <t>0213,0034,0590,0174,0091,0038,0104,0497,0283,0203,0263,0126,0519,0007,0083,0488,0053,0394,0218,0447,0360,0535,0257,0484,0270,0237,0510,0189,0315,0182,0156,0216,0046,0249,0317,0496,0290,0214,0076,0707,0070,0164,0241,0207,0036,0269,0915,0851,0092,0885,0528,0261,0526,0428</t>
  </si>
  <si>
    <t>0034,0682,0343,0174,0283,0484,0222,0214,0389,0276,0037,0281</t>
  </si>
  <si>
    <t>0343,0283,0519,0257,0270,0231,0214,0173,0707,0276,0428</t>
  </si>
  <si>
    <t>炒炒猪</t>
  </si>
  <si>
    <t>0292,0372,0111,0052,0203,0488,0053,0394,0457,0535,0316,0046,0205,0123,0033,0039,0036</t>
  </si>
  <si>
    <t>0213,0034,0280,0339,0523,0370,0811,0590,0174,0091,0038,0104,0409,0497,0283,0203,0263,0126,0519,0007,0083,0488,0053,0394,0374,0411,0264,0218,0447,0360,0535,0257,0484,0270,0237,0667,0510,0282,0067,0490,0189,0315,0398,0612,0182,0156,0216,0179,0046,0157,0249,0317,0496,0184,0290,0214,0076,0707,0444,0070,0164,0241,0207,0036,0269,0915,0851,0009,0092,0885,0528,0261,0526,0428</t>
  </si>
  <si>
    <t>0343,0283,0519,0007,0264,0257,0270,0231,0067,0214,0173,0707,0276,0009,0428</t>
  </si>
  <si>
    <t>炎武王</t>
  </si>
  <si>
    <t>0292,0372,0111,0052,0203,0488,0053,0394,0359,0457,0535,0316,0046,0205,0123,0033,0039,0036</t>
  </si>
  <si>
    <t>0213,0307,0776,0034,0280,0339,0523,0370,0811,0590,0174,0091,0038,0104,0409,0089,0497,0283,0203,0263,0126,0519,0007,0083,0488,0053,0394,0374,0411,0264,0218,0416,0447,0360,0912,0535,0257,0484,0270,0237,0667,0063,0510,0442,0282,0067,0490,0189,0315,0398,0612,0182,0156,0216,0179,0046,0157,0249,0317,0496,0503,0184,0290,0214,0479,0076,0707,0444,0070,0164,0241,0207,0036,0269,0915,0851,0009,0092,0885,0528,0261,0526,0428</t>
  </si>
  <si>
    <t>0307,0335,0343,0283,0519,0007,0264,0257,0270,0442,0231,0067,0214,0173,0707,0276,0009,0428</t>
  </si>
  <si>
    <t>超级炎武王</t>
  </si>
  <si>
    <t>水水獭</t>
  </si>
  <si>
    <t>0332,0453,0401,0227,0116,0210,0056,0534,0514,0279,0487,0014,0033,0039,0055,0352,0346</t>
  </si>
  <si>
    <t>0332,0403,0213,0419,0059,0886,0590,0015,0091,0291,0104,0227,0203,0263,0206,0374,0812,0218,0447,0258,0270,0237,0056,0058,0196,0282,0710,0182,0240,0156,0514,0216,0249,0496,0503,0290,0214,0883,0164,0057,0207,0129,0014,0036,0269,0851,0168,0092,0127,0518,0352,0250,0526,0404</t>
  </si>
  <si>
    <t>0403,0895,0372,0362,0383,0197,0282,0400,0533,0103,0376</t>
  </si>
  <si>
    <t>0401,0343,0270,0196,0231,0214,0173,0518,0352</t>
  </si>
  <si>
    <t>双刃丸</t>
  </si>
  <si>
    <t>0332,0403,0213,0419,0059,0280,0886,0590,0015,0091,0291,0104,0227,0203,0263,0206,0374,0812,0218,0447,0258,0270,0237,0056,0058,0196,0282,0710,0182,0240,0156,0514,0216,0249,0496,0503,0290,0214,0883,0164,0057,0207,0129,0014,0036,0269,0851,0168,0092,0410,0127,0518,0352,0250,0526,0404</t>
  </si>
  <si>
    <t>大剑鬼</t>
  </si>
  <si>
    <t>0332,0453,0401,0227,0116,0210,0056,0224,0534,0514,0279,0163,0487,0014,0033,0039,0055,0352,0346</t>
  </si>
  <si>
    <t>0332,0403,0213,0419,0059,0034,0280,0523,0886,0590,0015,0091,0291,0104,0525,0529,0227,0203,0263,0206,0374,0812,0218,0416,0447,0258,0270,0237,0308,0056,0063,0058,0196,0282,0710,0182,0240,0156,0514,0216,0249,0496,0503,0184,0290,0214,0684,0883,0070,0164,0057,0207,0129,0014,0036,0269,0851,0168,0092,0918,0410,0127,0518,0352,0250,0526,0404</t>
  </si>
  <si>
    <t>0401,0335,0343,0270,0308,0196,0231,0282,0710,0214,0173,0276,0518,0352</t>
  </si>
  <si>
    <t>大剑鬼-洗翠的样子</t>
  </si>
  <si>
    <t>0332,0453,0401,0845,0227,0116,0210,0056,0224,0534,0514,0163,0389,0014,0033,0039,0055,0352</t>
  </si>
  <si>
    <t>0332,0403,0419,0059,0034,0280,0523,0886,0399,0091,0529,0227,0203,0263,0206,0374,0812,0416,0447,0270,0308,0056,0063,0058,0196,0282,0808,0710,0182,0240,0156,0184,0214,0684,0555,0883,0164,0057,0129,0014,0036,0269,0851,0168,0675,0918,0410,0127,0518,0352,0250,0404</t>
  </si>
  <si>
    <t>探探鼠</t>
  </si>
  <si>
    <t>0495,0226,0117,0044,0242,0197,0116,0158,0095,0043,0212,0417,0028,0021,0162,0033,0526</t>
  </si>
  <si>
    <t>0213,0590,0015,0091,0104,0263,0374,0218,0447,0237,0182,0240,0156,0514,0216,0496,0290,0247,0214,0164,0241,0207,0014,0085,0092,0526</t>
  </si>
  <si>
    <t>0372,0331,0175,0193,0231,0228,0279,0103,0715</t>
  </si>
  <si>
    <t>0495,0401,0343,0283,0441,0270,0231,0673,0387,0067,0402,0351,0214,0173,0162,0428</t>
  </si>
  <si>
    <t>步哨鼠</t>
  </si>
  <si>
    <t>0495,0226,0117,0044,0109,0242,0197,0116,0158,0095,0043,0067,0212,0417,0244,0563,0028,0021,0162,0033</t>
  </si>
  <si>
    <t>0213,0590,0015,0091,0104,0138,0263,0053,0148,0374,0411,0218,0416,0447,0237,0063,0113,0612,0182,0244,0240,0156,0514,0216,0249,0496,0290,0247,0214,0070,0164,0241,0207,0014,0087,0085,0086,0092,0526</t>
  </si>
  <si>
    <t>0495,0401,0343,0283,0007,0264,0441,0270,0008,0231,0282,0673,0387,0067,0402,0351,0324,0214,0173,0707,0162,0009,0428</t>
  </si>
  <si>
    <t>小约克</t>
  </si>
  <si>
    <t>0608,0044,0242,0416,0270,0387,0043,0316,0583,0514,0179,0046,0033,0036,0526</t>
  </si>
  <si>
    <t>0332,0213,0204,0590,0242,0091,0104,0203,0263,0424,0218,0416,0270,0237,0304,0423,0371,0583,0182,0706,0240,0156,0514,0216,0179,0046,0249,0317,0496,0290,0247,0214,0555,0173,0164,0241,0207,0085,0422,0086,0092,0253,0528,0526</t>
  </si>
  <si>
    <t>0495,0204,0343,0203,0424,0336,0423,0122,0189,0706,0228,0028,0422,0281</t>
  </si>
  <si>
    <t>0495,0343,0270,0304,0387,0351,0214,0173,0253</t>
  </si>
  <si>
    <t>哈约克</t>
  </si>
  <si>
    <t>0332,0213,0204,0590,0242,0091,0104,0203,0263,0424,0218,0416,0270,0237,0304,0423,0371,0583,0182,0706,0240,0156,0514,0216,0179,0046,0249,0317,0496,0290,0247,0214,0555,0173,0070,0164,0241,0057,0207,0085,0422,0086,0092,0253,0528,0526</t>
  </si>
  <si>
    <t>长毛狗</t>
  </si>
  <si>
    <t>0608,0044,0242,0424,0416,0270,0423,0387,0043,0316,0583,0514,0179,0046,0033,0036,0422,0526</t>
  </si>
  <si>
    <t>0332,0213,0204,0590,0242,0091,0104,0203,0263,0424,0218,0416,0270,0237,0063,0304,0423,0442,0371,0583,0182,0706,0240,0156,0514,0216,0179,0046,0249,0317,0496,0290,0247,0214,0555,0173,0707,0070,0164,0241,0276,0057,0207,0087,0085,0422,0086,0092,0253,0528,0526</t>
  </si>
  <si>
    <t>0495,0343,0270,0304,0442,0387,0351,0214,0173,0707,0276,0253</t>
  </si>
  <si>
    <t>扒手猫</t>
  </si>
  <si>
    <t>0274,0372,0445,0252,0154,0045,0468,0417,0400,0583,0228,0028,0010,0163,0289,0389,0259</t>
  </si>
  <si>
    <t>0332,0372,0213,0226,0204,0590,0015,0399,0104,0138,0497,0373,0227,0203,0263,0313,0492,0218,0447,0441,0237,0468,0304,0231,0417,0371,0006,0583,0182,0244,0240,0156,0216,0496,0103,0290,0402,0247,0421,0214,0555,0173,0164,0241,0207,0129,0269,0168,0086,0259,0092,0271,0369</t>
  </si>
  <si>
    <t>0204,0383,0343,0104,0227,0313,0185,0492,0006,0098,0163,0281</t>
  </si>
  <si>
    <t>0343,0399,0492,0441,0304,0231,0282,0808,0272,0402,0214,0289,0173,0180,0271</t>
  </si>
  <si>
    <t>酷豹</t>
  </si>
  <si>
    <t>0274,0372,0252,0154,0045,0468,0417,0400,0583,0228,0028,0010,0163,0289,0389,0269,0259</t>
  </si>
  <si>
    <t>0332,0372,0213,0226,0204,0590,0015,0399,0104,0138,0497,0373,0227,0203,0263,0313,0492,0218,0416,0447,0441,0237,0468,0063,0304,0231,0417,0371,0006,0583,0182,0427,0244,0240,0156,0216,0249,0496,0103,0290,0402,0247,0421,0214,0555,0173,0164,0241,0207,0129,0269,0168,0675,0086,0259,0092,0271,0369</t>
  </si>
  <si>
    <t>0807,0343,0399,0492,0441,0304,0231,0282,0673,0808,0272,0402,0806,0214,0289,0173,0180,0675,0271</t>
  </si>
  <si>
    <t>花椰猴</t>
  </si>
  <si>
    <t>0512,0044,0242,0374,0154,0447,0073,0043,0122,0363,0589,0278,0010,0402,0259,0022</t>
  </si>
  <si>
    <t>0512,0213,0590,0015,0091,0104,0412,0263,0148,0374,0218,0447,0237,0468,0490,0267,0371,0182,0156,0216,0249,0317,0496,0290,0421,0214,0076,0164,0241,0207,0269,0168,0259,0092,0526</t>
  </si>
  <si>
    <t>0310,0331,0343,0574,0320,0437,0067,0345,0417,0272,0596,0321</t>
  </si>
  <si>
    <t>0343,0283,0264,0380,0202,0520,0441,0270,0231,0282,0067,0278,0272,0402,0214,0173,0235,0253,0388</t>
  </si>
  <si>
    <t>花椰猿</t>
  </si>
  <si>
    <t>0154,0043,0122,0402</t>
  </si>
  <si>
    <t>0512,0213,0280,0590,0015,0091,0104,0412,0263,0148,0374,0411,0218,0416,0447,0237,0468,0063,0490,0267,0371,0612,0182,0156,0216,0157,0249,0317,0496,0290,0421,0214,0076,0164,0241,0207,0269,0168,0259,0092,0526</t>
  </si>
  <si>
    <t>0343,0283,0264,0380,0202,0520,0441,0270,0231,0282,0067,0278,0272,0402,0214,0173,0276,0235,0675,0253,0388</t>
  </si>
  <si>
    <t>爆香猴</t>
  </si>
  <si>
    <t>0512,0133,0044,0242,0126,0481,0374,0154,0510,0043,0122,0363,0589,0278,0010,0281</t>
  </si>
  <si>
    <t>0512,0213,0590,0015,0091,0104,0263,0126,0488,0053,0374,0218,0447,0237,0468,0510,0490,0315,0371,0182,0156,0216,0249,0317,0496,0290,0421,0214,0076,0164,0241,0207,0269,0168,0259,0092,0261,0526</t>
  </si>
  <si>
    <t>0310,0562,0343,0574,0007,0083,0394,0257,0067,0417,0272,0214,0321</t>
  </si>
  <si>
    <t>0343,0283,0519,0007,0264,0380,0441,0257,0270,0231,0282,0067,0278,0272,0214,0173,0253</t>
  </si>
  <si>
    <t>爆香猿</t>
  </si>
  <si>
    <t>0481,0154,0043,0122</t>
  </si>
  <si>
    <t>0512,0213,0280,0590,0015,0091,0104,0263,0126,0488,0053,0374,0411,0218,0416,0447,0237,0468,0063,0510,0490,0315,0371,0612,0182,0156,0216,0157,0249,0317,0496,0290,0421,0214,0076,0164,0241,0207,0269,0168,0259,0092,0261,0526</t>
  </si>
  <si>
    <t>0343,0283,0519,0007,0264,0380,0441,0257,0270,0231,0282,0067,0278,0272,0214,0173,0276,0675,0253</t>
  </si>
  <si>
    <t>冷水猴</t>
  </si>
  <si>
    <t>0512,0044,0362,0242,0374,0154,0043,0122,0363,0589,0278,0503,0010,0269,0055,0346</t>
  </si>
  <si>
    <t>0512,0213,0059,0590,0015,0091,0291,0104,0263,0374,0218,0447,0258,0237,0468,0058,0490,0371,0182,0240,0156,0216,0249,0317,0496,0503,0290,0421,0214,0164,0057,0207,0269,0168,0259,0092,0127,0526</t>
  </si>
  <si>
    <t>0392,0401,0310,0343,0574,0056,0067,0300,0417,0272,0321</t>
  </si>
  <si>
    <t>0401,0343,0283,0264,0380,0441,0270,0008,0196,0231,0282,0067,0278,0272,0214,0173,0253,0518,0352</t>
  </si>
  <si>
    <t>冷水猿</t>
  </si>
  <si>
    <t>0154,0043,0122,0503</t>
  </si>
  <si>
    <t>0512,0213,0059,0280,0590,0015,0091,0291,0104,0263,0374,0411,0218,0416,0447,0258,0237,0468,0063,0058,0490,0371,0612,0182,0240,0156,0216,0157,0249,0317,0496,0503,0290,0421,0214,0164,0057,0207,0269,0168,0259,0092,0127,0526</t>
  </si>
  <si>
    <t>0401,0343,0283,0264,0380,0441,0270,0008,0196,0231,0282,0067,0278,0272,0214,0173,0276,0675,0253,0518,0352</t>
  </si>
  <si>
    <t>食梦梦</t>
  </si>
  <si>
    <t>0347,0111,0138,0248,0095,0286,0381,0277,0585,0236,0171,0060,0094,0149,0500,0485,0477,0472,0281,0428</t>
  </si>
  <si>
    <t>0502,0133,0213,0347,0451,0590,0605,0104,0138,0203,0412,0263,0148,0218,0248,0385,0360,0270,0237,0286,0113,0384,0182,0094,0244,0473,0240,0115,0156,0216,0157,0317,0496,0219,0290,0247,0285,0214,0173,0500,0164,0207,0129,0477,0086,0259,0092,0271,0433,0472,0428</t>
  </si>
  <si>
    <t>0112,0226,0174,0361,0270,0277,0290,0214,0049,0129</t>
  </si>
  <si>
    <t>0495,0502,0797,0356,0215,0270,0277,0220,0351,0324,0285,0214,0173,0477,0271,0472,0388,0428</t>
  </si>
  <si>
    <t>梦梦蚀</t>
  </si>
  <si>
    <t>0347,0111,0138,0248,0095,0286,0381,0277,0585,0236,0060,0094,0678,0500,0472,0281,0428</t>
  </si>
  <si>
    <t>0502,0133,0213,0347,0451,0590,0605,0104,0138,0203,0412,0263,0148,0218,0248,0416,0385,0360,0270,0237,0063,0286,0113,0384,0182,0094,0678,0244,0473,0240,0115,0156,0216,0157,0317,0496,0219,0290,0247,0285,0214,0173,0500,0164,0207,0129,0477,0086,0259,0092,0271,0433,0472,0428</t>
  </si>
  <si>
    <t>0495,0502,0797,0356,0215,0270,0277,0802,0220,0351,0324,0285,0214,0173,0477,0271,0472,0388,0428</t>
  </si>
  <si>
    <t>豆豆鸽</t>
  </si>
  <si>
    <t>0314,0403,0197,0263,0297,0045,0016,0043,0098,0013,0355,0143,0207,0366,0269</t>
  </si>
  <si>
    <t>0332,0097,0403,0213,0590,0104,0497,0203,0263,0019,0116,0218,0257,0237,0365,0182,0240,0156,0216,0355,0496,0290,0214,0173,0211,0164,0241,0207,0129,0269,0092,0253,0369,0526</t>
  </si>
  <si>
    <t>0516,0432,0095,0381,0234,0400,0211,0253,0273</t>
  </si>
  <si>
    <t>0432,0814,0257,0355,0143,0214,0173,0366,0253</t>
  </si>
  <si>
    <t>咕咕鸽</t>
  </si>
  <si>
    <t>高傲雉鸡</t>
  </si>
  <si>
    <t>0332,0097,0403,0213,0413,0590,0104,0497,0203,0263,0019,0116,0218,0416,0257,0237,0542,0063,0365,0182,0244,0240,0156,0216,0355,0496,0290,0214,0173,0211,0164,0241,0207,0129,0269,0092,0253,0369,0526</t>
  </si>
  <si>
    <t>斑斑马</t>
  </si>
  <si>
    <t>0097,0268,0435,0488,0228,0098,0351,0209,0023,0039,0037,0086,0528</t>
  </si>
  <si>
    <t>0097,0213,0226,0034,0268,0451,0590,0038,0104,0598,0604,0486,0527,0283,0203,0263,0488,0148,0218,0270,0237,0113,0067,0182,0240,0156,0216,0496,0290,0214,0684,0164,0241,0916,0207,0129,0036,0851,0087,0085,0086,0092,0885,0253,0521,0528</t>
  </si>
  <si>
    <t>0038,0024,0203,0364,0382,0099,0028,0103,0351,0289,0036</t>
  </si>
  <si>
    <t>0340,0067,0393,0351,0324,0214,0289,0173</t>
  </si>
  <si>
    <t>雷电斑马</t>
  </si>
  <si>
    <t>0097,0268,0435,0488,0569,0228,0098,0351,0209,0023,0039,0037,0086,0528</t>
  </si>
  <si>
    <t>0097,0213,0226,0034,0523,0268,0451,0590,0038,0104,0598,0604,0486,0527,0283,0203,0263,0488,0148,0218,0416,0270,0237,0667,0063,0113,0067,0315,0182,0240,0156,0216,0046,0249,0496,0290,0214,0684,0164,0241,0916,0207,0129,0036,0269,0851,0087,0085,0086,0092,0885,0253,0521,0528</t>
  </si>
  <si>
    <t>0502,0340,0673,0067,0393,0351,0324,0214,0289,0173</t>
  </si>
  <si>
    <t>石丸子</t>
  </si>
  <si>
    <t>0153,0106,0029,0334,0189,0350,0157,0028,0201,0479,0446,0444,0033</t>
  </si>
  <si>
    <t>0213,0776,0523,0590,0104,0414,0089,0203,0153,0263,0430,0218,0484,0237,0334,0267,0182,0156,0216,0350,0397,0157,0249,0317,0496,0201,0328,0290,0214,0479,0173,0446,0444,0070,0164,0207,0092</t>
  </si>
  <si>
    <t>0475,0174,0356,0484,0199,0222,0317,0036,0469</t>
  </si>
  <si>
    <t>0335,0414,0356,0334,0800,0214,0173,0446</t>
  </si>
  <si>
    <t>地幔岩</t>
  </si>
  <si>
    <t>0153,0106,0029,0334,0189,0408,0350,0157,0028,0201,0479,0446,0444,0033</t>
  </si>
  <si>
    <t>0213,0776,0523,0590,0104,0414,0089,0203,0153,0263,0430,0218,0484,0237,0334,0267,0408,0182,0156,0216,0350,0397,0157,0249,0317,0496,0201,0328,0290,0214,0479,0173,0446,0707,0444,0070,0164,0207,0092</t>
  </si>
  <si>
    <t>0335,0414,0356,0334,0800,0214,0173,0446,0707</t>
  </si>
  <si>
    <t>庞岩怪</t>
  </si>
  <si>
    <t>0213,0776,0523,0590,0104,0414,0089,0203,0153,0263,0430,0218,0416,0484,0237,0063,0334,0442,0267,0408,0182,0156,0216,0350,0397,0157,0249,0317,0496,0201,0328,0290,0120,0214,0479,0173,0076,0446,0707,0444,0070,0164,0276,0207,0675,0092,0311</t>
  </si>
  <si>
    <t>0335,0414,0356,0334,0442,0673,0800,0214,0173,0446,0707,0276,0675</t>
  </si>
  <si>
    <t>滚滚蝙蝠</t>
  </si>
  <si>
    <t>0314,0403,0133,0372,0213,0347,0093,0283,0248,0016,0531,0286,0316,0094,0493</t>
  </si>
  <si>
    <t>0512,0332,0403,0502,0133,0372,0213,0226,0347,0451,0204,0590,0104,0138,0373,0203,0412,0263,0313,0148,0019,0218,0248,0202,0360,0257,0270,0237,0286,0113,0417,0365,0182,0094,0427,0244,0473,0240,0115,0156,0216,0355,0496,0219,0290,0247,0285,0214,0173,0683,0211,0500,0164,0207,0129,0269,0477,0168,0086,0259,0092,0271,0433,0253,0369,0599,0428</t>
  </si>
  <si>
    <t>0445,0204,0313,0260,0270,0282,0375,0355,0500,0048,0485,0599</t>
  </si>
  <si>
    <t>0495,0502,0432,0814,0283,0797,0202,0257,0270,0282,0277,0355,0351,0324,0285,0214,0173,0162,0366,0477,0271,0253,0428</t>
  </si>
  <si>
    <t>心蝙蝠</t>
  </si>
  <si>
    <t>0512,0332,0403,0502,0133,0372,0213,0226,0347,0451,0204,0590,0104,0138,0373,0203,0412,0263,0313,0148,0019,0218,0248,0202,0416,0360,0257,0270,0237,0063,0286,0113,0417,0365,0182,0094,0706,0427,0244,0473,0240,0115,0156,0216,0355,0496,0219,0290,0247,0285,0214,0173,0683,0211,0500,0164,0207,0129,0269,0477,0168,0086,0259,0092,0271,0433,0253,0369,0599,0428</t>
  </si>
  <si>
    <t>0495,0502,0432,0814,0283,0797,0202,0257,0270,0282,0673,0277,0355,0351,0324,0285,0143,0214,0173,0162,0366,0477,0271,0253,0428</t>
  </si>
  <si>
    <t>螺钉地鼠</t>
  </si>
  <si>
    <t>0306,0091,0529,0089,0090,0154,0468,0232,0189,0300,0229,0157,0201,0010,0163,0014</t>
  </si>
  <si>
    <t>0332,0213,0280,0523,0590,0174,0015,0091,0038,0104,0529,0414,0089,0203,0263,0374,0218,0270,0237,0667,0468,0334,0232,0319,0341,0189,0398,0182,0156,0216,0157,0249,0317,0496,0201,0328,0815,0290,0421,0214,0188,0173,0446,0707,0070,0164,0241,0207,0014,0036,0851,0092,0404</t>
  </si>
  <si>
    <t>0306,0414,0334,0319,0229,0431,0130,0163,0066</t>
  </si>
  <si>
    <t>0529,0414,0334,0815,0214,0173,0446</t>
  </si>
  <si>
    <t>龙头地鼠</t>
  </si>
  <si>
    <t>0306,0091,0529,0089,0090,0154,0468,0032,0232,0189,0300,0229,0157,0563,0201,0010,0163,0014</t>
  </si>
  <si>
    <t>0332,0213,0034,0280,0693,0523,0590,0174,0015,0091,0038,0104,0529,0414,0089,0203,0263,0374,0411,0218,0416,0270,0237,0667,0468,0063,0334,0442,0232,0319,0341,0189,0398,0182,0156,0216,0350,0157,0249,0317,0496,0201,0328,0184,0815,0290,0421,0214,0188,0684,0173,0446,0796,0707,0070,0164,0241,0207,0014,0036,0851,0675,0092,0404</t>
  </si>
  <si>
    <t>0529,0414,0334,0442,0393,0815,0214,0173,0446,0796,0707</t>
  </si>
  <si>
    <t>超级龙头地鼠</t>
  </si>
  <si>
    <t>贯穿钻</t>
  </si>
  <si>
    <t>差不多娃娃</t>
  </si>
  <si>
    <t>0495,0213,0608,0574,0038,0003,0494,0045,0505,0270,0304,0387,0791,0581,0589,0001,0287,0290,0493,0036,0428</t>
  </si>
  <si>
    <t>0502,0133,0213,0059,0034,0347,0451,0590,0605,0091,0104,0577,0409,0138,0497,0227,0203,0263,0126,0007,0053,0148,0374,0218,0416,0447,0270,0237,0063,0304,0058,0008,0196,0510,0231,0113,0067,0025,0005,0581,0612,0182,0094,0244,0473,0240,0115,0156,0514,0216,0496,0219,0290,0247,0285,0214,0173,0076,0707,0164,0241,0057,0207,0477,0675,0087,0085,0009,0086,0092,0433,0253,0528,0526,0428</t>
  </si>
  <si>
    <t>0133,0516,0577,0227,0215,0361,0381,0214,0186,0273,0281</t>
  </si>
  <si>
    <t>0495,0502,0343,0409,0007,0264,0356,0215,0270,0304,0008,0196,0231,0282,0673,0387,0067,0277,0220,0272,0324,0285,0214,0289,0173,0707,0477,0675,0009,0253,0428</t>
  </si>
  <si>
    <t>超级差不多娃娃</t>
  </si>
  <si>
    <t>搬运小匠</t>
  </si>
  <si>
    <t>0117,0339,0498,0223,0116,0264,0359,0043,0067,0001,0157,0088,0184,0021,0444,0276,0358</t>
  </si>
  <si>
    <t>0213,0280,0693,0339,0370,0811,0590,0174,0091,0038,0104,0409,0203,0263,0007,0374,0411,0116,0264,0218,0447,0270,0237,0008,0282,0067,0490,0025,0005,0371,0398,0612,0182,0240,0156,0514,0216,0279,0179,0157,0249,0317,0496,0184,0290,0214,0479,0173,0444,0070,0164,0241,0276,0207,0036,0269,0851,0168,0009,0092,0526</t>
  </si>
  <si>
    <t>0004,0068,0432,0197,0409,0203,0395,0193,0183,0612,0179,0265,0469</t>
  </si>
  <si>
    <t>0335,0811,0409,0007,0264,0270,0008,0282,0067,0214,0173,0276,0009</t>
  </si>
  <si>
    <t>铁骨土人</t>
  </si>
  <si>
    <t>0213,0280,0693,0339,0370,0811,0590,0174,0091,0038,0104,0409,0203,0263,0007,0374,0411,0116,0264,0218,0447,0270,0237,0667,0008,0282,0067,0490,0025,0005,0371,0398,0612,0182,0240,0156,0514,0216,0279,0179,0157,0249,0317,0496,0184,0290,0214,0479,0173,0444,0070,0164,0241,0276,0207,0036,0269,0851,0168,0009,0092,0526</t>
  </si>
  <si>
    <t>0183</t>
  </si>
  <si>
    <t>修建老匠</t>
  </si>
  <si>
    <t>0213,0034,0280,0693,0339,0523,0370,0811,0590,0174,0091,0038,0104,0409,0089,0203,0263,0007,0374,0411,0116,0264,0218,0416,0447,0912,0270,0237,0667,0063,0008,0282,0067,0490,0025,0005,0371,0398,0612,0182,0240,0156,0514,0216,0279,0179,0350,0157,0249,0317,0496,0184,0290,0214,0479,0173,0707,0444,0070,0164,0241,0276,0207,0036,0269,0851,0168,0009,0092,0918,0526</t>
  </si>
  <si>
    <t>0335,0811,0409,0007,0264,0270,0008,0282,0067,0214,0173,0707,0276,0009</t>
  </si>
  <si>
    <t>圆蝌蚪</t>
  </si>
  <si>
    <t>0051,0392,0145,0061,0497,0175,0045,0056,0304,0330,0341,0240,0496,0048,0253</t>
  </si>
  <si>
    <t>0213,0340,0590,0104,0414,0497,0203,0263,0218,0258,0237,0056,0304,0196,0611,0330,0341,0182,0240,0156,0216,0496,0503,0103,0290,0214,0188,0482,0173,0164,0057,0207,0092,0253,0599,0311</t>
  </si>
  <si>
    <t>0495,0414,0054,0426,0189,0300,0287,0214,0173,0092,0599,0352</t>
  </si>
  <si>
    <t>0495,0340,0414,0283,0304,0196,0214,0173,0253,0352</t>
  </si>
  <si>
    <t>蓝蟾蜍</t>
  </si>
  <si>
    <t>0213,0340,0523,0590,0104,0414,0497,0203,0263,0218,0258,0237,0056,0304,0196,0611,0330,0341,0438,0182,0240,0156,0216,0249,0496,0503,0103,0290,0214,0188,0482,0173,0446,0164,0057,0207,0092,0253,0599,0311</t>
  </si>
  <si>
    <t>0495,0340,0414,0283,0264,0380,0304,0196,0214,0173,0446,0253,0352</t>
  </si>
  <si>
    <t>蟾蜍王</t>
  </si>
  <si>
    <t>0051,0392,0145,0061,0409,0497,0175,0380,0045,0056,0304,0330,0341,0240,0496,0048,0253</t>
  </si>
  <si>
    <t>0213,0340,0280,0523,0590,0091,0291,0104,0409,0414,0089,0497,0203,0263,0374,0411,0218,0416,0447,0258,0237,0056,0063,0304,0008,0196,0611,0710,0067,0025,0005,0330,0341,0371,0398,0612,0438,0182,0240,0156,0216,0157,0249,0317,0496,0503,0103,0290,0214,0188,0482,0173,0446,0707,0070,0164,0057,0207,0092,0253,0599,0474,0311</t>
  </si>
  <si>
    <t>0495,0340,0409,0414,0283,0264,0380,0304,0008,0196,0282,0067,0214,0173,0446,0707,0253,0352</t>
  </si>
  <si>
    <t>投摔鬼</t>
  </si>
  <si>
    <t>0117,0020,0034,0339,0509,0203,0116,0043,0561,0279,0179,0069,0480,0276,0233,0469</t>
  </si>
  <si>
    <t>0213,0034,0280,0339,0523,0590,0091,0104,0089,0203,0263,0007,0374,0411,0116,0218,0416,0447,0270,0237,0008,0067,0490,0025,0005,0371,0398,0612,0182,0240,0156,0514,0216,0279,0179,0157,0249,0317,0496,0184,0290,0214,0173,0707,0444,0070,0164,0241,0276,0207,0269,0009,0092,0526,0428</t>
  </si>
  <si>
    <t>0020,0335,0811,0007,0264,0270,0008,0282,0673,0067,0220,0214,0173,0707,0276,0009,0428</t>
  </si>
  <si>
    <t>打击鬼</t>
  </si>
  <si>
    <t>0117,0280,0339,0370,0068,0024,0203,0116,0002,0043,0490,0501,0514,0179,0249</t>
  </si>
  <si>
    <t>0213,0280,0339,0523,0370,0590,0091,0104,0089,0203,0263,0007,0374,0411,0116,0218,0416,0447,0270,0237,0008,0067,0490,0025,0005,0371,0398,0612,0182,0240,0156,0514,0216,0279,0179,0157,0249,0317,0496,0184,0290,0214,0173,0444,0070,0164,0241,0276,0207,0269,0675,0009,0092,0526,0428</t>
  </si>
  <si>
    <t>0335,0811,0530,0007,0264,0270,0008,0282,0673,0067,0220,0214,0173,0276,0675,0009,0428</t>
  </si>
  <si>
    <t>虫宝包</t>
  </si>
  <si>
    <t>0450,0405,0203,0175,0075,0564,0081,0522,0033</t>
  </si>
  <si>
    <t>0213,0226,0450,0405,0347,0204,0590,0015,0104,0138,0527,0203,0412,0263,0148,0218,0202,0447,0803,0580,0237,0334,0113,0679,0345,0267,0371,0884,0182,0240,0156,0216,0496,0219,0290,0402,0806,0214,0076,0522,0164,0241,0207,0036,0851,0092,0885</t>
  </si>
  <si>
    <t>0097,0403,0226,0293,0580,0382,0170,0013,0103,0318,0173,0415,0235,0388</t>
  </si>
  <si>
    <t>0450,0527,0202,0334,0277,0402,0324,0214,0173,0235,0388</t>
  </si>
  <si>
    <t>宝包茧</t>
  </si>
  <si>
    <t>0450,0405,0203,0175,0320,0182,0075,0564,0081,0522,0033</t>
  </si>
  <si>
    <t>保姆虫</t>
  </si>
  <si>
    <t>0450,0494,0206,0565,0270,0348,0437,0075,0163,0081,0522,0014,0033,0404</t>
  </si>
  <si>
    <t>0332,0097,0403,0213,0226,0450,0405,0331,0347,0204,0590,0015,0104,0138,0527,0203,0412,0263,0206,0148,0218,0202,0416,0447,0803,0580,0270,0237,0468,0063,0334,0282,0437,0113,0067,0679,0345,0267,0371,0398,0676,0884,0182,0240,0115,0156,0514,0216,0496,0219,0290,0402,0421,0806,0214,0076,0211,0522,0164,0241,0207,0014,0036,0851,0675,0092,0885,0813,0404</t>
  </si>
  <si>
    <t>0450,0527,0202,0215,0270,0334,0282,0673,0277,0402,0324,0214,0173,0235,0675,0388</t>
  </si>
  <si>
    <t>百足蜈蚣</t>
  </si>
  <si>
    <t>0097,0450,0111,0038,0040,0342,0182,0228,0431,0205,0103,0537,0036,0092,0599,0474</t>
  </si>
  <si>
    <t>0097,0213,0590,0104,0203,0263,0218,0360,0506,0237,0611,0334,0371,0042,0398,0182,0156,0216,0249,0496,0103,0290,0214,0188,0173,0076,0191,0522,0164,0241,0207,0092,0390,0599,0474</t>
  </si>
  <si>
    <t>0044,0210,0042,0431,0191,0036,0390,0041</t>
  </si>
  <si>
    <t>0450,0283,0334,0324,0806,0214,0173,0798</t>
  </si>
  <si>
    <t>车轮球</t>
  </si>
  <si>
    <t>0097,0450,0111,0038,0334,0040,0342,0182,0228,0431,0205,0103,0537,0036,0092,0599,0474</t>
  </si>
  <si>
    <t>蜈蚣王</t>
  </si>
  <si>
    <t>0097,0226,0450,0111,0038,0334,0224,0040,0342,0182,0228,0431,0205,0103,0537,0036,0092,0599,0474</t>
  </si>
  <si>
    <t>0097,0372,0213,0226,0523,0590,0440,0015,0091,0104,0089,0203,0263,0218,0416,0360,0506,0237,0063,0611,0334,0231,0224,0371,0042,0398,0182,0156,0216,0157,0249,0317,0496,0103,0290,0214,0188,0684,0173,0076,0191,0707,0070,0522,0164,0241,0276,0207,0014,0675,0092,0390,0599,0474,0404</t>
  </si>
  <si>
    <t>0401,0450,0283,0334,0231,0324,0806,0214,0289,0173,0798,0707,0276,0675</t>
  </si>
  <si>
    <t>超级蜈蚣王</t>
  </si>
  <si>
    <t>木棉球</t>
  </si>
  <si>
    <t>0071,0204,0538,0178,0283,0412,0584,0202,0074,0270,0073,0072,0077,0075,0076,0078,0241</t>
  </si>
  <si>
    <t>0213,0251,0204,0590,0605,0104,0138,0227,0283,0203,0412,0263,0313,0148,0218,0202,0447,0803,0580,0270,0237,0581,0267,0182,0156,0216,0496,0219,0290,0402,0214,0173,0076,0164,0241,0207,0129,0269,0851,0092</t>
  </si>
  <si>
    <t>0251,0445,0227,0313,0320,0262,0581,0363,0267,0415,0321,0388</t>
  </si>
  <si>
    <t>0343,0432,0283,0202,0803,0270,0282,0402,0214,0173,0366,0388</t>
  </si>
  <si>
    <t>风妖精</t>
  </si>
  <si>
    <t>0071,0204,0538,0178,0283,0412,0584,0202,0074,0016,0270,0542,0073,0072,0262,0585,0077,0075,0076,0078,0241,0366</t>
  </si>
  <si>
    <t>0213,0251,0204,0590,0605,0104,0138,0227,0283,0203,0412,0263,0313,0148,0374,0218,0202,0416,0447,0803,0580,0270,0237,0542,0063,0113,0581,0267,0583,0182,0094,0156,0216,0496,0219,0290,0402,0247,0214,0173,0076,0164,0241,0207,0129,0366,0269,0851,0168,0092,0433,0369</t>
  </si>
  <si>
    <t>百合根娃娃</t>
  </si>
  <si>
    <t>0071,0495,0312,0204,0412,0494,0202,0074,0270,0437,0073,0345,0072,0079,0078,0241,0235</t>
  </si>
  <si>
    <t>0213,0331,0204,0590,0015,0104,0138,0227,0203,0412,0263,0148,0218,0202,0447,0803,0270,0237,0437,0345,0267,0676,0182,0156,0216,0496,0219,0290,0402,0214,0173,0076,0164,0241,0207,0851,0092,0885</t>
  </si>
  <si>
    <t>0117,0204,0227,0203,0320,0361,0275,0363,0230,0388</t>
  </si>
  <si>
    <t>0495,0343,0202,0803,0215,0270,0673,0402,0214,0173,0235,0388</t>
  </si>
  <si>
    <t>裙儿小姐</t>
  </si>
  <si>
    <t>0071,0495,0312,0204,0412,0494,0202,0074,0270,0437,0073,0345,0072,0572,0080,0483,0079,0078,0241,0235,0298</t>
  </si>
  <si>
    <t>0914,0213,0331,0204,0590,0015,0104,0138,0227,0203,0412,0263,0148,0218,0202,0416,0447,0803,0580,0270,0237,0063,0348,0437,0113,0345,0267,0572,0676,0182,0244,0156,0216,0496,0219,0290,0402,0214,0173,0076,0669,0164,0241,0207,0014,0851,0092,0885,0311</t>
  </si>
  <si>
    <t>0495,0343,0202,0803,0215,0270,0673,0272,0402,0214,0173,0235,0388</t>
  </si>
  <si>
    <t>裙儿小姐-洗翠的样子</t>
  </si>
  <si>
    <t>0071,0495,0853,0432,0412,0494,0202,0074,0270,0348,0437,0073,0345,0072,0025,0572,0079,0669,0078,0241,0235,0298,0837</t>
  </si>
  <si>
    <t>0512,0332,0403,0280,0331,0204,0370,0811,0227,0203,0412,0263,0202,0416,0447,0803,0580,0270,0542,0063,0861,0437,0067,0490,0345,0118,0572,0398,0676,0182,0244,0240,0156,0402,0214,0076,0669,0164,0241,0014,0036,0851,0885,0813,0918,0410,0311</t>
  </si>
  <si>
    <t>野蛮鲈鱼-红条纹的样子</t>
  </si>
  <si>
    <t>0453,0401,0044,0498,0242,0038,0515,0175,0029,0457,0184,0487,0033,0039,0036,0037,0253,0055,0834</t>
  </si>
  <si>
    <t>0097,0372,0213,0059,0340,0362,0886,0590,0242,0015,0291,0038,0104,0283,0203,0263,0812,0218,0416,0258,0237,0056,0063,0058,0423,0196,0710,0330,0341,0182,0706,0240,0156,0216,0279,0179,0496,0503,0799,0184,0290,0214,0173,0883,0164,0276,0057,0207,0129,0036,0269,0851,0092,0253,0127,0352,0250,0428</t>
  </si>
  <si>
    <t>0097,0362,0061,0283,0457,0330,0341,0099,0279,0129,0250</t>
  </si>
  <si>
    <t>0401,0340,0283,0812,0196,0710,0799,0214,0173,0276,0253,0428</t>
  </si>
  <si>
    <t>野蛮鲈鱼-蓝条纹的样子</t>
  </si>
  <si>
    <t>野蛮鲈鱼-白条纹的样子</t>
  </si>
  <si>
    <t>0453,0044,0242,0038,0175,0029,0457,0184,0487,0033,0039,0036,0037,0253,0055,0834</t>
  </si>
  <si>
    <t>0097,0059,0886,0242,0038,0283,0203,0263,0812,0056,0058,0423,0196,0710,0330,0341,0182,0706,0240,0156,0799,0184,0214,0883,0164,0057,0129,0036,0851,0253,0127,0352,0250,0428</t>
  </si>
  <si>
    <t>0283,0854</t>
  </si>
  <si>
    <t>黑眼鳄</t>
  </si>
  <si>
    <t>0372,0044,0242,0091,0089,0373,0492,0468,0043,0189,0681,0099,0028,0201,0328,0184,0207,0037,0259</t>
  </si>
  <si>
    <t>0372,0213,0251,0034,0280,0523,0590,0242,0174,0015,0399,0091,0038,0104,0414,0089,0373,0203,0263,0424,0374,0116,0492,0218,0447,0270,0237,0468,0510,0231,0808,0341,0189,0371,0182,0156,0514,0216,0046,0157,0317,0496,0201,0328,0184,0815,0290,0421,0806,0214,0188,0555,0173,0180,0446,0707,0444,0164,0207,0036,0269,0851,0168,0422,0259,0092,0253</t>
  </si>
  <si>
    <t>0401,0251,0068,0038,0424,0116,0212,0382,0681,0228,0431,0180,0422,0253</t>
  </si>
  <si>
    <t>0401,0399,0414,0492,0231,0808,0815,0806,0214,0289,0173,0180,0446,0253</t>
  </si>
  <si>
    <t>混混鳄</t>
  </si>
  <si>
    <t>0332,0372,0213,0251,0034,0784,0280,0693,0523,0590,0242,0174,0015,0399,0091,0038,0104,0337,0525,0414,0089,0373,0283,0203,0263,0424,0374,0116,0264,0492,0218,0447,0270,0237,0468,0510,0231,0282,0808,0067,0490,0025,0005,0341,0189,0371,0612,0182,0156,0514,0216,0279,0046,0157,0249,0317,0496,0201,0328,0799,0184,0815,0290,0421,0806,0214,0188,0555,0173,0180,0446,0707,0444,0070,0164,0207,0036,0269,0851,0168,0422,0259,0092,0253</t>
  </si>
  <si>
    <t>0401,0399,0414,0264,0492,0231,0282,0808,0067,0815,0806,0214,0289,0173,0180,0446,0253</t>
  </si>
  <si>
    <t>流氓鳄</t>
  </si>
  <si>
    <t>0372,0044,0242,0091,0089,0373,0492,0468,0043,0189,0200,0681,0099,0028,0201,0328,0184,0207,0037,0259</t>
  </si>
  <si>
    <t>0332,0372,0213,0251,0034,0784,0280,0693,0339,0523,0370,0590,0242,0174,0015,0663,0399,0091,0038,0104,0337,0406,0525,0414,0089,0373,0283,0203,0263,0424,0374,0411,0116,0264,0492,0218,0416,0447,0441,0270,0237,0667,0468,0063,0510,0231,0282,0808,0067,0490,0025,0005,0341,0189,0200,0371,0612,0182,0156,0514,0216,0279,0046,0157,0249,0317,0496,0201,0328,0799,0184,0815,0290,0421,0806,0214,0188,0479,0555,0173,0180,0446,0707,0444,0070,0164,0276,0207,0036,0269,0851,0168,0675,0422,0259,0092,0253</t>
  </si>
  <si>
    <t>0401,0335,0399,0406,0414,0264,0492,0231,0282,0808,0067,0200,0799,0815,0806,0214,0289,0173,0180,0446,0707,0276,0675,0253</t>
  </si>
  <si>
    <t>0068,0212</t>
  </si>
  <si>
    <t>火红不倒翁</t>
  </si>
  <si>
    <t>0187,0044,0052,0263,0424,0007,0394,0029,0510,0315,0099,0205,0276,0033,0269,0037,0253,0526</t>
  </si>
  <si>
    <t>0213,0280,0590,0091,0104,0227,0203,0263,0126,0424,0007,0083,0488,0053,0394,0374,0116,0218,0447,0360,0257,0237,0510,0025,0005,0315,0612,0182,0156,0216,0046,0157,0249,0317,0496,0290,0214,0173,0076,0070,0164,0241,0276,0207,0269,0168,0092,0253,0369,0261,0526,0428</t>
  </si>
  <si>
    <t>0227,0203,0326,0172,0116,0264,0359,0214,0289,0036,0281</t>
  </si>
  <si>
    <t>0283,0007,0264,0257,0214,0289,0173,0276,0253,0428</t>
  </si>
  <si>
    <t>火红不倒翁-伽勒尔的样子</t>
  </si>
  <si>
    <t>0419,0187,0044,0059,0029,0423,0008,0181,0276,0033,0269,0037,0253,0526</t>
  </si>
  <si>
    <t>0213,0419,0059,0280,0091,0227,0203,0263,0126,0424,0007,0083,0053,0394,0374,0116,0447,0360,0257,0058,0423,0008,0025,0005,0315,0182,0156,0157,0317,0496,0214,0173,0076,0164,0241,0276,0269,0168,0253,0369,0261,0526,0428</t>
  </si>
  <si>
    <t>0172,0264,0573,0359,0510,0612,0036,0281</t>
  </si>
  <si>
    <t>达摩狒狒</t>
  </si>
  <si>
    <t>达摩模式</t>
  </si>
  <si>
    <t>0187,0044,0052,0263,0424,0007,0394,0359,0029,0510,0315,0099,0205,0276,0207,0033,0269,0037,0253,0526</t>
  </si>
  <si>
    <t>0213,0776,0034,0280,0339,0523,0590,0091,0104,0089,0227,0203,0263,0126,0424,0007,0083,0488,0053,0394,0374,0411,0116,0218,0248,0416,0447,0385,0360,0257,0237,0063,0510,0334,0442,0025,0005,0595,0315,0371,0384,0612,0182,0094,0156,0216,0179,0046,0157,0249,0317,0496,0290,0214,0479,0173,0076,0444,0070,0164,0241,0276,0207,0269,0168,0259,0092,0271,0253,0369,0261,0526,0428</t>
  </si>
  <si>
    <t>0807,0283,0797,0007,0264,0257,0673,0808,0214,0289,0173,0276,0253,0428</t>
  </si>
  <si>
    <t>达摩狒狒-达摩模式</t>
  </si>
  <si>
    <t>——</t>
  </si>
  <si>
    <t>达摩狒狒-伽勒尔的样子</t>
  </si>
  <si>
    <t>一猩一意</t>
  </si>
  <si>
    <t>0419,0187,0044,0059,0029,0423,0008,0556,0181,0276,0033,0269,0037,0253,0526</t>
  </si>
  <si>
    <t>0213,0419,0059,0776,0034,0280,0339,0523,0091,0089,0227,0203,0263,0126,0424,0007,0083,0053,0394,0374,0411,0116,0416,0447,0360,0257,0063,0058,0423,0008,0334,0442,0025,0005,0315,0371,0182,0094,0156,0179,0157,0317,0496,0214,0173,0076,0444,0164,0241,0276,0269,0168,0253,0369,0261,0526,0428</t>
  </si>
  <si>
    <t>0807,0808</t>
  </si>
  <si>
    <t>达摩狒狒-伽勒尔的样子-达摩模式</t>
  </si>
  <si>
    <t>沙铃仙人掌</t>
  </si>
  <si>
    <t>0071,0367,0495,0538,0178,0202,0074,0275,0073,0072,0302,0064,0572,0080,0042,0076,0596,0389,0241,0230,0235</t>
  </si>
  <si>
    <t>0332,0372,0213,0340,0331,0590,0104,0409,0203,0412,0263,0218,0202,0447,0580,0270,0237,0304,0437,0267,0042,0398,0182,0240,0156,0216,0496,0219,0103,0290,0402,0214,0173,0076,0191,0164,0241,0207,0675,0092,0253,0311</t>
  </si>
  <si>
    <t>0340,0331,0320,0580,0073,0402,0191,0452,0388</t>
  </si>
  <si>
    <t>0495,0340,0409,0283,0202,0803,0270,0304,0282,0402,0214,0173,0235,0675,0253,0388</t>
  </si>
  <si>
    <t>石居蟹</t>
  </si>
  <si>
    <t>0450,0185,0175,0210,0350,0397,0157,0439,0028,0504,0163,0479,0446,0110,0404</t>
  </si>
  <si>
    <t>0332,0213,0523,0590,0015,0091,0104,0089,0203,0263,0218,0237,0468,0334,0267,0398,0182,0156,0216,0350,0397,0157,0249,0317,0496,0201,0328,0290,0421,0214,0479,0173,0076,0191,0446,0444,0070,0522,0164,0207,0014,0092,0404</t>
  </si>
  <si>
    <t>0335,0068,0174,0203,0334,0282,0400,0563,0328,0191,0469</t>
  </si>
  <si>
    <t>0335,0450,0334,0282,0806,0214,0173,0446</t>
  </si>
  <si>
    <t>岩殿居蟹</t>
  </si>
  <si>
    <t>0332,0213,0776,0523,0590,0015,0091,0104,0089,0203,0263,0218,0416,0484,0237,0468,0063,0334,0267,0398,0182,0156,0216,0350,0397,0157,0249,0317,0496,0201,0328,0290,0421,0214,0479,0173,0076,0669,0191,0446,0707,0444,0070,0522,0164,0207,0014,0092,0404</t>
  </si>
  <si>
    <t>0335,0450,0334,0282,0800,0806,0214,0173,0446,0707</t>
  </si>
  <si>
    <t>0068,0400</t>
  </si>
  <si>
    <t>滑滑小子</t>
  </si>
  <si>
    <t>0251,0280,0498,0242,0263,0185,0264,0029,0457,0136,0043,0067,0371,0182,0431,0028,0184,0207,0259</t>
  </si>
  <si>
    <t>0491,0133,0372,0213,0251,0280,0339,0370,0811,0590,0242,0174,0399,0091,0038,0104,0337,0349,0406,0525,0409,0227,0283,0203,0263,0313,0007,0374,0411,0264,0492,0218,0447,0270,0237,0008,0510,0334,0442,0231,0282,0808,0067,0490,0025,0005,0371,0398,0612,0182,0240,0156,0514,0216,0279,0046,0157,0249,0317,0496,0184,0290,0214,0188,0479,0555,0173,0444,0070,0164,0241,0162,0207,0036,0269,0851,0168,0675,0009,0259,0092,0885,0918,0253,0526,0428</t>
  </si>
  <si>
    <t>0491,0133,0068,0197,0349,0409,0252,0185,0007,0008,0612,0501,0009,0428</t>
  </si>
  <si>
    <t>0811,0399,0406,0409,0530,0007,0264,0492,0008,0334,0442,0231,0282,0808,0067,0214,0289,0173,0180,0162,0009,0428</t>
  </si>
  <si>
    <t>头巾混混</t>
  </si>
  <si>
    <t>0491,0133,0372,0213,0251,0034,0280,0339,0370,0811,0590,0242,0174,0399,0091,0038,0104,0337,0349,0406,0525,0409,0227,0283,0203,0263,0313,0007,0374,0411,0264,0492,0218,0416,0447,0270,0237,0063,0008,0510,0334,0442,0231,0282,0808,0067,0490,0025,0005,0118,0200,0371,0398,0612,0182,0240,0156,0514,0216,0279,0179,0046,0157,0249,0317,0496,0184,0290,0214,0188,0479,0555,0173,0180,0444,0070,0164,0241,0162,0207,0014,0036,0269,0851,0168,0675,0009,0259,0092,0885,0918,0253,0526,0428</t>
  </si>
  <si>
    <t>0811,0399,0406,0409,0530,0007,0264,0492,0008,0334,0442,0231,0282,0808,0067,0200,0214,0289,0173,0180,0162,0675,0009,0428</t>
  </si>
  <si>
    <t>超级头巾混混</t>
  </si>
  <si>
    <t>象征鸟</t>
  </si>
  <si>
    <t>0314,0403,0093,0322,0356,0016,0095,0113,0357,0119,0060,0094,0149,0115,0285,0143,0485,0366,0018</t>
  </si>
  <si>
    <t>0332,0403,0213,0347,0451,0590,0322,0399,0605,0104,0138,0203,0412,0263,0148,0430,0019,0218,0248,0416,0257,0237,0063,0058,0196,0286,0113,0478,0365,0384,0182,0094,0427,0244,0473,0240,0115,0156,0216,0355,0496,0219,0290,0247,0285,0214,0479,0173,0076,0683,0211,0500,0164,0207,0129,0477,0168,0086,0092,0271,0433,0428</t>
  </si>
  <si>
    <t>0246,0248,0375,0355,0285,0211,0500</t>
  </si>
  <si>
    <t>0399,0432,0814,0797,0356,0257,0196,0277,0478,0355,0351,0324,0285,0143,0214,0173,0366,0477,0271,0428</t>
  </si>
  <si>
    <t>哭哭面具</t>
  </si>
  <si>
    <t>木乃伊</t>
  </si>
  <si>
    <t>0310,0578,0174,0399,0194,0050,0288,0470,0114,0506,0212,0101,0466,0471,0182,0247,0261</t>
  </si>
  <si>
    <t>0502,0213,0347,0590,0399,0104,0138,0373,0203,0412,0263,0313,0148,0218,0506,0237,0286,0611,0334,0417,0371,0182,0094,0244,0240,0156,0216,0496,0219,0290,0247,0285,0214,0173,0164,0207,0477,0168,0092,0390,0271,0433,0261,0472,0428</t>
  </si>
  <si>
    <t>0502,0578,0050,0203,0313,0377,0286,0262,0417,0171,0390</t>
  </si>
  <si>
    <t>0495,0502,0335,0399,0334,0282,0277,0220,0809,0272,0351,0285,0214,0289,0173,0180,0477,0271,0472,0428</t>
  </si>
  <si>
    <t>哭哭面具-伽勒尔的样子</t>
  </si>
  <si>
    <t>游魂</t>
  </si>
  <si>
    <t>0310,0693,0578,0174,0194,0050,0089,0470,0114,0506,0212,0101,0471,0182,0247,0021</t>
  </si>
  <si>
    <t>0502,0213,0693,0347,0399,0414,0089,0203,0412,0263,0313,0506,0286,0334,0417,0371,0182,0094,0240,0156,0157,0317,0496,0219,0201,0247,0285,0214,0173,0164,0168,0390,0271,0433,0261,0472,0428</t>
  </si>
  <si>
    <t>0262</t>
  </si>
  <si>
    <t>0809</t>
  </si>
  <si>
    <t>迭失棺</t>
  </si>
  <si>
    <t>0310,0578,0174,0399,0194,0050,0288,0470,0114,0506,0212,0101,0466,0471,0182,0184,0247,0421,0261</t>
  </si>
  <si>
    <t>0502,0213,0776,0347,0590,0399,0104,0138,0373,0203,0412,0263,0313,0148,0218,0416,0447,0385,0506,0237,0063,0286,0611,0334,0417,0371,0566,0384,0182,0094,0244,0240,0156,0216,0279,0496,0219,0184,0290,0247,0421,0285,0214,0173,0164,0207,0477,0168,0092,0390,0271,0433,0261,0472,0428</t>
  </si>
  <si>
    <t>原盖海龟</t>
  </si>
  <si>
    <t>0246,0453,0401,0117,0044,0362,0242,0174,0056,0334,0182,0240,0157,0205,0504,0479,0055,0469,0110</t>
  </si>
  <si>
    <t>0213,0059,0034,0362,0523,0590,0242,0091,0291,0104,0414,0089,0203,0263,0218,0385,0237,0056,0058,0196,0334,0231,0710,0330,0341,0182,0240,0156,0216,0350,0397,0157,0249,0317,0496,0201,0503,0290,0214,0479,0173,0446,0444,0070,0164,0057,0207,0092,0127,0250,0428</t>
  </si>
  <si>
    <t>0117,0335,0034,0175,0385,0334,0282,0710,0088,0205,0021,0352,0250</t>
  </si>
  <si>
    <t>0401,0335,0414,0196,0334,0231,0282,0710,0800,0214,0173,0446,0352,0428</t>
  </si>
  <si>
    <t>肋骨海龟</t>
  </si>
  <si>
    <t>0213,0059,0034,0362,0523,0590,0242,0091,0291,0104,0414,0089,0203,0263,0411,0218,0416,0385,0237,0056,0063,0058,0196,0334,0442,0231,0710,0067,0330,0341,0182,0240,0534,0156,0216,0350,0397,0157,0249,0317,0496,0201,0503,0290,0214,0479,0173,0446,0444,0070,0164,0276,0057,0207,0092,0127,0250,0428</t>
  </si>
  <si>
    <t>0401,0335,0414,0196,0334,0442,0231,0282,0710,0067,0800,0214,0173,0446,0276,0352,0428</t>
  </si>
  <si>
    <t>始祖小鸟</t>
  </si>
  <si>
    <t>软弱</t>
  </si>
  <si>
    <t>0512,0097,0246,0242,0104,0225,0337,0283,0043,0365,0098,0501,0157,0088,0184,0366,0037,0369,0017</t>
  </si>
  <si>
    <t>0512,0332,0097,0502,0372,0213,0340,0523,0590,0242,0015,0091,0104,0337,0406,0414,0089,0203,0263,0218,0257,0237,0468,0334,0231,0365,0182,0156,0216,0046,0350,0397,0157,0249,0317,0355,0496,0201,0184,0290,0421,0214,0479,0173,0446,0211,0444,0164,0207,0129,0269,0259,0092,0253,0369,0428</t>
  </si>
  <si>
    <t>0502,0044,0432,0104,0406,0414,0457,0282,0211,0415</t>
  </si>
  <si>
    <t>0502,0401,0340,0432,0406,0814,0414,0283,0257,0334,0231,0282,0808,0800,0355,0214,0173,0446,0366,0253,0428</t>
  </si>
  <si>
    <t>始祖大鸟</t>
  </si>
  <si>
    <t>0512,0332,0097,0403,0502,0372,0213,0340,0523,0590,0242,0015,0091,0104,0337,0406,0525,0414,0089,0203,0263,0019,0411,0218,0416,0257,0237,0468,0063,0334,0231,0200,0365,0182,0156,0216,0046,0350,0397,0157,0249,0317,0355,0496,0201,0184,0290,0421,0214,0479,0173,0446,0211,0444,0164,0207,0129,0269,0259,0092,0253,0369,0428</t>
  </si>
  <si>
    <t>0502,0401,0340,0432,0406,0814,0414,0283,0257,0334,0231,0282,0808,0800,0200,0355,0143,0214,0173,0446,0366,0253,0428</t>
  </si>
  <si>
    <t>破破袋</t>
  </si>
  <si>
    <t>0491,0133,0562,0499,0003,0153,0441,0220,0139,0001,0278,0124,0188,0254,0256,0036,0092,0390</t>
  </si>
  <si>
    <t>0133,0213,0590,0399,0104,0409,0203,0153,0263,0218,0202,0441,0237,0611,0371,0182,0240,0156,0216,0350,0496,0290,0402,0120,0214,0188,0482,0173,0191,0164,0241,0207,0168,0092,0390,0599,0474</t>
  </si>
  <si>
    <t>0475,0174,0114,0300,0350,0205,0028,0120,0191</t>
  </si>
  <si>
    <t>0810,0399,0409,0202,0441,0220,0278,0402,0214,0173,0180</t>
  </si>
  <si>
    <t>灰尘山</t>
  </si>
  <si>
    <t>0491,0133,0562,0034,0499,0003,0153,0441,0232,0220,0139,0001,0278,0124,0188,0254,0256,0036,0092,0390</t>
  </si>
  <si>
    <t>0133,0213,0776,0034,0590,0440,0399,0104,0409,0203,0153,0263,0374,0411,0218,0202,0416,0441,0237,0063,0611,0371,0182,0094,0240,0156,0216,0350,0397,0496,0103,0290,0402,0120,0214,0188,0482,0479,0173,0076,0191,0707,0164,0241,0207,0168,0085,0092,0390,0599,0474</t>
  </si>
  <si>
    <t>0810,0399,0409,0202,0441,0220,0278,0402,0214,0173,0180,0707</t>
  </si>
  <si>
    <t>索罗亚</t>
  </si>
  <si>
    <t>幻觉</t>
  </si>
  <si>
    <t>0097,0373,0313,0185,0492,0154,0468,0286,0282,0043,0417,0539,0386,0228,0184,0010,0269,0259</t>
  </si>
  <si>
    <t>0332,0097,0372,0213,0340,0807,0347,0590,0109,0015,0399,0091,0104,0373,0227,0203,0263,0313,0374,0492,0218,0447,0270,0506,0237,0468,0304,0286,0510,0282,0808,0417,0101,0220,0371,0182,0244,0240,0156,0514,0216,0279,0046,0496,0184,0290,0247,0421,0806,0214,0188,0555,0173,0180,0164,0241,0207,0129,0014,0036,0269,0851,0168,0259,0092,0271,0253,0369</t>
  </si>
  <si>
    <t>0445,0383,0068,0399,0197,0326,0262,0289,0389</t>
  </si>
  <si>
    <t>0340,0807,0343,0399,0492,0304,0282,0808,0806,0214,0289,0173,0180,0271,0253</t>
  </si>
  <si>
    <t>索罗亚-洗翠的样子</t>
  </si>
  <si>
    <t>0097,0841,0174,0492,0468,0282,0043,0417,0010,0247,0425,0180,0269,0259</t>
  </si>
  <si>
    <t>0097,0807,0347,0109,0174,0399,0091,0203,0263,0313,0374,0264,0492,0416,0506,0063,0196,0286,0282,0808,0417,0101,0220,0566,0182,0244,0240,0156,0046,0247,0421,0806,0214,0188,0555,0883,0180,0164,0129,0036,0269,0851,0168,0271,0369,0261</t>
  </si>
  <si>
    <t>0894,0197,0326,0262</t>
  </si>
  <si>
    <t>索罗亚克</t>
  </si>
  <si>
    <t>0097,0373,0313,0185,0492,0154,0468,0286,0282,0043,0417,0539,0400,0386,0228,0184,0010,0269,0259,0369</t>
  </si>
  <si>
    <t>0332,0097,0372,0213,0034,0340,0280,0807,0347,0590,0109,0242,0015,0399,0091,0104,0373,0227,0203,0263,0313,0053,0374,0411,0492,0218,0416,0447,0270,0506,0237,0468,0063,0304,0286,0510,0282,0808,0067,0490,0025,0005,0417,0101,0220,0371,0182,0094,0244,0240,0156,0514,0216,0279,0046,0249,0496,0184,0290,0247,0421,0806,0214,0188,0555,0173,0180,0164,0241,0207,0129,0014,0036,0269,0851,0168,0675,0259,0092,0271,0253,0369</t>
  </si>
  <si>
    <t>0340,0807,0343,0399,0492,0304,0282,0673,0808,0067,0806,0214,0289,0173,0180,0675,0271,0253</t>
  </si>
  <si>
    <t>0389</t>
  </si>
  <si>
    <t>索罗亚克-洗翠的样子</t>
  </si>
  <si>
    <t>0097,0841,0174,0492,0468,0282,0043,0417,0010,0247,0421,0425,0180,0269,0259,0369</t>
  </si>
  <si>
    <t>0332,0097,0034,0280,0807,0347,0109,0242,0174,0399,0091,0203,0263,0313,0053,0374,0411,0264,0492,0416,0447,0270,0506,0063,0304,0196,0286,0282,0808,0067,0490,0417,0101,0220,0566,0809,0182,0094,0244,0240,0156,0046,0184,0247,0421,0806,0214,0188,0555,0883,0180,0164,0129,0014,0036,0269,0851,0168,0675,0271,0369,0261</t>
  </si>
  <si>
    <t>0603</t>
  </si>
  <si>
    <t>泡沫栗鼠</t>
  </si>
  <si>
    <t>0495,0608,0445,0204,0003,0497,0227,0045,0270,0304,0387,0001,0047,0021,0129,0541,0321,0358</t>
  </si>
  <si>
    <t>0914,0213,0226,0331,0347,0204,0886,0590,0605,0091,0104,0497,0227,0283,0203,0263,0313,0374,0218,0447,0441,0270,0237,0304,0231,0282,0189,0583,0182,0240,0156,0514,0216,0496,0219,0290,0402,0214,0173,0164,0241,0162,0207,0129,0541,0036,0851,0168,0085,0086,0092,0885,0813,0253,0369,0526</t>
  </si>
  <si>
    <t>0401,0203,0313,0175,0231,0282,0189,0214,0039,0882</t>
  </si>
  <si>
    <t>0495,0401,0343,0441,0270,0304,0231,0282,0387,0402,0351,0214,0173,0813,0253</t>
  </si>
  <si>
    <t>奇诺栗鼠</t>
  </si>
  <si>
    <t>0495,0608,0331,0204,0497,0227,0270,0304,0387,0001,0350,0047,0021,0129,0541,0321</t>
  </si>
  <si>
    <t>0914,0213,0226,0331,0347,0204,0886,0590,0605,0091,0038,0104,0497,0227,0283,0203,0263,0313,0374,0411,0218,0416,0447,0441,0270,0237,0063,0304,0861,0231,0282,0113,0189,0583,0182,0240,0156,0514,0216,0350,0496,0219,0290,0402,0214,0173,0164,0241,0162,0207,0129,0541,0036,0851,0168,0087,0085,0086,0092,0885,0813,0253,0369,0526</t>
  </si>
  <si>
    <t>0495,0401,0343,0441,0270,0304,0231,0282,0673,0387,0402,0351,0214,0173,0813,0253</t>
  </si>
  <si>
    <t>哥德宝宝</t>
  </si>
  <si>
    <t>0204,0093,0003,0373,0313,0185,0260,0248,0377,0095,0478,0589,0001,0060,0094,0244,0473,0477,0321</t>
  </si>
  <si>
    <t>0502,0213,0347,0451,0204,0590,0399,0104,0138,0373,0203,0412,0797,0263,0313,0148,0374,0492,0218,0248,0447,0356,0385,0270,0237,0286,0113,0478,0417,0371,0182,0060,0094,0917,0678,0244,0473,0240,0115,0156,0216,0157,0317,0496,0219,0290,0247,0285,0214,0173,0500,0164,0207,0129,0269,0477,0851,0168,0085,0086,0259,0092,0271,0433,0253,0428</t>
  </si>
  <si>
    <t>0445,0399,0252,0505,0212,0357,0243,0259,0253</t>
  </si>
  <si>
    <t>0502,0343,0797,0492,0356,0215,0270,0277,0478,0278,0272,0351,0324,0285,0214,0289,0173,0477,0271,0253,0428</t>
  </si>
  <si>
    <t>哥德小童</t>
  </si>
  <si>
    <t>0502,0213,0347,0451,0204,0590,0399,0104,0138,0373,0203,0412,0797,0263,0313,0148,0374,0492,0218,0248,0447,0356,0385,0270,0237,0286,0113,0478,0118,0417,0371,0182,0060,0094,0917,0678,0244,0473,0240,0115,0156,0216,0157,0317,0496,0219,0290,0247,0285,0214,0173,0500,0164,0207,0129,0269,0477,0851,0168,0085,0086,0259,0092,0271,0433,0253,0428</t>
  </si>
  <si>
    <t>哥德小姐</t>
  </si>
  <si>
    <t>0502,0213,0034,0280,0347,0451,0204,0590,0322,0399,0104,0138,0373,0203,0412,0797,0263,0313,0148,0374,0411,0492,0218,0248,0416,0447,0356,0385,0270,0237,0063,0286,0113,0490,0478,0118,0417,0371,0612,0182,0060,0094,0917,0678,0244,0473,0240,0115,0156,0216,0157,0317,0496,0219,0290,0247,0285,0214,0173,0500,0164,0207,0129,0269,0477,0851,0168,0085,0086,0259,0092,0271,0433,0253,0428</t>
  </si>
  <si>
    <t>0502,0343,0797,0492,0356,0215,0270,0673,0277,0478,0278,0272,0351,0324,0285,0214,0289,0173,0477,0271,0253,0428</t>
  </si>
  <si>
    <t>单卵细胞球</t>
  </si>
  <si>
    <t>0502,0204,0093,0283,0248,0377,0237,0113,0220,0182,0060,0094,0473,0149,0105,0115,0205,0285,0289,0472</t>
  </si>
  <si>
    <t>0502,0213,0347,0204,0590,0109,0104,0138,0373,0227,0283,0203,0412,0797,0153,0263,0148,0430,0218,0248,0356,0385,0360,0270,0237,0286,0611,0334,0113,0101,0220,0384,0182,0060,0094,0678,0244,0473,0240,0115,0156,0216,0157,0317,0496,0219,0290,0247,0285,0214,0173,0500,0164,0241,0207,0129,0477,0851,0087,0086,0092,0271,0433,0472,0428</t>
  </si>
  <si>
    <t>0151,0310,0109,0270,0286,0101,0290,0271</t>
  </si>
  <si>
    <t>0495,0502,0283,0797,0356,0270,0334,0277,0220,0272,0351,0324,0285,0214,0289,0173,0798,0477,0271,0472,0428</t>
  </si>
  <si>
    <t>双卵细胞球</t>
  </si>
  <si>
    <t>人造细胞卵</t>
  </si>
  <si>
    <t>0502,0204,0093,0146,0283,0248,0359,0377,0237,0113,0220,0182,0060,0094,0473,0149,0105,0115,0205,0285,0289,0472</t>
  </si>
  <si>
    <t>0502,0213,0034,0347,0204,0590,0109,0104,0409,0138,0373,0227,0283,0203,0412,0797,0153,0263,0007,0148,0430,0374,0411,0264,0218,0248,0416,0447,0356,0385,0360,0270,0237,0063,0008,0286,0611,0334,0282,0113,0005,0101,0220,0384,0612,0182,0060,0094,0917,0678,0244,0473,0240,0115,0156,0216,0157,0249,0317,0496,0219,0290,0247,0285,0214,0173,0500,0070,0164,0241,0276,0207,0129,0477,0851,0087,0009,0086,0092,0271,0433,0472,0428</t>
  </si>
  <si>
    <t>0495,0502,0409,0283,0797,0007,0264,0356,0270,0008,0334,0282,0673,0277,0220,0272,0351,0324,0285,0214,0289,0173,0798,0276,0477,0009,0271,0472,0428</t>
  </si>
  <si>
    <t>鸭宝宝</t>
  </si>
  <si>
    <t>0332,0403,0392,0413,0061,0432,0297,0542,0240,0355,0366,0055,0352,0346,0017</t>
  </si>
  <si>
    <t>0332,0314,0403,0213,0413,0886,0590,0574,0291,0038,0104,0283,0203,0263,0297,0019,0218,0258,0270,0237,0542,0058,0196,0710,0365,0182,0240,0156,0216,0355,0496,0503,0290,0214,0211,0164,0057,0207,0129,0366,0851,0092,0885,0352,0250</t>
  </si>
  <si>
    <t>0314,0453,0362,0291,0283,0016,0381,0382,0119,0300,0211</t>
  </si>
  <si>
    <t>0432,0283,0196,0710,0355,0214,0173,0366,0253,0352</t>
  </si>
  <si>
    <t>舞天鹅</t>
  </si>
  <si>
    <t>0512,0332,0314,0403,0914,0213,0413,0886,0590,0574,0291,0038,0104,0283,0203,0263,0297,0812,0019,0218,0416,0258,0270,0237,0542,0056,0063,0058,0196,0282,0710,0365,0182,0240,0156,0216,0355,0496,0503,0290,0214,0211,0164,0057,0207,0129,0366,0851,0092,0885,0352,0311,0250</t>
  </si>
  <si>
    <t>0432,0283,0196,0710,0355,0143,0214,0173,0366,0253,0352</t>
  </si>
  <si>
    <t>迷你冰</t>
  </si>
  <si>
    <t>0151,0310,0419,0059,0258,0106,0058,0333,0196,0243,0429,0054,0329,0269,0253</t>
  </si>
  <si>
    <t>0502,0213,0419,0059,0590,0104,0203,0153,0263,0430,0524,0218,0258,0237,0304,0058,0333,0196,0286,0334,0113,0182,0240,0156,0216,0496,0290,0120,0214,0173,0164,0207,0269,0092,0253</t>
  </si>
  <si>
    <t>0694,0475,0153,0420,0556,0286,0334,0393,0363,0181,0352</t>
  </si>
  <si>
    <t>0502,0196,0334,0277,0393,0324,0214,0173,0253,0352</t>
  </si>
  <si>
    <t>多多冰</t>
  </si>
  <si>
    <t>0420</t>
  </si>
  <si>
    <t>双倍多多冰</t>
  </si>
  <si>
    <t>0151,0310,0419,0059,0573,0258,0106,0058,0556,0333,0196,0243,0429,0054,0329,0269,0253,0311</t>
  </si>
  <si>
    <t>0502,0213,0419,0251,0059,0590,0104,0203,0153,0263,0430,0524,0218,0416,0258,0237,0063,0304,0058,0333,0196,0286,0334,0113,0182,0240,0156,0216,0496,0290,0120,0214,0173,0164,0207,0269,0092,0253,0311</t>
  </si>
  <si>
    <t>四季鹿</t>
  </si>
  <si>
    <t>0312,0331,0293,0204,0038,0024,0412,0185,0045,0026,0073,0267,0028,0076,0033,0036,0428</t>
  </si>
  <si>
    <t>0097,0213,0226,0034,0523,0331,0204,0590,0091,0038,0104,0497,0283,0203,0412,0263,0313,0148,0218,0202,0447,0803,0580,0270,0237,0437,0113,0345,0267,0583,0182,0240,0156,0514,0216,0496,0219,0290,0402,0247,0214,0076,0164,0241,0207,0036,0851,0086,0092,0885,0528,0526,0428</t>
  </si>
  <si>
    <t>0097,0226,0313,0320,0029,0363,0316,0214,0235,0388</t>
  </si>
  <si>
    <t>0340,0202,0387,0402,0214,0173,0235,0388</t>
  </si>
  <si>
    <t>萌芽鹿</t>
  </si>
  <si>
    <t>0312,0331,0293,0204,0038,0024,0412,0185,0045,0532,0026,0073,0224,0267,0028,0076,0033,0036,0428</t>
  </si>
  <si>
    <t>0097,0213,0226,0034,0523,0331,0204,0590,0174,0015,0091,0038,0104,0497,0283,0203,0412,0263,0313,0148,0218,0202,0416,0447,0803,0580,0270,0237,0667,0063,0437,0113,0345,0267,0572,0583,0182,0240,0156,0514,0216,0249,0496,0219,0290,0402,0247,0214,0684,0076,0707,0164,0241,0207,0014,0036,0851,0675,0086,0092,0885,0528,0526,0428</t>
  </si>
  <si>
    <t>0340,0202,0387,0402,0214,0173,0707,0235,0388</t>
  </si>
  <si>
    <t>电飞鼠</t>
  </si>
  <si>
    <t>0512,0097,0268,0435,0104,0486,0227,0113,0609,0228,0098,0351,0209,0039,0084,0521</t>
  </si>
  <si>
    <t>0512,0332,0097,0403,0213,0226,0451,0204,0590,0015,0104,0598,0486,0527,0227,0203,0412,0263,0148,0374,0218,0270,0237,0231,0113,0182,0240,0156,0216,0355,0496,0290,0214,0173,0076,0683,0164,0207,0129,0269,0087,0085,0086,0092,0369,0521,0528</t>
  </si>
  <si>
    <t>0403,0310,0226,0204,0343,0432,0569,0231,0355,0351,0683,0321</t>
  </si>
  <si>
    <t>0343,0432,0814,0527,0270,0231,0282,0387,0804,0355,0351,0324,0214,0173,0366</t>
  </si>
  <si>
    <t>盖盖虫</t>
  </si>
  <si>
    <t>0491,0405,0038,0203,0206,0175,0031,0210,0029,0043,0064,0184,0163,0014,0036,0404</t>
  </si>
  <si>
    <t>0332,0213,0405,0590,0015,0104,0529,0227,0203,0412,0263,0206,0218,0202,0237,0611,0334,0224,0398,0182,0240,0156,0216,0496,0184,0103,0290,0214,0173,0522,0164,0207,0014,0092,0404</t>
  </si>
  <si>
    <t>0450,0068,0529,0185,0030,0282,0224,0400,0228,0103,0163</t>
  </si>
  <si>
    <t>0450,0529,0202,0334,0282,0324,0214,0173</t>
  </si>
  <si>
    <t>骑士蜗牛</t>
  </si>
  <si>
    <t>0491,0405,0038,0203,0206,0565,0175,0031,0210,0416,0029,0334,0442,0043,0368,0064,0501,0179,0184,0163,0014,0036,0041,0404</t>
  </si>
  <si>
    <t>0332,0097,0213,0693,0405,0370,0590,0015,0104,0529,0227,0203,0412,0263,0206,0411,0218,0202,0416,0237,0063,0611,0334,0442,0224,0398,0182,0240,0534,0156,0216,0279,0179,0249,0496,0184,0103,0290,0214,0684,0173,0522,0164,0207,0014,0269,0092,0404</t>
  </si>
  <si>
    <t>0450,0529,0202,0334,0442,0282,0673,0324,0214,0173,0796</t>
  </si>
  <si>
    <t>哎呀球菇</t>
  </si>
  <si>
    <t>0071,0310,0117,0499,0185,0202,0074,0275,0072,0476,0076,0147,0078,0230,0235,0092</t>
  </si>
  <si>
    <t>0213,0034,0331,0590,0104,0203,0412,0263,0148,0492,0218,0202,0447,0580,0237,0437,0345,0267,0371,0676,0182,0240,0156,0216,0496,0290,0402,0214,0188,0173,0076,0164,0241,0207,0851,0092,0474</t>
  </si>
  <si>
    <t>0034,0111,0203,0380,0074,0077,0205,0078,0388</t>
  </si>
  <si>
    <t>0495,0492,0380,0202,0402,0214,0173,0235,0388</t>
  </si>
  <si>
    <t>败露球菇</t>
  </si>
  <si>
    <t>0213,0034,0331,0590,0104,0203,0412,0263,0148,0492,0218,0202,0416,0447,0580,0506,0237,0063,0437,0345,0267,0371,0676,0182,0240,0156,0216,0496,0184,0290,0402,0214,0188,0173,0076,0707,0164,0241,0207,0851,0092,0474</t>
  </si>
  <si>
    <t>0495,0492,0380,0202,0402,0214,0173,0707,0235,0388</t>
  </si>
  <si>
    <t>轻飘飘</t>
  </si>
  <si>
    <t>0071,0362,0145,0061,0194,0506,0056,0101,0466,0040,0240,0105,0247,0055,0352,0346,0323,0250,0378</t>
  </si>
  <si>
    <t>0213,0059,0362,0590,0399,0605,0291,0104,0138,0203,0412,0263,0148,0218,0202,0258,0506,0237,0056,0058,0196,0286,0182,0094,0244,0240,0156,0216,0496,0219,0503,0290,0247,0214,0188,0482,0173,0164,0057,0207,0269,0092,0271,0433,0127,0250,0261</t>
  </si>
  <si>
    <t>0151,0061,0109,0132,0054,0220,0105,0668</t>
  </si>
  <si>
    <t>0020,0399,0202,0196,0277,0220,0809,0351,0214,0173,0180,0271,0352</t>
  </si>
  <si>
    <t>胖嘟嘟</t>
  </si>
  <si>
    <t>0071,0151,0362,0145,0061,0194,0506,0056,0101,0466,0040,0240,0105,0247,0055,0352,0346,0323,0250,0378</t>
  </si>
  <si>
    <t>0213,0059,0362,0590,0399,0605,0291,0104,0138,0203,0412,0263,0148,0218,0202,0416,0258,0506,0237,0056,0063,0058,0196,0286,0330,0182,0094,0244,0240,0156,0216,0496,0219,0503,0290,0247,0214,0188,0482,0173,0164,0057,0207,0269,0092,0271,0433,0127,0250,0261</t>
  </si>
  <si>
    <t>保姆曼波</t>
  </si>
  <si>
    <t>0453,0392,0362,0003,0361,0505,0270,0056,0589,0001,0182,0219,0487,0358,0352,0346,0250,0469,0273</t>
  </si>
  <si>
    <t>0512,0914,0213,0226,0059,0034,0347,0886,0590,0291,0104,0203,0263,0812,0218,0416,0258,0270,0237,0056,0063,0058,0196,0113,0710,0581,0220,0583,0182,0094,0244,0240,0156,0216,0496,0219,0503,0799,0290,0247,0285,0214,0883,0164,0057,0207,0036,0851,0092,0127,0352,0250,0428</t>
  </si>
  <si>
    <t>0340,0203,0243,0054,0220,0287,0321</t>
  </si>
  <si>
    <t>0340,0270,0196,0282,0710,0277,0220,0214,0173,0352</t>
  </si>
  <si>
    <t>电电虫</t>
  </si>
  <si>
    <t>0071,0097,0450,0405,0435,0486,0527,0210,0380,0141,0103,0324,0163,0169,0081,0389,0086</t>
  </si>
  <si>
    <t>0097,0213,0340,0450,0405,0451,0590,0440,0015,0104,0486,0527,0203,0412,0263,0148,0218,0202,0270,0237,0611,0141,0113,0679,0042,0398,0884,0182,0240,0156,0216,0496,0103,0290,0806,0214,0173,0683,0522,0164,0207,0129,0851,0168,0087,0085,0086,0092,0521,0528,0404</t>
  </si>
  <si>
    <t>0293,0440,0050,0104,0185,0611,0679,0042,0040,0228,0431,0522</t>
  </si>
  <si>
    <t>0340,0450,0527,0380,0202,0393,0804,0351,0324,0806,0214,0173</t>
  </si>
  <si>
    <t>电蜘蛛</t>
  </si>
  <si>
    <t>0071,0097,0450,0405,0435,0486,0527,0210,0380,0141,0103,0324,0163,0169,0564,0081,0389,0086</t>
  </si>
  <si>
    <t>0097,0213,0340,0450,0405,0268,0451,0590,0440,0015,0104,0486,0527,0203,0412,0263,0148,0218,0202,0416,0270,0237,0063,0611,0141,0113,0679,0042,0398,0884,0182,0240,0156,0216,0496,0103,0290,0806,0214,0173,0683,0522,0164,0207,0129,0851,0168,0675,0087,0085,0086,0092,0521,0528,0404</t>
  </si>
  <si>
    <t>0340,0450,0527,0380,0202,0393,0804,0351,0324,0806,0214,0173,0675</t>
  </si>
  <si>
    <t>0050,0228</t>
  </si>
  <si>
    <t>种子铁球</t>
  </si>
  <si>
    <t>铁刺</t>
  </si>
  <si>
    <t>0174,0153,0430,0360,0106,0275,0334,0442,0232,0429,0371,0042,0205,0120,0033</t>
  </si>
  <si>
    <t>0372,0213,0331,0590,0104,0203,0412,0153,0263,0148,0430,0218,0202,0360,0237,0468,0334,0442,0267,0371,0042,0398,0182,0156,0216,0279,0397,0249,0496,0290,0402,0120,0214,0173,0076,0191,0446,0164,0241,0207,0085,0086,0092</t>
  </si>
  <si>
    <t>0491,0331,0356,0282,0073,0431,0402,0191,0446,0092,0388</t>
  </si>
  <si>
    <t>0283,0202,0356,0334,0442,0282,0393,0402,0214,0173,0446,0796,0798,0388</t>
  </si>
  <si>
    <t>坚果哑铃</t>
  </si>
  <si>
    <t>0174,0153,0430,0360,0106,0275,0334,0442,0232,0429,0371,0042,0438,0431,0205,0120,0033</t>
  </si>
  <si>
    <t>0332,0372,0213,0776,0693,0523,0331,0590,0015,0104,0203,0412,0153,0263,0148,0430,0218,0202,0416,0447,0360,0484,0237,0468,0063,0334,0442,0267,0371,0042,0398,0438,0182,0156,0216,0279,0397,0249,0496,0201,0290,0402,0120,0421,0214,0173,0076,0191,0446,0070,0164,0241,0207,0014,0087,0085,0086,0092</t>
  </si>
  <si>
    <t>0335,0283,0202,0356,0334,0442,0282,0393,0402,0214,0173,0446,0796,0798,0388</t>
  </si>
  <si>
    <t>齿轮儿</t>
  </si>
  <si>
    <t>0475,0020,0268,0451,0435,0544,0063,0199,0319,0429,0103,0508,0084,0011,0192</t>
  </si>
  <si>
    <t>0372,0451,0590,0104,0203,0263,0430,0218,0237,0063,0334,0408,0182,0156,0216,0397,0249,0496,0201,0103,0290,0214,0173,0164,0207,0085,0086,0092,0253,0521,0528</t>
  </si>
  <si>
    <t>0020,0356,0334,0277,0393,0278,0804,0351,0324,0214,0173,0796,0798,0477,0253</t>
  </si>
  <si>
    <t>齿轮组</t>
  </si>
  <si>
    <t>0502,0372,0451,0590,0104,0203,0263,0430,0218,0237,0063,0334,0408,0182,0156,0216,0397,0249,0496,0201,0103,0290,0214,0173,0164,0207,0085,0086,0092,0253,0521,0528</t>
  </si>
  <si>
    <t>0502,0020,0356,0334,0277,0393,0278,0804,0351,0324,0214,0173,0796,0798,0477,0253</t>
  </si>
  <si>
    <t>齿轮怪</t>
  </si>
  <si>
    <t>0475,0020,0268,0451,0435,0604,0544,0674,0063,0199,0602,0319,0429,0103,0508,0084,0011,0192</t>
  </si>
  <si>
    <t>0502,0372,0451,0590,0104,0604,0203,0263,0430,0218,0416,0237,0063,0334,0408,0182,0156,0216,0397,0249,0496,0201,0103,0290,0214,0173,0164,0207,0087,0085,0086,0092,0433,0253,0521,0528</t>
  </si>
  <si>
    <t>麻麻小鱼</t>
  </si>
  <si>
    <t>0451,0209,0033,0086</t>
  </si>
  <si>
    <t>0268,0451,0282,0851,0086</t>
  </si>
  <si>
    <t>0393</t>
  </si>
  <si>
    <t>麻麻鳗</t>
  </si>
  <si>
    <t>0051,0491,0020,0451,0489,0242,0435,0380,0029,0209,0037,0085,0086,0528,0192</t>
  </si>
  <si>
    <t>0491,0512,0213,0034,0268,0451,0590,0242,0104,0598,0604,0486,0527,0203,0263,0148,0430,0218,0202,0237,0282,0113,0679,0182,0240,0156,0216,0496,0184,0290,0214,0164,0162,0207,0036,0851,0675,0087,0085,0422,0086,0092,0369,0521,0528</t>
  </si>
  <si>
    <t>0401,0020,0340,0380,0202,0231,0282,0393,0351,0324,0214,0173,0162,0675</t>
  </si>
  <si>
    <t>麻麻鳗鱼王</t>
  </si>
  <si>
    <t>0051,0489,0242,0306,0435,0380,0029,0569,0037,0528,0192</t>
  </si>
  <si>
    <t>0491,0512,0213,0776,0034,0280,0339,0523,0268,0451,0370,0590,0109,0242,0015,0104,0337,0406,0525,0409,0598,0604,0486,0527,0203,0263,0007,0053,0148,0430,0264,0218,0202,0416,0447,0484,0506,0237,0468,0063,0282,0113,0710,0679,0200,0612,0182,0240,0156,0216,0046,0157,0249,0317,0496,0184,0290,0214,0707,0070,0164,0241,0916,0162,0207,0129,0036,0851,0675,0087,0085,0422,0009,0086,0092,0369,0521,0528,0428</t>
  </si>
  <si>
    <t>0401,0020,0340,0406,0409,0007,0264,0380,0202,0231,0282,0393,0200,0351,0324,0214,0173,0162,0276,0675,0009</t>
  </si>
  <si>
    <t>超级麻麻鳗鱼王</t>
  </si>
  <si>
    <t>鳗鳗高升</t>
  </si>
  <si>
    <t>小灰怪</t>
  </si>
  <si>
    <t>0347,0093,0045,0470,0029,0377,0237,0286,0357,0471,0060,0094,0244,0105,0493,0485,0100,0472,0428</t>
  </si>
  <si>
    <t>0097,0502,0213,0347,0451,0590,0322,0399,0104,0138,0497,0373,0203,0412,0263,0148,0218,0385,0237,0286,0113,0417,0384,0182,0094,0244,0473,0240,0115,0156,0216,0157,0317,0496,0219,0103,0290,0247,0285,0214,0173,0211,0500,0164,0207,0477,0168,0085,0086,0092,0271,0433,0253,0472,0428</t>
  </si>
  <si>
    <t>0502,0310,0112,0322,0194,0050,0385,0417,0384,0244,0285,0100</t>
  </si>
  <si>
    <t>0495,0502,0399,0797,0356,0277,0800,0220,0278,0272,0351,0324,0285,0214,0289,0173,0477,0271,0253,0472,0428</t>
  </si>
  <si>
    <t>大宇怪</t>
  </si>
  <si>
    <t>0347,0093,0045,0470,0029,0377,0237,0286,0357,0471,0060,0094,0678,0244,0105,0493,0485,0100,0472,0428</t>
  </si>
  <si>
    <t>0097,0502,0213,0347,0451,0590,0322,0399,0104,0138,0497,0373,0203,0412,0263,0148,0430,0218,0248,0416,0385,0237,0063,0286,0113,0417,0384,0182,0094,0678,0244,0473,0240,0115,0156,0216,0157,0317,0496,0219,0103,0290,0247,0285,0214,0173,0211,0500,0164,0207,0477,0168,0085,0086,0092,0161,0271,0433,0253,0472,0428</t>
  </si>
  <si>
    <t>烛光灵</t>
  </si>
  <si>
    <t>0310,0109,0174,0052,0083,0481,0506,0286,0517,0262,0107,0101,0315,0220,0247,0123,0261</t>
  </si>
  <si>
    <t>0502,0213,0807,0347,0590,0109,0174,0399,0104,0138,0373,0203,0412,0263,0126,0083,0488,0053,0394,0148,0218,0114,0257,0506,0237,0286,0510,0595,0101,0315,0220,0371,0809,0182,0094,0244,0156,0216,0496,0219,0290,0247,0806,0214,0173,0076,0180,0164,0241,0207,0269,0477,0915,0851,0168,0092,0271,0433,0261</t>
  </si>
  <si>
    <t>0051,0151,0445,0499,0203,0114,0257,0471</t>
  </si>
  <si>
    <t>0502,0807,0399,0257,0220,0809,0351,0806,0214,0173,0180,0477,0271</t>
  </si>
  <si>
    <t>灯火幽灵</t>
  </si>
  <si>
    <t>0502,0213,0807,0347,0590,0109,0174,0399,0104,0138,0373,0203,0412,0263,0126,0083,0488,0053,0394,0148,0218,0114,0257,0506,0237,0286,0510,0808,0595,0101,0315,0220,0371,0809,0182,0094,0244,0156,0216,0496,0219,0290,0247,0806,0214,0173,0076,0180,0164,0241,0207,0269,0477,0915,0851,0168,0092,0271,0433,0261</t>
  </si>
  <si>
    <t>水晶灯火灵</t>
  </si>
  <si>
    <t>0502,0213,0807,0347,0590,0109,0174,0399,0104,0138,0373,0203,0412,0263,0126,0083,0488,0053,0394,0148,0218,0416,0114,0257,0506,0237,0063,0286,0510,0808,0595,0101,0315,0220,0371,0809,0182,0094,0244,0156,0216,0496,0219,0290,0247,0806,0214,0173,0076,0180,0164,0241,0207,0269,0477,0915,0851,0168,0092,0885,0271,0433,0261</t>
  </si>
  <si>
    <t>0502,0807,0399,0257,0673,0220,0809,0351,0806,0214,0173,0180,0477,0271</t>
  </si>
  <si>
    <t>超级水晶灯火灵</t>
  </si>
  <si>
    <t>牙牙</t>
  </si>
  <si>
    <t>0372,0044,0784,0242,0337,0349,0406,0082,0530,0206,0116,0416,0012,0673,0043,0200,0184,0010,0163,0014,0269</t>
  </si>
  <si>
    <t>0332,0372,0213,0784,0280,0523,0590,0242,0015,0091,0038,0104,0434,0913,0337,0349,0406,0525,0283,0203,0263,0206,0374,0116,0218,0416,0237,0468,0510,0442,0231,0200,0371,0398,0182,0240,0156,0216,0179,0046,0249,0317,0496,0799,0184,0290,0421,0214,0555,0173,0707,0070,0164,0241,0276,0057,0207,0129,0014,0036,0269,0851,0092,0885,0404</t>
  </si>
  <si>
    <t>0401,0068,0406,0283,0203,0660,0116,0106,0231,0400,0013,0179</t>
  </si>
  <si>
    <t>0401,0434,0406,0530,0283,0231,0200,0799,0351,0214,0173,0276</t>
  </si>
  <si>
    <t>斧牙龙</t>
  </si>
  <si>
    <t>0332,0372,0213,0784,0280,0523,0590,0242,0015,0091,0038,0104,0434,0913,0337,0349,0406,0525,0283,0203,0263,0206,0374,0116,0218,0416,0237,0468,0510,0442,0231,0067,0200,0371,0398,0182,0240,0156,0216,0179,0046,0249,0317,0496,0799,0184,0290,0421,0214,0555,0173,0707,0070,0164,0241,0276,0057,0207,0129,0014,0036,0269,0851,0092,0885,0404</t>
  </si>
  <si>
    <t>0401,0434,0406,0530,0283,0231,0067,0200,0799,0351,0214,0173,0707,0276</t>
  </si>
  <si>
    <t>双斧战龙</t>
  </si>
  <si>
    <t>0332,0372,0213,0034,0784,0280,0693,0523,0370,0590,0242,0015,0091,0038,0104,0434,0913,0337,0349,0406,0525,0089,0283,0203,0263,0206,0374,0411,0116,0218,0416,0447,0237,0468,0063,0510,0442,0231,0067,0490,0200,0371,0398,0182,0427,0240,0156,0216,0179,0046,0157,0249,0317,0496,0799,0184,0290,0421,0214,0555,0173,0707,0070,0164,0241,0276,0057,0207,0129,0014,0036,0269,0851,0092,0885,0404</t>
  </si>
  <si>
    <t>0401,0434,0406,0530,0283,0231,0673,0067,0200,0799,0351,0214,0173,0707,0276</t>
  </si>
  <si>
    <t>喷嚏熊</t>
  </si>
  <si>
    <t>0117,0059,0362,0204,0203,0175,0524,0154,0045,0258,0196,0589,0181,0156,0329,0163,0883,0037</t>
  </si>
  <si>
    <t>0332,0372,0213,0419,0059,0776,0034,0362,0523,0204,0886,0590,0242,0015,0091,0104,0497,0227,0283,0203,0263,0374,0264,0524,0218,0447,0258,0484,0237,0468,0058,0423,0008,0333,0196,0710,0067,0025,0005,0232,0341,0189,0583,0612,0182,0240,0156,0216,0157,0249,0317,0496,0290,0421,0214,0555,0173,0883,0070,0164,0276,0057,0207,0036,0269,0851,0168,0092,0885,0352,0404</t>
  </si>
  <si>
    <t>0372,0419,0227,0264,0008,0400,0583,0214,0281</t>
  </si>
  <si>
    <t>0343,0264,0008,0196,0067,0214,0173,0276,0352</t>
  </si>
  <si>
    <t>冻原熊</t>
  </si>
  <si>
    <t>0453,0117,0059,0362,0204,0203,0175,0524,0154,0045,0258,0556,0196,0589,0181,0156,0329,0163,0883,0276,0207,0037</t>
  </si>
  <si>
    <t>0332,0372,0213,0419,0059,0776,0034,0280,0362,0339,0523,0204,0886,0370,0590,0242,0174,0015,0091,0291,0038,0104,0089,0497,0227,0283,0203,0263,0374,0411,0264,0524,0218,0416,0447,0258,0912,0484,0237,0468,0063,0058,0423,0008,0333,0196,0710,0067,0025,0005,0232,0341,0189,0583,0612,0182,0240,0156,0216,0179,0046,0157,0249,0317,0496,0184,0290,0421,0214,0555,0173,0883,0444,0070,0164,0276,0057,0207,0014,0036,0269,0851,0168,0675,0092,0885,0352,0404</t>
  </si>
  <si>
    <t>0343,0264,0008,0196,0067,0214,0173,0276,0675,0352</t>
  </si>
  <si>
    <t>几何雪花</t>
  </si>
  <si>
    <t>0151,0246,0062,0020,0109,0573,0114,0058,0420,0196,0673,0113,0054,0400,0229,0105,0115,0159,0329,0163,0076</t>
  </si>
  <si>
    <t>0512,0213,0694,0419,0059,0034,0886,0590,0109,0104,0203,0153,0263,0430,0524,0218,0416,0258,0114,0237,0063,0058,0861,0333,0196,0334,0113,0398,0182,0240,0115,0156,0216,0496,0184,0290,0120,0214,0173,0883,0076,0164,0207,0036,0851,0092,0813,0352</t>
  </si>
  <si>
    <t>0694,0153,0524</t>
  </si>
  <si>
    <t>0020,0432,0196,0334,0282,0673,0277,0324,0214,0173,0813,0352</t>
  </si>
  <si>
    <t>小嘴蜗</t>
  </si>
  <si>
    <t>0071,0051,0151,0117,0034,0405,0174,0515,0202,0385,0141,0072,0182,0105,0522,0281</t>
  </si>
  <si>
    <t>0213,0226,0034,0405,0590,0104,0227,0203,0412,0263,0218,0202,0385,0237,0611,0141,0341,0182,0240,0156,0216,0496,0290,0214,0188,0173,0191,0522,0164,0207,0092,0390,0474</t>
  </si>
  <si>
    <t>0226,0038,0227,0203,0364,0470,0170,0189,0228,0191,0390</t>
  </si>
  <si>
    <t>0450,0380,0202,0324,0806,0214,0173</t>
  </si>
  <si>
    <t>敏捷虫</t>
  </si>
  <si>
    <t>0071,0051,0151,0491,0097,0034,0405,0174,0104,0515,0202,0385,0141,0382,0072,0384,0098,0105,0522,0129,0092,0369,0594,0281</t>
  </si>
  <si>
    <t>0097,0213,0226,0034,0405,0590,0104,0409,0227,0203,0412,0263,0411,0218,0202,0416,0385,0237,0063,0611,0141,0341,0384,0182,0240,0156,0216,0179,0496,0201,0290,0214,0188,0173,0191,0522,0164,0207,0129,0092,0390,0369,0599,0474</t>
  </si>
  <si>
    <t>0450,0380,0202,0282,0673,0324,0806,0214,0173</t>
  </si>
  <si>
    <t>泥巴鱼</t>
  </si>
  <si>
    <t>0117,0340,0293,0268,0435,0604,0203,0090,0175,0426,0330,0341,0189,0300,0279,0389,0033,0085,0084,0055</t>
  </si>
  <si>
    <t>0213,0340,0523,0590,0091,0104,0414,0089,0598,0604,0527,0203,0263,0148,0492,0218,0237,0611,0330,0341,0371,0182,0240,0156,0216,0279,0157,0317,0496,0201,0503,0290,0214,0188,0482,0173,0446,0707,0444,0164,0057,0207,0087,0085,0086,0092,0253</t>
  </si>
  <si>
    <t>0310,0174,0414,0598,0382,0220,0513,0351,0214,0209,0180,0281</t>
  </si>
  <si>
    <t>0401,0340,0414,0527,0283,0492,0808,0393,0220,0351,0214,0173,0180,0446,0707,0253,0352</t>
  </si>
  <si>
    <t>泥巴鱼-伽勒尔的样子</t>
  </si>
  <si>
    <t>拟态</t>
  </si>
  <si>
    <t>0340,0203,0090,0175,0334,0232,0319,0330,0341,0189,0279,0779,0389,0033,0055</t>
  </si>
  <si>
    <t>0213,0340,0523,0242,0091,0414,0089,0203,0263,0430,0492,0423,0334,0330,0341,0371,0182,0240,0156,0279,0157,0317,0496,0201,0503,0103,0214,0188,0482,0173,0446,0707,0444,0164,0057,0086,0253</t>
  </si>
  <si>
    <t>0310,0020,0068,0174,0220,0513,0180,0281</t>
  </si>
  <si>
    <t>0808,0796,0805</t>
  </si>
  <si>
    <t>功夫鼬</t>
  </si>
  <si>
    <t>0396,0340,0347,0197,0003,0409,0252,0395,0154,0136,0468,0026,0096,0001,0501,0179,0129,0369</t>
  </si>
  <si>
    <t>0512,0332,0097,0502,0213,0396,0226,0340,0280,0339,0347,0370,0811,0590,0091,0104,0409,0203,0263,0374,0411,0116,0264,0218,0447,0270,0237,0282,0067,0490,0025,0005,0371,0398,0612,0182,0244,0240,0115,0156,0514,0216,0279,0179,0157,0249,0317,0496,0290,0214,0173,0444,0070,0164,0241,0207,0129,0014,0036,0269,0851,0092,0885,0918,0369,0526</t>
  </si>
  <si>
    <t>0502,0226,0203,0364,0264,0282,0067,0382,0265,0233</t>
  </si>
  <si>
    <t>0502,0340,0811,0409,0530,0264,0270,0282,0067,0272,0214,0173</t>
  </si>
  <si>
    <t>师父鼬</t>
  </si>
  <si>
    <t>0396,0340,0347,0197,0003,0409,0252,0395,0154,0136,0468,0026,0096,0001,0501,0179,0129,0369,0469</t>
  </si>
  <si>
    <t>0512,0332,0097,0502,0372,0213,0396,0226,0299,0340,0280,0693,0339,0347,0370,0811,0590,0091,0038,0104,0409,0203,0263,0374,0411,0116,0264,0218,0416,0447,0270,0237,0063,0861,0282,0067,0490,0025,0005,0371,0398,0612,0182,0244,0240,0115,0156,0514,0216,0279,0179,0157,0249,0317,0496,0290,0214,0173,0444,0070,0164,0241,0207,0129,0014,0036,0269,0851,0092,0885,0813,0918,0369,0410,0526</t>
  </si>
  <si>
    <t>0502,0340,0811,0409,0530,0264,0270,0282,0673,0067,0272,0214,0173</t>
  </si>
  <si>
    <t>赤面龙</t>
  </si>
  <si>
    <t>0044,0498,0242,0337,0082,0525,0468,0442,0043,0232,0400,0200,0279,0431,0184,0010,0163,0276</t>
  </si>
  <si>
    <t>0332,0213,0034,0523,0451,0590,0242,0015,0399,0091,0104,0337,0406,0525,0089,0203,0263,0424,0007,0053,0430,0374,0411,0218,0416,0441,0257,0237,0468,0063,0510,0442,0231,0005,0200,0371,0612,0182,0240,0156,0514,0216,0279,0046,0157,0249,0317,0496,0184,0290,0421,0214,0188,0479,0555,0173,0446,0707,0070,0164,0241,0276,0057,0207,0269,0422,0009,0259,0092</t>
  </si>
  <si>
    <t>0306,0185,0424,0137,0231,0232,0400,0342,0228,0289,0389,0422</t>
  </si>
  <si>
    <t>0401,0399,0434,0406,0814,0007,0441,0257,0442,0231,0808,0200,0799,0351,0214,0289,0173,0446,0707,0276,0009</t>
  </si>
  <si>
    <t>泥偶小人</t>
  </si>
  <si>
    <t>0310,0174,0111,0223,0089,0264,0359,0484,0334,0222,0005,0189,0101,0566,0001,0205,0247,0325,0707</t>
  </si>
  <si>
    <t>0502,0034,0280,0523,0590,0109,0174,0091,0038,0104,0409,0414,0089,0203,0263,0007,0148,0374,0411,0264,0218,0447,0356,0360,0484,0270,0506,0237,0058,0008,0196,0286,0334,0282,0067,0490,0025,0005,0189,0101,0566,0809,0612,0182,0094,0244,0240,0115,0156,0216,0397,0157,0249,0317,0496,0219,0201,0815,0290,0120,0247,0214,0479,0173,0446,0707,0070,0164,0241,0276,0207,0036,0477,0851,0168,0009,0092</t>
  </si>
  <si>
    <t>0502,0335,0409,0414,0007,0264,0356,0008,0196,0334,0067,0277,0809,0815,0351,0324,0214,0173,0446,0276,0477,0009</t>
  </si>
  <si>
    <t>泥偶巨人</t>
  </si>
  <si>
    <t>0310,0174,0111,0223,0089,0264,0359,0484,0667,0334,0222,0005,0189,0101,0566,0001,0205,0247,0325,0707</t>
  </si>
  <si>
    <t>0502,0776,0034,0280,0523,0451,0370,0590,0109,0174,0663,0091,0038,0104,0409,0414,0089,0203,0263,0007,0148,0430,0374,0019,0411,0264,0218,0416,0447,0356,0360,0912,0535,0484,0270,0506,0237,0667,0063,0058,0008,0196,0286,0334,0282,0067,0490,0025,0005,0189,0101,0566,0809,0612,0182,0094,0244,0240,0115,0156,0216,0397,0157,0249,0317,0496,0219,0201,0815,0290,0120,0247,0214,0479,0173,0076,0446,0707,0444,0070,0164,0241,0276,0207,0036,0477,0851,0168,0085,0009,0092,0271,0428</t>
  </si>
  <si>
    <t>0502,0335,0409,0414,0007,0264,0356,0008,0196,0334,0067,0277,0809,0815,0351,0324,0214,0173,0446,0707,0276,0477,0009,0428</t>
  </si>
  <si>
    <t>超级泥偶巨人</t>
  </si>
  <si>
    <t>无形拳</t>
  </si>
  <si>
    <t>驹刀小兵</t>
  </si>
  <si>
    <t>0372,0373,0185,0210,0012,0334,0442,0673,0043,0232,0319,0400,0514,0184,0010,0163,0014,0259</t>
  </si>
  <si>
    <t>0332,0403,0372,0213,0251,0280,0590,0015,0399,0091,0104,0373,0203,0263,0206,0430,0374,0492,0218,0447,0237,0468,0334,0442,0808,0067,0490,0232,0319,0371,0398,0612,0182,0427,0240,0156,0514,0216,0279,0397,0249,0317,0496,0201,0184,0103,0290,0421,0214,0555,0173,0180,0446,0796,0444,0164,0207,0014,0036,0269,0851,0168,0086,0259,0092,0404</t>
  </si>
  <si>
    <t>0029,0212,0427,0228,0501,0279,0446,0389</t>
  </si>
  <si>
    <t>0399,0530,0492,0334,0442,0282,0808,0067,0393,0272,0214,0289,0173,0180,0446,0796</t>
  </si>
  <si>
    <t>劈斩司令</t>
  </si>
  <si>
    <t>0372,0373,0185,0210,0012,0334,0442,0673,0043,0368,0232,0319,0400,0514,0184,0010,0163,0014,0259</t>
  </si>
  <si>
    <t>0332,0403,0372,0213,0251,0280,0590,0015,0399,0091,0104,0373,0203,0263,0206,0430,0374,0411,0492,0218,0416,0447,0237,0468,0063,0334,0442,0808,0067,0490,0232,0319,0371,0398,0612,0182,0427,0240,0156,0514,0216,0279,0179,0397,0249,0317,0496,0201,0184,0103,0290,0421,0214,0555,0173,0180,0446,0796,0444,0164,0207,0014,0036,0269,0851,0168,0675,0086,0259,0092,0404</t>
  </si>
  <si>
    <t>0399,0530,0492,0334,0442,0282,0673,0808,0067,0393,0272,0214,0289,0173,0180,0446,0796,0675</t>
  </si>
  <si>
    <t>爆炸头水牛</t>
  </si>
  <si>
    <t>0116,0031,0416,0543,0030,0043,0224,0228,0099,0279,0179,0184,0014,0033,0037,0675</t>
  </si>
  <si>
    <t>0332,0133,0372,0213,0034,0523,0370,0590,0015,0104,0089,0203,0263,0116,0218,0416,0237,0667,0442,0224,0341,0200,0371,0398,0182,0240,0156,0514,0216,0279,0179,0157,0249,0317,0496,0184,0290,0214,0684,0173,0707,0444,0070,0164,0241,0276,0057,0207,0014,0269,0675,0092,0253,0528,0526,0428</t>
  </si>
  <si>
    <t>0133,0562,0538,0283,0029,0442,0341,0189,0431,0130,0023</t>
  </si>
  <si>
    <t>0283,0442,0808,0200,0214,0173,0707,0276,0253,0428</t>
  </si>
  <si>
    <t>毛头小鹰</t>
  </si>
  <si>
    <t>0332,0403,0413,0306,0432,0031,0468,0043,0064,0184,0507,0163,0366,0037,0018,0017</t>
  </si>
  <si>
    <t>0512,0332,0097,0314,0403,0372,0213,0034,0413,0339,0370,0590,0015,0038,0104,0814,0203,0263,0297,0019,0218,0257,0270,0237,0468,0542,0365,0182,0240,0156,0514,0216,0157,0249,0317,0355,0496,0184,0290,0421,0507,0214,0173,0211,0070,0164,0241,0276,0207,0129,0366,0036,0851,0092,0369,0526,0428</t>
  </si>
  <si>
    <t>0432,0814,0257,0355,0214,0173,0276,0366</t>
  </si>
  <si>
    <t>勇士雄鹰</t>
  </si>
  <si>
    <t>0332,0403,0413,0306,0432,0031,0468,0043,0064,0184,0143,0507,0163,0276,0366,0037,0018,0017</t>
  </si>
  <si>
    <t>0512,0332,0097,0314,0403,0372,0213,0034,0413,0339,0370,0590,0015,0038,0104,0814,0203,0263,0297,0019,0218,0416,0257,0270,0237,0468,0542,0063,0442,0232,0365,0182,0240,0156,0514,0216,0179,0157,0249,0317,0355,0496,0184,0290,0421,0507,0214,0173,0211,0070,0164,0241,0276,0207,0129,0366,0036,0851,0092,0369,0526,0428</t>
  </si>
  <si>
    <t>0432,0814,0257,0673,0355,0143,0214,0173,0276,0366,0428</t>
  </si>
  <si>
    <t>勇士雄鹰-洗翠的样子</t>
  </si>
  <si>
    <t>0332,0403,0306,0432,0840,0468,0542,0043,0064,0184,0143,0163,0276,0366,0037,0018,0017</t>
  </si>
  <si>
    <t>0512,0332,0097,0314,0403,0034,0413,0339,0347,0370,0109,0605,0038,0814,0203,0797,0263,0297,0019,0248,0416,0257,0270,0542,0063,0304,0196,0232,0101,0182,0060,0094,0917,0678,0244,0473,0240,0156,0179,0157,0317,0184,0247,0421,0214,0555,0500,0164,0241,0129,0366,0036,0851,0369,0410,0428</t>
  </si>
  <si>
    <t>秃鹰丫头</t>
  </si>
  <si>
    <t>0403,0213,0413,0399,0432,0373,0185,0260,0031,0016,0334,0282,0043,0119,0417,0365,0386,0366,0018</t>
  </si>
  <si>
    <t>0332,0314,0403,0372,0213,0413,0590,0015,0399,0038,0104,0814,0373,0203,0263,0313,0297,0019,0492,0218,0257,0237,0510,0334,0282,0808,0417,0371,0365,0182,0244,0240,0156,0514,0216,0249,0317,0355,0496,0184,0290,0247,0214,0555,0173,0180,0211,0164,0241,0207,0129,0366,0036,0269,0851,0168,0675,0259,0092,0253,0369</t>
  </si>
  <si>
    <t>0313,0492,0282,0212,0355,0184,0211,0092</t>
  </si>
  <si>
    <t>0335,0399,0432,0814,0492,0257,0334,0282,0808,0355,0214,0289,0173,0366</t>
  </si>
  <si>
    <t>秃鹰娜</t>
  </si>
  <si>
    <t>0403,0213,0198,0413,0399,0432,0373,0185,0260,0031,0016,0334,0282,0043,0119,0417,0365,0386,0143,0366,0092,0018</t>
  </si>
  <si>
    <t>0512,0332,0314,0403,0372,0213,0413,0590,0015,0399,0038,0104,0814,0373,0203,0263,0313,0297,0019,0492,0218,0416,0257,0237,0542,0063,0510,0334,0282,0808,0417,0371,0365,0182,0244,0240,0156,0514,0216,0249,0317,0355,0496,0201,0184,0290,0247,0214,0555,0173,0180,0211,0164,0241,0207,0129,0366,0036,0269,0851,0168,0675,0259,0092,0253,0369</t>
  </si>
  <si>
    <t>0335,0399,0432,0814,0492,0257,0334,0282,0808,0355,0143,0214,0289,0173,0366</t>
  </si>
  <si>
    <t>熔蚁兽</t>
  </si>
  <si>
    <t>0133,0020,0450,0680,0083,0481,0053,0394,0154,0468,0510,0517,0122,0316,0163,0289,0255,0254,0256,0033</t>
  </si>
  <si>
    <t>0332,0133,0213,0034,0693,0590,0015,0091,0104,0409,0203,0263,0126,0007,0083,0053,0394,0374,0411,0218,0202,0416,0257,0237,0468,0510,0067,0315,0612,0182,0240,0156,0216,0249,0317,0496,0290,0421,0214,0173,0076,0707,0164,0241,0276,0207,0269,0168,0675,0009,0092,0261</t>
  </si>
  <si>
    <t>0562,0034,0174,0185,0257,0400,0228,0214,0389,0321,0035</t>
  </si>
  <si>
    <t>0020,0450,0807,0007,0264,0380,0202,0257,0282,0067,0278,0815,0214,0289,0173,0707,0276,0675,0009</t>
  </si>
  <si>
    <t>铁蚁</t>
  </si>
  <si>
    <t>0097,0251,0044,0450,0242,0091,0494,0210,0012,0334,0442,0232,0319,0028,0011,0404</t>
  </si>
  <si>
    <t>0332,0097,0213,0226,0251,0590,0242,0015,0091,0104,0203,0412,0263,0430,0218,0416,0270,0237,0468,0334,0442,0182,0156,0514,0216,0397,0157,0249,0317,0496,0201,0103,0290,0421,0214,0173,0707,0444,0070,0522,0164,0276,0207,0422,0086,0092,0404</t>
  </si>
  <si>
    <t>0226,0203,0185,0660,0175,0611,0368,0431,0103,0522,0422</t>
  </si>
  <si>
    <t>0450,0283,0334,0442,0806,0214,0173,0796,0276</t>
  </si>
  <si>
    <t>单首龙</t>
  </si>
  <si>
    <t>0372,0044,0034,0242,0225,0406,0082,0407,0116,0029,0304,0417,0200,0046,0184,0021,0033,0526</t>
  </si>
  <si>
    <t>0372,0213,0034,0590,0242,0399,0104,0434,0913,0406,0525,0414,0203,0263,0424,0116,0218,0237,0304,0423,0510,0417,0200,0182,0244,0240,0156,0216,0046,0249,0496,0184,0103,0290,0214,0555,0173,0180,0070,0164,0241,0276,0207,0036,0269,0851,0168,0422,0086,0259,0092,0253,0526,0428</t>
  </si>
  <si>
    <t>0372,0310,0562,0399,0458,0414,0424,0457,0423,0103,0422</t>
  </si>
  <si>
    <t>0401,0399,0434,0406,0414,0304,0200,0351,0214,0173,0180,0276,0253,0428</t>
  </si>
  <si>
    <t>双首暴龙</t>
  </si>
  <si>
    <t>0372,0044,0034,0242,0458,0225,0406,0082,0407,0116,0029,0304,0417,0200,0046,0184,0021,0033,0526</t>
  </si>
  <si>
    <t>0372,0213,0251,0034,0590,0242,0399,0104,0434,0913,0406,0525,0414,0203,0263,0424,0116,0218,0270,0237,0304,0423,0510,0808,0417,0200,0182,0244,0240,0156,0216,0046,0249,0496,0184,0103,0290,0214,0555,0173,0180,0707,0070,0164,0241,0276,0207,0036,0269,0851,0168,0422,0086,0259,0092,0253,0526,0428</t>
  </si>
  <si>
    <t>三首恶龙</t>
  </si>
  <si>
    <t>0372,0044,0034,0242,0458,0225,0406,0082,0407,0116,0029,0063,0304,0417,0200,0046,0184,0021,0033,0161,0526</t>
  </si>
  <si>
    <t>0512,0372,0213,0251,0034,0784,0693,0523,0451,0590,0242,0399,0104,0434,0913,0349,0406,0525,0814,0414,0089,0497,0203,0263,0126,0424,0083,0053,0430,0019,0411,0116,0218,0416,0257,0270,0237,0056,0063,0304,0423,0510,0231,0808,0417,0200,0371,0182,0244,0240,0115,0156,0216,0046,0157,0249,0317,0355,0496,0799,0184,0103,0290,0214,0555,0173,0180,0446,0211,0707,0444,0070,0164,0241,0276,0057,0207,0366,0036,0269,0851,0168,0675,0422,0086,0259,0092,0161,0253,0369,0526,0428</t>
  </si>
  <si>
    <t>0401,0399,0432,0434,0406,0814,0414,0257,0304,0231,0200,0355,0799,0351,0324,0214,0173,0180,0276,0366,0675,0253,0428</t>
  </si>
  <si>
    <t>燃烧虫</t>
  </si>
  <si>
    <t>0071,0133,0450,0405,0038,0052,0488,0172,0394,0141,0103,0081,0522,0036,0037</t>
  </si>
  <si>
    <t>0512,0133,0213,0034,0450,0405,0347,0590,0038,0104,0203,0263,0126,0083,0488,0053,0394,0218,0202,0257,0237,0510,0141,0113,0679,0315,0884,0182,0094,0156,0216,0496,0219,0103,0290,0806,0214,0173,0076,0522,0164,0241,0207,0036,0851,0092,0885,0369,0528,0261,0428</t>
  </si>
  <si>
    <t>0071,0203,0193,0106,0393,0234,0081,0037,0428</t>
  </si>
  <si>
    <t>0450,0202,0257,0393,0324,0806,0214,0173,0428</t>
  </si>
  <si>
    <t>火神蛾</t>
  </si>
  <si>
    <t>0071,0133,0450,0405,0038,0052,0552,0126,0083,0488,0172,0394,0016,0257,0542,0141,0483,0476,0103,0318,0081,0522,0036,0037,0018</t>
  </si>
  <si>
    <t>0512,0332,0314,0403,0133,0213,0034,0450,0405,0347,0590,0038,0104,0814,0203,0263,0126,0083,0488,0053,0394,0019,0218,0202,0416,0257,0237,0542,0063,0510,0141,0113,0679,0595,0315,0398,0884,0182,0094,0240,0156,0216,0355,0496,0219,0103,0290,0806,0214,0173,0076,0522,0164,0241,0207,0366,0036,0851,0092,0885,0369,0528,0261,0428</t>
  </si>
  <si>
    <t>0450,0432,0814,0202,0257,0393,0355,0324,0806,0214,0173,0366,0428</t>
  </si>
  <si>
    <t>勾帕路翁</t>
  </si>
  <si>
    <t>0370,0024,0270,0442,0043,0368,0232,0098,0501,0514,0533,0014,0036,0526</t>
  </si>
  <si>
    <t>0332,0403,0396,0776,0034,0340,0280,0347,0370,0811,0590,0015,0038,0104,0203,0263,0206,0430,0411,0218,0416,0484,0270,0237,0468,0063,0334,0442,0224,0232,0319,0398,0182,0244,0240,0115,0156,0514,0216,0279,0179,0046,0397,0249,0496,0219,0201,0184,0290,0214,0684,0173,0446,0796,0444,0070,0164,0241,0276,0207,0129,0014,0036,0269,0851,0086,0092,0918,0410,0521,0526,0404,0428</t>
  </si>
  <si>
    <t>0335,0340,0811,0270,0334,0442,0673,0393,0214,0173,0446,0796,0276,0428</t>
  </si>
  <si>
    <t>代拉基翁</t>
  </si>
  <si>
    <t>0370,0024,0270,0043,0098,0501,0514,0157,0533,0479,0444,0014,0036,0526</t>
  </si>
  <si>
    <t>0332,0403,0396,0034,0280,0523,0347,0370,0811,0590,0015,0038,0104,0414,0089,0203,0263,0206,0411,0218,0416,0270,0237,0667,0063,0442,0224,0398,0182,0244,0115,0156,0514,0216,0279,0179,0046,0350,0397,0157,0249,0317,0496,0219,0201,0184,0290,0214,0479,0684,0173,0446,0707,0444,0070,0164,0276,0207,0129,0014,0036,0269,0851,0092,0918,0526,0404,0428</t>
  </si>
  <si>
    <t>0335,0811,0414,0270,0442,0673,0214,0173,0446,0707,0276,0428</t>
  </si>
  <si>
    <t>毕力吉翁</t>
  </si>
  <si>
    <t>0370,0024,0202,0270,0348,0043,0345,0098,0501,0514,0533,0014,0235,0036,0526</t>
  </si>
  <si>
    <t>0332,0403,0396,0034,0340,0280,0331,0347,0370,0811,0590,0015,0038,0104,0203,0412,0263,0206,0148,0411,0218,0202,0416,0447,0803,0270,0237,0063,0348,0437,0113,0345,0224,0267,0182,0244,0115,0156,0514,0216,0279,0179,0046,0249,0496,0219,0184,0290,0402,0214,0684,0173,0076,0669,0444,0070,0164,0241,0276,0207,0129,0014,0036,0269,0851,0092,0885,0918,0410,0526,0404,0428</t>
  </si>
  <si>
    <t>0335,0340,0811,0202,0803,0270,0673,0402,0214,0173,0276,0235,0388,0428</t>
  </si>
  <si>
    <t>龙卷云-化身形态</t>
  </si>
  <si>
    <t>0097,0314,0403,0310,0044,0846,0242,0399,0326,0016,0359,0542,0043,0240,0279,0207,0366,0037,0253</t>
  </si>
  <si>
    <t>0512,0332,0097,0314,0403,0372,0213,0034,0280,0693,0339,0886,0590,0242,0399,0104,0373,0203,0263,0374,0019,0411,0492,0218,0416,0447,0257,0237,0542,0063,0196,0510,0231,0282,0808,0118,0417,0371,0182,0094,0240,0156,0216,0279,0179,0249,0496,0201,0184,0290,0507,0214,0188,0482,0479,0173,0883,0070,0164,0241,0276,0207,0366,0036,0269,0851,0168,0259,0092,0253,0369,0311</t>
  </si>
  <si>
    <t>0399,0432,0492,0257,0196,0231,0282,0808,0272,0214,0173,0276,0366,0253</t>
  </si>
  <si>
    <t>龙卷云-灵兽形态</t>
  </si>
  <si>
    <t>雷电云-化身形态</t>
  </si>
  <si>
    <t>0097,0310,0044,0268,0242,0399,0435,0359,0377,0043,0417,0240,0279,0351,0207,0037,0087,0084,0253,0521,0847</t>
  </si>
  <si>
    <t>0512,0097,0372,0213,0034,0280,0693,0339,0268,0451,0590,0242,0399,0104,0598,0604,0486,0527,0373,0203,0263,0430,0374,0019,0411,0492,0218,0416,0447,0237,0063,0510,0231,0282,0808,0417,0371,0182,0094,0240,0156,0216,0279,0249,0496,0184,0290,0507,0214,0188,0482,0479,0684,0555,0173,0070,0164,0241,0916,0276,0207,0036,0269,0851,0168,0087,0085,0009,0086,0259,0092,0253,0369,0521,0311,0528,0428</t>
  </si>
  <si>
    <t>0399,0432,0527,0492,0231,0282,0808,0804,0272,0351,0214,0173,0276,0009,0253</t>
  </si>
  <si>
    <t>雷电云-灵兽形态</t>
  </si>
  <si>
    <t>莱希拉姆</t>
  </si>
  <si>
    <t>涡轮火焰</t>
  </si>
  <si>
    <t>0246,0551,0242,0225,0406,0082,0326,0126,0424,0053,0558,0304,0286,0568,0200,0163</t>
  </si>
  <si>
    <t>0776,0034,0784,0693,0590,0242,0015,0038,0104,0434,0913,0337,0349,0406,0525,0814,0414,0497,0203,0263,0126,0424,0083,0488,0053,0394,0374,0019,0411,0218,0416,0535,0257,0270,0237,0468,0063,0304,0286,0510,0113,0595,0200,0315,0371,0182,0094,0240,0115,0156,0216,0046,0157,0249,0317,0355,0496,0219,0799,0184,0815,0290,0247,0421,0214,0173,0076,0211,0444,0070,0164,0241,0207,0129,0366,0036,0851,0092,0311,0261,0428</t>
  </si>
  <si>
    <t>0432,0434,0406,0814,0414,0257,0304,0673,0200,0355,0799,0815,0214,0173,0366,0428</t>
  </si>
  <si>
    <t>0054</t>
  </si>
  <si>
    <t>捷克罗姆</t>
  </si>
  <si>
    <t>兆级电压</t>
  </si>
  <si>
    <t>0246,0550,0242,0225,0337,0082,0559,0304,0286,0568,0200,0163,0087,0085,0422,0428</t>
  </si>
  <si>
    <t>0776,0034,0784,0280,0693,0268,0451,0590,0242,0015,0038,0104,0434,0913,0337,0349,0406,0525,0814,0414,0497,0604,0486,0203,0263,0148,0430,0374,0019,0411,0264,0218,0416,0114,0270,0237,0468,0063,0304,0286,0113,0200,0371,0182,0094,0240,0115,0156,0216,0046,0157,0249,0317,0355,0496,0219,0799,0184,0290,0247,0421,0214,0173,0446,0211,0444,0070,0164,0241,0916,0207,0129,0366,0036,0851,0087,0085,0422,0009,0086,0092,0521,0311,0528,0428</t>
  </si>
  <si>
    <t>0432,0434,0406,0814,0414,0304,0673,0393,0200,0804,0355,0799,0351,0324,0214,0173,0366,0009,0428</t>
  </si>
  <si>
    <t>土地云-化身形态</t>
  </si>
  <si>
    <t>0335,0523,0414,0089,0326,0090,0359,0286,0043,0341,0200,0386,0157,0088,0317,0848,0201,0328,0479,0444,0014</t>
  </si>
  <si>
    <t>0213,0034,0280,0693,0339,0523,0347,0590,0242,0091,0104,0414,0089,0203,0153,0263,0374,0019,0411,0218,0416,0447,0356,0237,0063,0286,0231,0341,0189,0417,0200,0371,0182,0094,0240,0156,0216,0397,0157,0249,0317,0496,0201,0328,0184,0815,0290,0120,0214,0188,0482,0479,0173,0446,0707,0444,0070,0164,0241,0276,0207,0014,0036,0269,0851,0092,0369,0311</t>
  </si>
  <si>
    <t>0335,0432,0414,0356,0231,0282,0200,0272,0214,0173,0446,0276</t>
  </si>
  <si>
    <t>土地云-灵兽形态</t>
  </si>
  <si>
    <t>酋雷姆</t>
  </si>
  <si>
    <t>0246,0059,0225,0406,0082,0283,0573,0549,0304,0058,0196,0286,0568,0200,0184,0329,0163</t>
  </si>
  <si>
    <t>0332,0419,0059,0776,0034,0784,0693,0590,0015,0104,0434,0913,0337,0349,0406,0525,0814,0414,0497,0283,0203,0263,0430,0374,0019,0411,0218,0416,0258,0270,0237,0468,0063,0304,0058,0423,0333,0196,0286,0442,0113,0200,0371,0182,0094,0240,0115,0156,0216,0046,0157,0249,0317,0355,0496,0219,0799,0184,0290,0247,0421,0214,0173,0883,0211,0444,0070,0164,0241,0207,0129,0036,0851,0092,0311,0428</t>
  </si>
  <si>
    <t>0434,0406,0814,0414,0283,0304,0196,0442,0673,0200,0355,0799,0324,0214,0173,0428</t>
  </si>
  <si>
    <t>暗黑酋雷姆</t>
  </si>
  <si>
    <t>0246,0059,0225,0406,0082,0283,0573,0553,0559,0304,0058,0196,0286,0568,0200,0329,0163</t>
  </si>
  <si>
    <t>焰白酋雷姆</t>
  </si>
  <si>
    <t>0246,0059,0225,0406,0082,0283,0573,0558,0304,0058,0554,0196,0286,0568,0200,0329,0163</t>
  </si>
  <si>
    <t>凯路迪欧</t>
  </si>
  <si>
    <t>0453,0401,0061,0370,0024,0270,0056,0043,0501,0514,0533,0548,0014,0036,0526</t>
  </si>
  <si>
    <t>0332,0403,0396,0226,0340,0280,0347,0886,0370,0811,0590,0015,0038,0104,0203,0263,0206,0812,0411,0218,0416,0258,0270,0237,0056,0063,0196,0710,0067,0224,0330,0220,0398,0182,0244,0240,0115,0156,0514,0216,0279,0179,0046,0249,0496,0219,0503,0290,0214,0684,0173,0444,0070,0164,0241,0276,0057,0207,0129,0014,0036,0269,0851,0092,0885,0918,0410,0352,0526,0404</t>
  </si>
  <si>
    <t>0401,0340,0811,0343,0283,0812,0270,0196,0387,0710,0067,0548,0214,0173,0276,0352</t>
  </si>
  <si>
    <t>美洛耶塔-歌声形态</t>
  </si>
  <si>
    <t>0512,0370,0093,0497,0304,0195,0060,0094,0098,0547,0272,0496,0047,0298,0369,0358</t>
  </si>
  <si>
    <t>0512,0914,0226,0280,0347,0451,0204,0370,0811,0590,0605,0574,0104,0409,0138,0497,0373,0203,0412,0263,0313,0007,0148,0374,0411,0264,0218,0416,0447,0356,0270,0237,0468,0063,0304,0008,0282,0113,0067,0490,0118,0371,0583,0612,0182,0060,0094,0244,0473,0240,0156,0514,0216,0179,0249,0496,0219,0290,0247,0421,0285,0214,0444,0070,0164,0241,0207,0129,0014,0477,0851,0087,0085,0009,0086,0092,0271,0433,0813,0369,0526,0428</t>
  </si>
  <si>
    <t>0502,0343,0409,0530,0007,0264,0356,0215,0270,0304,0008,0282,0673,0387,0067,0277,0478,0278,0547,0272,0351,0324,0285,0214,0289,0173,0477,0009,0271,0253,0472,0428</t>
  </si>
  <si>
    <t>美洛耶塔-舞步形态</t>
  </si>
  <si>
    <t>盖诺赛克特</t>
  </si>
  <si>
    <t>0405,0565,0488,0210,0063,0199,0443,0393,0232,0319,0098,0103,0120,0324,0493,0163,0546,0161,0404,0192</t>
  </si>
  <si>
    <t>0332,0502,0372,0299,0059,0405,0451,0590,0399,0104,0527,0203,0412,0153,0263,0488,0053,0148,0430,0019,0218,0202,0416,0441,0237,0468,0063,0058,0611,0334,0442,0141,0113,0182,0094,0115,0156,0216,0397,0496,0103,0290,0120,0421,0214,0173,0076,0522,0164,0207,0129,0087,0085,0086,0092,0161,0369,0404,0428</t>
  </si>
  <si>
    <t>0502,0450,0399,0527,0202,0356,0441,0334,0442,0387,0277,0393,0278,0351,0324,0214,0173,0796,0477,0428</t>
  </si>
  <si>
    <t>0245,0508</t>
  </si>
  <si>
    <t>哈力栗</t>
  </si>
  <si>
    <t>防弹</t>
  </si>
  <si>
    <t>0044,0034,0339,0045,0073,0341,0220,0042,0205,0402,0033,0036,0022,0452</t>
  </si>
  <si>
    <t>0332,0213,0034,0280,0339,0523,0331,0590,0174,0015,0091,0104,0409,0283,0203,0412,0263,0148,0374,0264,0218,0202,0447,0520,0803,0580,0360,0270,0237,0442,0437,0067,0490,0345,0232,0341,0267,0220,0371,0398,0612,0182,0240,0115,0156,0514,0216,0046,0157,0249,0317,0496,0290,0402,0421,0214,0188,0479,0076,0191,0707,0444,0070,0164,0241,0162,0207,0129,0014,0036,0269,0851,0009,0092,0885,0526,0428</t>
  </si>
  <si>
    <t>0187,0174,0111,0612,0501,0205,0191,0162,0235,0469</t>
  </si>
  <si>
    <t>0409,0530,0283,0264,0202,0520,0270,0334,0442,0231,0067,0220,0402,0173,0707,0162,0276,0235,0009,0388,0428</t>
  </si>
  <si>
    <t>胖胖哈力</t>
  </si>
  <si>
    <t>0044,0034,0339,0045,0073,0341,0302,0220,0042,0205,0402,0033,0036,0022,0452</t>
  </si>
  <si>
    <t>0332,0213,0034,0280,0339,0523,0331,0590,0174,0015,0091,0104,0409,0283,0203,0412,0263,0148,0374,0264,0218,0202,0447,0520,0803,0580,0360,0270,0237,0468,0334,0442,0437,0067,0490,0345,0232,0341,0267,0220,0371,0398,0612,0182,0240,0115,0156,0514,0216,0046,0157,0249,0317,0496,0290,0402,0421,0214,0188,0479,0076,0191,0707,0444,0070,0164,0241,0162,0207,0129,0014,0036,0269,0851,0009,0092,0885,0526,0428</t>
  </si>
  <si>
    <t>布里卡隆</t>
  </si>
  <si>
    <t>0187,0044,0034,0339,0364,0416,0045,0359,0073,0341,0302,0220,0042,0205,0402,0596,0033,0036,0022,0452</t>
  </si>
  <si>
    <t>0332,0213,0776,0034,0280,0339,0523,0331,0370,0811,0590,0242,0174,0015,0091,0038,0104,0337,0409,0089,0283,0203,0412,0263,0148,0374,0411,0264,0338,0218,0202,0416,0447,0520,0803,0580,0360,0270,0237,0667,0468,0063,0334,0442,0282,0437,0067,0490,0345,0232,0341,0189,0267,0220,0371,0398,0612,0182,0240,0115,0156,0514,0216,0179,0046,0157,0249,0317,0496,0184,0290,0402,0421,0214,0188,0479,0076,0191,0707,0444,0070,0164,0241,0162,0207,0129,0014,0036,0269,0851,0009,0092,0885,0526,0428</t>
  </si>
  <si>
    <t>0335,0409,0530,0283,0264,0338,0202,0520,0270,0334,0442,0231,0067,0220,0402,0173,0707,0162,0276,0235,0009,0388,0428</t>
  </si>
  <si>
    <t>超级布里卡隆</t>
  </si>
  <si>
    <t>火狐狸</t>
  </si>
  <si>
    <t>魔术师</t>
  </si>
  <si>
    <t>0052,0126,0083,0488,0053,0336,0113,0381,0478,0060,0094,0473,0010,0241,0039,0261</t>
  </si>
  <si>
    <t>0097,0213,0807,0347,0204,0590,0015,0104,0138,0497,0373,0227,0203,0263,0126,0519,0083,0488,0053,0394,0492,0218,0447,0257,0270,0237,0286,0510,0113,0341,0189,0315,0612,0182,0060,0094,0678,0244,0473,0240,0156,0216,0496,0219,0290,0285,0214,0076,0500,0164,0241,0207,0129,0036,0851,0168,0092,0271,0433,0261,0526</t>
  </si>
  <si>
    <t>0383,0257,0095,0277,0478,0678,0273</t>
  </si>
  <si>
    <t>0343,0519,0492,0257,0231,0277,0478,0173</t>
  </si>
  <si>
    <t>长尾火狐</t>
  </si>
  <si>
    <t>0097,0213,0807,0347,0204,0590,0015,0104,0138,0497,0373,0227,0203,0263,0126,0519,0007,0083,0488,0053,0394,0492,0218,0447,0257,0270,0237,0286,0510,0113,0067,0341,0189,0315,0612,0182,0060,0094,0678,0244,0473,0240,0156,0216,0496,0219,0290,0285,0214,0076,0500,0164,0241,0207,0129,0036,0851,0168,0009,0092,0271,0433,0261,0526,0428</t>
  </si>
  <si>
    <t>0502,0343,0519,0007,0492,0257,0231,0673,0067,0277,0478,0278,0351,0285,0289,0173,0477,0009,0271,0472,0428</t>
  </si>
  <si>
    <t>妖火红狐</t>
  </si>
  <si>
    <t>0052,0126,0083,0488,0053,0248,0336,0113,0381,0478,0595,0060,0094,0473,0272,0010,0247,0241,0415,0039,0261</t>
  </si>
  <si>
    <t>0097,0213,0307,0807,0347,0204,0590,0109,0015,0605,0104,0138,0497,0373,0227,0203,0797,0263,0126,0519,0007,0083,0488,0053,0394,0411,0492,0218,0248,0416,0447,0257,0270,0506,0237,0063,0304,0286,0510,0113,0067,0118,0341,0189,0417,0101,0315,0612,0182,0060,0094,0917,0678,0244,0473,0240,0115,0156,0216,0496,0219,0815,0290,0247,0285,0214,0076,0500,0164,0241,0207,0129,0036,0851,0168,0009,0092,0271,0433,0261,0526,0428</t>
  </si>
  <si>
    <t>0502,0307,0343,0519,0007,0492,0257,0231,0673,0067,0277,0478,0278,0272,0351,0324,0285,0289,0173,0477,0009,0271,0472,0428</t>
  </si>
  <si>
    <t>超级妖火红狐</t>
  </si>
  <si>
    <t>呱呱泡蛙</t>
  </si>
  <si>
    <t>0340,0145,0104,0374,0045,0056,0122,0001,0098,0496,0479,0108,0164,0055,0352</t>
  </si>
  <si>
    <t>0512,0332,0213,0059,0886,0590,0015,0091,0291,0104,0497,0203,0263,0206,0374,0218,0447,0270,0237,0056,0058,0196,0710,0341,0189,0612,0182,0240,0156,0216,0157,0249,0317,0496,0503,0290,0214,0479,0883,0191,0070,0164,0057,0207,0129,0036,0269,0851,0168,0092,0390,0885,0369,0127,0518,0352,0526</t>
  </si>
  <si>
    <t>0516,0293,0068,0170,0300,0612,0514,0191,0415,0390,0346</t>
  </si>
  <si>
    <t>0340,0196,0272,0289,0173,0180,0518,0352</t>
  </si>
  <si>
    <t>呱头蛙</t>
  </si>
  <si>
    <t>0512,0332,0213,0059,0886,0590,0015,0399,0091,0291,0104,0497,0203,0263,0206,0374,0218,0447,0441,0270,0237,0056,0058,0008,0196,0710,0067,0341,0189,0612,0182,0240,0156,0216,0157,0249,0317,0496,0503,0290,0214,0479,0883,0191,0070,0164,0057,0207,0129,0014,0036,0269,0851,0168,0092,0390,0885,0369,0127,0518,0352,0526</t>
  </si>
  <si>
    <t>0340,0441,0008,0196,0067,0272,0289,0173,0180,0518,0352</t>
  </si>
  <si>
    <t>甲贺忍蛙</t>
  </si>
  <si>
    <t>0332,0145,0104,0326,0185,0045,0114,0056,0122,0561,0400,0001,0098,0272,0425,0108,0191,0164,0055,0352,0594</t>
  </si>
  <si>
    <t>0512,0332,0213,0059,0280,0693,0886,0590,0015,0399,0091,0291,0104,0497,0203,0263,0206,0374,0218,0416,0447,0441,0114,0270,0237,0308,0056,0063,0058,0008,0196,0710,0067,0490,0341,0189,0612,0182,0240,0156,0216,0157,0249,0317,0496,0503,0290,0214,0482,0479,0883,0191,0070,0164,0057,0207,0129,0014,0036,0269,0851,0168,0092,0390,0885,0918,0369,0127,0518,0352,0311,0526</t>
  </si>
  <si>
    <t>0340,0441,0308,0008,0196,0067,0272,0289,0173,0180,0518,0352</t>
  </si>
  <si>
    <t>甲贺忍蛙-牵绊变身</t>
  </si>
  <si>
    <t>牵绊变身</t>
  </si>
  <si>
    <t>0512,0332,0213,0059,0280,0693,0886,0590,0399,0091,0104,0497,0203,0263,0206,0374,0218,0416,0447,0441,0114,0270,0237,0308,0056,0063,0058,0008,0196,0710,0067,0490,0341,0189,0182,0240,0156,0216,0157,0317,0496,0503,0214,0482,0479,0883,0191,0164,0057,0207,0129,0014,0036,0269,0851,0168,0092,0390,0885,0918,0369,0127,0518,0352,0311,0526</t>
  </si>
  <si>
    <t>0415</t>
  </si>
  <si>
    <t>超级甲贺忍蛙</t>
  </si>
  <si>
    <t>掘掘兔</t>
  </si>
  <si>
    <t>颊囊</t>
  </si>
  <si>
    <t>0097,0340,0523,0091,0024,0003,0089,0263,0175,0673,0043,0341,0189,0316,0098,0162,0014,0033,0036</t>
  </si>
  <si>
    <t>0097,0213,0340,0280,0339,0523,0590,0015,0091,0104,0089,0203,0263,0374,0218,0447,0237,0442,0231,0341,0267,0371,0612,0182,0156,0216,0157,0249,0317,0496,0201,0290,0214,0188,0479,0173,0191,0444,0070,0164,0057,0207,0014,0168,0259,0092,0369,0528,0526</t>
  </si>
  <si>
    <t>0111,0205,0191</t>
  </si>
  <si>
    <t>0340,0283,0442,0231,0387,0278,0173,0162</t>
  </si>
  <si>
    <t>掘地兔</t>
  </si>
  <si>
    <t>0097,0340,0523,0091,0024,0003,0089,0263,0175,0359,0673,0043,0341,0189,0316,0098,0563,0162,0014,0033,0036</t>
  </si>
  <si>
    <t>0097,0213,0034,0340,0280,0693,0339,0523,0590,0015,0091,0104,0414,0089,0203,0263,0007,0374,0492,0218,0416,0447,0441,0237,0667,0063,0008,0442,0231,0067,0025,0005,0341,0267,0371,0612,0182,0156,0216,0157,0249,0317,0496,0201,0328,0290,0214,0188,0479,0173,0191,0707,0444,0070,0164,0276,0057,0207,0014,0168,0009,0259,0092,0253,0369,0528,0526</t>
  </si>
  <si>
    <t>0340,0414,0283,0007,0264,0492,0380,0441,0008,0442,0231,0282,0387,0067,0278,0815,0289,0173,0707,0162,0276,0009,0253</t>
  </si>
  <si>
    <t>小箭雀</t>
  </si>
  <si>
    <t>疾风之翼</t>
  </si>
  <si>
    <t>0512,0332,0097,0052,0175,0488,0019,0045,0382,0363,0064,0098,0013,0355,0211,0033,0366</t>
  </si>
  <si>
    <t>0512,0332,0097,0314,0403,0213,0413,0590,0038,0104,0814,0203,0263,0297,0488,0394,0019,0218,0257,0237,0542,0315,0182,0240,0156,0216,0355,0496,0290,0214,0173,0211,0164,0241,0207,0129,0014,0366,0036,0269,0851,0168,0092,0369,0261,0526</t>
  </si>
  <si>
    <t>0432,0488,0501,0289,0366</t>
  </si>
  <si>
    <t>0432,0814,0257,0289,0173,0366</t>
  </si>
  <si>
    <t>火箭雀</t>
  </si>
  <si>
    <t>0512,0332,0097,0052,0364,0175,0488,0019,0045,0382,0363,0064,0098,0013,0355,0211,0033,0366</t>
  </si>
  <si>
    <t>0512,0332,0097,0314,0403,0213,0413,0590,0038,0104,0814,0203,0263,0297,0126,0083,0488,0053,0394,0019,0218,0257,0237,0542,0510,0315,0182,0240,0156,0216,0355,0496,0290,0214,0173,0211,0164,0241,0207,0129,0014,0366,0036,0269,0915,0851,0168,0092,0369,0261,0526</t>
  </si>
  <si>
    <t>烈箭鹰</t>
  </si>
  <si>
    <t>0512,0332,0097,0413,0052,0364,0175,0488,0394,0019,0045,0382,0363,0064,0098,0013,0355,0211,0033,0366</t>
  </si>
  <si>
    <t>0512,0332,0097,0314,0403,0213,0413,0339,0590,0038,0104,0814,0203,0263,0297,0126,0083,0488,0053,0394,0019,0218,0416,0257,0237,0468,0542,0063,0510,0315,0182,0240,0156,0216,0355,0496,0290,0214,0173,0076,0211,0164,0241,0207,0129,0014,0366,0036,0269,0915,0851,0168,0092,0918,0369,0261,0526</t>
  </si>
  <si>
    <t>0501</t>
  </si>
  <si>
    <t>粉蝶虫</t>
  </si>
  <si>
    <t>0450,0081,0078,0033</t>
  </si>
  <si>
    <t>0450,0884,0522,0851</t>
  </si>
  <si>
    <t>0077,0476,0078</t>
  </si>
  <si>
    <t>0450</t>
  </si>
  <si>
    <t>粉蝶蛹</t>
  </si>
  <si>
    <t>0106,0182</t>
  </si>
  <si>
    <t>0450,0334,0884,0182,0522,0851</t>
  </si>
  <si>
    <t>0450,0527,0334</t>
  </si>
  <si>
    <t>彩粉蝶</t>
  </si>
  <si>
    <t>0312,0405,0577,0016,0542,0113,0077,0600,0060,0483,0219,0079,0522,0078,0048</t>
  </si>
  <si>
    <t>0512,0332,0314,0403,0213,0450,0405,0347,0590,0109,0104,0577,0138,0203,0412,0263,0148,0218,0202,0416,0237,0542,0063,0611,0334,0113,0676,0884,0182,0060,0094,0244,0240,0156,0216,0355,0496,0219,0290,0806,0214,0076,0522,0164,0241,0207,0129,0366,0851,0168,0092,0369,0311</t>
  </si>
  <si>
    <t>0450,0432,0527,0283,0202,0673,0324,0173,0366</t>
  </si>
  <si>
    <t>小狮狮</t>
  </si>
  <si>
    <t>0242,0497,0052,0283,0424,0053,0029,0304,0510,0043,0568,0315,0033,0036,0526</t>
  </si>
  <si>
    <t>0512,0213,0034,0523,0590,0242,0399,0091,0038,0104,0497,0283,0203,0263,0126,0424,0083,0488,0053,0394,0218,0257,0270,0237,0304,0510,0189,0315,0371,0182,0706,0240,0156,0514,0216,0046,0249,0496,0290,0214,0555,0076,0070,0164,0241,0207,0129,0036,0269,0851,0168,0422,0092,0885,0528,0261,0526</t>
  </si>
  <si>
    <t>0494,0083,0394,0289,0281</t>
  </si>
  <si>
    <t>0283,0257,0270,0304,0231,0289,0173</t>
  </si>
  <si>
    <t>火炎狮</t>
  </si>
  <si>
    <t>0242,0497,0052,0283,0424,0053,0029,0063,0304,0510,0043,0568,0315,0033,0036,0526</t>
  </si>
  <si>
    <t>0512,0213,0034,0523,0807,0590,0242,0399,0091,0038,0104,0497,0283,0203,0263,0126,0424,0083,0488,0053,0394,0218,0416,0257,0270,0237,0063,0304,0510,0189,0315,0371,0182,0706,0240,0156,0514,0216,0046,0249,0496,0290,0214,0555,0076,0070,0164,0241,0207,0129,0036,0269,0915,0851,0168,0422,0092,0885,0528,0261,0526</t>
  </si>
  <si>
    <t>0340,0283,0257,0270,0304,0231,0289,0173</t>
  </si>
  <si>
    <t>超级火炎狮</t>
  </si>
  <si>
    <t>火焰鬃毛</t>
  </si>
  <si>
    <t>花蓓蓓</t>
  </si>
  <si>
    <t>花幕</t>
  </si>
  <si>
    <t>共生</t>
  </si>
  <si>
    <t>0312,0584,0580,0381,0345,0581,0585,0572,0080,0075,0219,0076,0235,0033,0022,0273</t>
  </si>
  <si>
    <t>0914,0213,0226,0347,0204,0886,0590,0605,0574,0104,0577,0497,0283,0203,0412,0263,0148,0218,0202,0447,0580,0270,0237,0113,0345,0581,0267,0572,0676,0182,0094,0240,0156,0216,0496,0219,0290,0402,0214,0076,0500,0164,0241,0207,0129,0851,0092,0885</t>
  </si>
  <si>
    <t>0293,0445,0383,0283,0715</t>
  </si>
  <si>
    <t>0495,0502,0343,0283,0202,0215,0270,0277,0402,0173,0235,0388</t>
  </si>
  <si>
    <t>花叶蒂</t>
  </si>
  <si>
    <t>0914,0213,0226,0347,0204,0886,0590,0605,0574,0104,0577,0497,0283,0203,0412,0263,0148,0218,0202,0447,0580,0270,0237,0113,0345,0118,0581,0267,0572,0676,0182,0094,0240,0156,0216,0496,0219,0290,0402,0285,0214,0076,0500,0164,0241,0207,0129,0851,0092,0885,0271</t>
  </si>
  <si>
    <t>花叶蒂-永恒之花</t>
  </si>
  <si>
    <t>0312,0584,0580,0617,0381,0345,0581,0585,0572,0080,0075,0076,0033,0022,0273</t>
  </si>
  <si>
    <t>0213,0347,0590,0605,0104,0497,0203,0412,0263,0148,0218,0202,0447,0580,0270,0237,0345,0581,0267,0182,0094,0240,0156,0216,0496,0219,0290,0402,0214,0076,0164,0241,0207,0092</t>
  </si>
  <si>
    <t>超级花叶蒂</t>
  </si>
  <si>
    <t>妖精气场</t>
  </si>
  <si>
    <t>花洁夫人</t>
  </si>
  <si>
    <t>0312,0574,0579,0447,0580,0381,0345,0581,0585,0572,0080,0219,0076,0235,0273</t>
  </si>
  <si>
    <t>0914,0213,0226,0347,0204,0886,0590,0605,0574,0104,0577,0497,0283,0203,0412,0263,0148,0218,0202,0416,0447,0580,0270,0237,0063,0113,0345,0118,0802,0581,0267,0572,0676,0182,0094,0917,0240,0156,0216,0496,0219,0290,0402,0285,0214,0076,0500,0164,0241,0207,0129,0851,0092,0885,0271</t>
  </si>
  <si>
    <t>0495,0502,0343,0432,0283,0202,0215,0270,0277,0402,0173,0235,0388</t>
  </si>
  <si>
    <t>坐骑小羊</t>
  </si>
  <si>
    <t>草之毛皮</t>
  </si>
  <si>
    <t>0339,0523,0038,0074,0532,0348,0073,0208,0075,0402,0235,0033,0039,0036,0022,0388</t>
  </si>
  <si>
    <t>0213,0034,0280,0339,0523,0331,0590,0091,0038,0104,0283,0203,0412,0263,0218,0202,0447,0803,0580,0270,0237,0437,0345,0341,0189,0267,0371,0583,0182,0240,0156,0514,0216,0046,0157,0249,0496,0290,0402,0214,0076,0707,0070,0164,0241,0057,0207,0036,0851,0092,0885,0528,0526,0428</t>
  </si>
  <si>
    <t>0111,0580,0208,0205</t>
  </si>
  <si>
    <t>0202,0231,0402,0173,0235,0388,0428</t>
  </si>
  <si>
    <t>坐骑山羊</t>
  </si>
  <si>
    <t>0332,0339,0523,0038,0089,0074,0532,0348,0073,0208,0075,0402,0235,0033,0039,0036,0022,0388</t>
  </si>
  <si>
    <t>0332,0213,0034,0280,0339,0523,0331,0590,0091,0038,0104,0089,0283,0203,0412,0263,0218,0202,0416,0447,0803,0580,0270,0237,0667,0063,0437,0345,0341,0189,0267,0371,0583,0182,0240,0156,0514,0216,0046,0157,0249,0496,0290,0402,0214,0076,0707,0070,0164,0241,0057,0207,0036,0851,0675,0092,0885,0528,0526,0428</t>
  </si>
  <si>
    <t>0340,0202,0231,0402,0173,0707,0276,0235,0388,0428</t>
  </si>
  <si>
    <t>顽皮熊猫</t>
  </si>
  <si>
    <t>0292,0034,0509,0004,0242,0494,0002,0043,0490,0575,0327,0163,0033,0269,0233,0526</t>
  </si>
  <si>
    <t>0332,0213,0034,0280,0339,0523,0590,0242,0015,0399,0091,0104,0409,0497,0203,0263,0206,0007,0374,0492,0218,0447,0441,0270,0237,0304,0008,0442,0067,0490,0025,0005,0371,0612,0182,0240,0156,0514,0216,0046,0157,0249,0317,0496,0290,0421,0214,0188,0173,0444,0070,0164,0241,0276,0057,0207,0014,0269,0009,0259,0092,0253,0526,0428</t>
  </si>
  <si>
    <t>0492,0382,0681,0511,0501,0069,0480</t>
  </si>
  <si>
    <t>0335,0811,0343,0409,0530,0283,0007,0264,0492,0441,0270,0304,0008,0442,0282,0808,0067,0289,0173,0180,0276,0009,0253,0428</t>
  </si>
  <si>
    <t>霸道熊猫</t>
  </si>
  <si>
    <t>0292,0034,0418,0509,0004,0242,0494,0359,0002,0043,0490,0400,0575,0327,0163,0033,0269,0233,0526</t>
  </si>
  <si>
    <t>0332,0213,0251,0034,0280,0339,0523,0370,0590,0242,0015,0663,0399,0091,0104,0337,0409,0089,0497,0373,0203,0263,0206,0007,0374,0411,0116,0492,0218,0416,0447,0441,0270,0237,0468,0063,0304,0008,0611,0442,0067,0490,0025,0005,0200,0371,0398,0612,0182,0511,0240,0156,0514,0216,0279,0179,0046,0157,0249,0317,0496,0184,0290,0421,0214,0188,0555,0173,0707,0444,0070,0164,0241,0276,0057,0207,0014,0269,0168,0675,0009,0259,0092,0253,0526,0404,0428</t>
  </si>
  <si>
    <t>0335,0811,0343,0409,0530,0283,0007,0264,0492,0441,0270,0304,0008,0442,0282,0673,0808,0067,0200,0289,0173,0180,0707,0276,0675,0009,0253,0428</t>
  </si>
  <si>
    <t>多丽米亚</t>
  </si>
  <si>
    <t>0608,0044,0204,0538,0045,0029,0316,0514,0028,0389,0033,0039,0036</t>
  </si>
  <si>
    <t>0213,0451,0590,0399,0091,0104,0497,0263,0148,0218,0416,0447,0237,0182,0240,0156,0514,0216,0046,0249,0496,0290,0214,0555,0164,0241,0057,0207,0086,0092,0369,0528,0526</t>
  </si>
  <si>
    <t>0445,0102,0287,0272,0526</t>
  </si>
  <si>
    <t>0283,0270,0304,0231,0387,0272,0173,0253,0428</t>
  </si>
  <si>
    <t>妙喵</t>
  </si>
  <si>
    <t>0093,0343,0574,0252,0043,0113,0060,0473,0115,0010</t>
  </si>
  <si>
    <t>0502,0213,0347,0451,0204,0590,0015,0399,0574,0104,0138,0497,0203,0412,0797,0263,0313,0148,0218,0356,0270,0237,0231,0113,0478,0417,0371,0006,0583,0182,0060,0094,0917,0244,0473,0240,0115,0156,0216,0496,0219,0290,0247,0285,0214,0173,0164,0241,0207,0129,0851,0085,0086,0259,0092,0271,0433,0472,0526,0428</t>
  </si>
  <si>
    <t>0274,0112,0321,0271,0281</t>
  </si>
  <si>
    <t>0502,0343,0797,0356,0215,0270,0231,0277,0478,0278,0272,0351,0324,0285,0289,0173,0477,0271,0472,0428</t>
  </si>
  <si>
    <t>超能妙喵-雄性的样子</t>
  </si>
  <si>
    <t>0204,0093,0343,0574,0252,0270,0286,0043,0113,0212,0357,0581,0060,0094,0473,0501,0115,0272,0010,0389</t>
  </si>
  <si>
    <t>0914,0502,0213,0226,0347,0451,0204,0590,0015,0399,0091,0574,0104,0138,0497,0203,0412,0797,0263,0313,0148,0218,0416,0356,0270,0237,0063,0286,0231,0113,0478,0581,0417,0371,0006,0583,0612,0182,0060,0094,0917,0678,0244,0473,0240,0115,0156,0216,0496,0219,0290,0247,0285,0214,0173,0500,0164,0241,0207,0129,0541,0851,0085,0086,0259,0092,0885,0271,0433,0472,0526,0428</t>
  </si>
  <si>
    <t>超能妙喵-雌性的样子</t>
  </si>
  <si>
    <t>0451,0093,0343,0574,0326,0252,0248,0043,0113,0345,0382,0060,0094,0473,0115,0272,0010,0247,0324,0500,0389</t>
  </si>
  <si>
    <t>0914,0502,0213,0226,0347,0451,0204,0590,0015,0399,0091,0574,0104,0138,0497,0203,0412,0797,0263,0313,0148,0218,0248,0416,0356,0270,0237,0063,0231,0113,0345,0478,0417,0371,0006,0583,0612,0182,0060,0094,0917,0678,0244,0473,0240,0115,0156,0216,0496,0219,0290,0247,0285,0214,0173,0500,0164,0241,0207,0129,0541,0851,0085,0086,0259,0092,0885,0271,0433,0472,0526,0428</t>
  </si>
  <si>
    <t>超级超能妙喵</t>
  </si>
  <si>
    <t>独剑鞘</t>
  </si>
  <si>
    <t>0332,0475,0210,0334,0442,0319,0400,0379,0228,0514,0533,0425,0163,0014,0033</t>
  </si>
  <si>
    <t>0332,0213,0280,0693,0370,0590,0015,0104,0203,0263,0206,0430,0218,0360,0237,0334,0442,0182,0427,0240,0115,0156,0514,0216,0179,0157,0249,0496,0103,0290,0421,0214,0173,0669,0164,0207,0014,0092</t>
  </si>
  <si>
    <t>0335,0194,0319,0425,0469</t>
  </si>
  <si>
    <t>0495,0334,0442,0673,0393,0351,0173,0180,0796</t>
  </si>
  <si>
    <t>双剑鞘</t>
  </si>
  <si>
    <t>坚盾剑怪-盾牌形态</t>
  </si>
  <si>
    <t>战斗切换</t>
  </si>
  <si>
    <t>0332,0475,0210,0457,0334,0442,0588,0319,0400,0379,0228,0514,0533,0425,0163,0014,0033</t>
  </si>
  <si>
    <t>0332,0403,0213,0280,0693,0370,0590,0015,0104,0203,0263,0206,0430,0218,0416,0360,0237,0063,0334,0442,0182,0427,0240,0115,0156,0514,0216,0179,0157,0249,0496,0103,0290,0247,0421,0214,0173,0669,0164,0241,0207,0014,0092</t>
  </si>
  <si>
    <t>0495,0335,0334,0442,0673,0393,0351,0173,0180,0796</t>
  </si>
  <si>
    <t>坚盾剑怪-刀剑形态</t>
  </si>
  <si>
    <t>粉香香</t>
  </si>
  <si>
    <t>芳香幕</t>
  </si>
  <si>
    <t>0312,0213,0347,0204,0574,0577,0497,0584,0175,0581,0585,0316,0094,0285,0186,0230</t>
  </si>
  <si>
    <t>0502,0213,0347,0451,0204,0590,0605,0104,0577,0138,0497,0227,0203,0412,0263,0313,0148,0430,0218,0360,0270,0237,0113,0581,0417,0182,0094,0244,0240,0115,0156,0216,0496,0290,0285,0214,0173,0164,0241,0207,0085,0259,0092,0433</t>
  </si>
  <si>
    <t>0495,0445,0050,0417,0287,0273</t>
  </si>
  <si>
    <t>0495,0502,0343,0283,0215,0270,0277,0802,0285,0173,0477</t>
  </si>
  <si>
    <t>芳香精</t>
  </si>
  <si>
    <t>0312,0597,0213,0347,0204,0574,0577,0497,0584,0175,0505,0581,0585,0316,0094,0244,0115,0285,0186,0230</t>
  </si>
  <si>
    <t>0502,0213,0347,0451,0204,0590,0605,0104,0577,0409,0138,0497,0227,0203,0412,0263,0313,0148,0430,0218,0416,0360,0270,0237,0063,0113,0118,0581,0417,0182,0094,0244,0473,0240,0115,0156,0216,0496,0290,0285,0214,0173,0164,0241,0207,0087,0085,0259,0092,0433</t>
  </si>
  <si>
    <t>0495,0502,0343,0409,0283,0215,0270,0277,0802,0285,0173,0477</t>
  </si>
  <si>
    <t>0050</t>
  </si>
  <si>
    <t>绵绵泡芙</t>
  </si>
  <si>
    <t>甜幕</t>
  </si>
  <si>
    <t>0312,0538,0178,0577,0283,0412,0584,0313,0113,0589,0583,0496,0219,0081,0230,0033,0273</t>
  </si>
  <si>
    <t>0133,0213,0347,0204,0590,0605,0104,0577,0138,0203,0412,0263,0313,0053,0148,0218,0270,0237,0113,0583,0182,0094,0244,0240,0156,0216,0496,0219,0290,0214,0173,0164,0241,0057,0207,0168,0085,0092</t>
  </si>
  <si>
    <t>0495,0187,0383,0564,0281</t>
  </si>
  <si>
    <t>0495,0343,0283,0380,0215,0270,0277,0802,0173</t>
  </si>
  <si>
    <t>胖甜妮</t>
  </si>
  <si>
    <t>0312,0538,0178,0577,0283,0412,0584,0313,0113,0589,0583,0496,0219,0564,0081,0230,0033,0273</t>
  </si>
  <si>
    <t>0133,0213,0347,0204,0590,0605,0104,0577,0409,0138,0203,0412,0263,0313,0053,0148,0218,0416,0270,0237,0063,0113,0118,0583,0182,0094,0244,0240,0156,0216,0496,0219,0290,0214,0173,0164,0241,0057,0207,0168,0087,0085,0092</t>
  </si>
  <si>
    <t>0495,0343,0409,0283,0380,0215,0270,0277,0802,0173</t>
  </si>
  <si>
    <t>好啦鱿</t>
  </si>
  <si>
    <t>0132,0492,0095,0113,0400,0371,0064,0365,0060,0427,0149,0115,0163,0276,0207,0415,0033,0576,0035</t>
  </si>
  <si>
    <t>0332,0502,0213,0226,0347,0590,0015,0399,0104,0373,0203,0797,0263,0313,0053,0148,0374,0492,0218,0248,0356,0385,0270,0237,0282,0808,0113,0710,0679,0417,0371,0182,0060,0094,0427,0244,0473,0240,0115,0156,0514,0216,0157,0496,0290,0285,0214,0173,0180,0500,0164,0241,0276,0207,0129,0269,0851,0168,0085,0259,0092,0271,0433</t>
  </si>
  <si>
    <t>0367,0293,0194,0050,0260,0385,0471,0493</t>
  </si>
  <si>
    <t>0502,0020,0797,0492,0282,0808,0272,0289,0173,0180,0276,0477</t>
  </si>
  <si>
    <t>乌贼王</t>
  </si>
  <si>
    <t>0132,0492,0095,0113,0400,0371,0064,0365,0060,0427,0149,0115,0179,0163,0276,0207,0415,0033,0576,0035</t>
  </si>
  <si>
    <t>0332,0502,0213,0226,0693,0347,0590,0015,0399,0104,0373,0203,0797,0263,0313,0053,0148,0374,0492,0218,0248,0416,0356,0385,0270,0237,0063,0282,0808,0113,0710,0679,0417,0371,0182,0060,0094,0917,0427,0244,0473,0240,0115,0156,0514,0216,0179,0157,0496,0184,0290,0285,0214,0173,0180,0500,0164,0241,0276,0207,0129,0269,0851,0168,0675,0085,0259,0092,0885,0271,0433</t>
  </si>
  <si>
    <t>0502,0020,0335,0797,0492,0282,0808,0272,0324,0289,0173,0180,0276,0477,0675</t>
  </si>
  <si>
    <t>超级乌贼王</t>
  </si>
  <si>
    <t>龟脚脚</t>
  </si>
  <si>
    <t>0246,0128,0238,0210,0154,0468,0189,0400,0534,0397,0028,0010,0504,0163,0055,0110</t>
  </si>
  <si>
    <t>0332,0372,0213,0251,0059,0280,0523,0590,0015,0091,0104,0089,0373,0203,0263,0206,0374,0218,0447,0270,0237,0468,0058,0196,0611,0334,0710,0341,0267,0371,0398,0612,0182,0240,0534,0156,0216,0350,0397,0157,0249,0317,0496,0219,0201,0503,0103,0290,0421,0214,0188,0482,0479,0173,0446,0444,0070,0164,0057,0207,0014,0269,0168,0259,0092,0253,0404</t>
  </si>
  <si>
    <t>0270,0400,0028,0415,0321,0346</t>
  </si>
  <si>
    <t>0530,0283,0270,0196,0334,0710,0173,0446,0352</t>
  </si>
  <si>
    <t>龟足巨铠</t>
  </si>
  <si>
    <t>0246,0128,0238,0210,0154,0468,0189,0400,0534,0397,0028,0010,0504,0130,0163,0444,0055,0110</t>
  </si>
  <si>
    <t>0332,0372,0213,0251,0059,0280,0693,0339,0523,0590,0015,0091,0291,0104,0337,0414,0089,0373,0203,0263,0206,0374,0411,0218,0416,0447,0270,0237,0468,0063,0058,0196,0611,0334,0710,0067,0330,0341,0267,0371,0398,0612,0182,0240,0534,0156,0216,0350,0397,0157,0249,0317,0496,0219,0201,0503,0103,0290,0421,0214,0188,0482,0479,0173,0446,0444,0070,0164,0276,0057,0207,0014,0269,0168,0259,0092,0253,0250,0404</t>
  </si>
  <si>
    <t>0530,0414,0283,0270,0196,0334,0673,0710,0067,0800,0173,0446,0276,0352</t>
  </si>
  <si>
    <t>超级龟足巨铠</t>
  </si>
  <si>
    <t>垃垃藻</t>
  </si>
  <si>
    <t>0051,0401,0145,0293,0104,0406,0185,0056,0342,0188,0108,0033,0039,0092,0055,0352</t>
  </si>
  <si>
    <t>0491,0213,0340,0886,0590,0291,0104,0406,0525,0203,0263,0812,0218,0441,0258,0114,0237,0056,0196,0231,0710,0330,0341,0189,0200,0583,0342,0182,0240,0156,0216,0496,0503,0799,0184,0290,0247,0214,0188,0482,0173,0883,0180,0164,0057,0207,0036,0851,0168,0085,0092,0390,0599,0474,0127,0352,0250</t>
  </si>
  <si>
    <t>0151,0525,0114,0583,0390,0239,0599</t>
  </si>
  <si>
    <t>0401,0340,0406,0812,0441,0196,0231,0200,0799,0351,0173,0352</t>
  </si>
  <si>
    <t>毒藻龙</t>
  </si>
  <si>
    <t>0051,0401,0145,0293,0104,0406,0525,0185,0056,0200,0342,0188,0108,0033,0039,0092,0239,0055,0352</t>
  </si>
  <si>
    <t>0491,0213,0340,0886,0590,0291,0104,0434,0406,0525,0203,0263,0812,0411,0218,0416,0441,0258,0114,0237,0056,0063,0196,0231,0710,0330,0341,0189,0200,0583,0342,0182,0240,0156,0216,0496,0503,0799,0184,0290,0247,0214,0188,0482,0173,0883,0180,0164,0057,0207,0036,0851,0168,0087,0085,0092,0390,0599,0474,0127,0352,0250</t>
  </si>
  <si>
    <t>0401,0340,0434,0406,0812,0441,0196,0231,0200,0799,0351,0173,0352</t>
  </si>
  <si>
    <t>超级毒藻龙</t>
  </si>
  <si>
    <t>铁臂枪虾</t>
  </si>
  <si>
    <t>0453,0396,0340,0145,0061,0152,0175,0468,0330,0479,0150,0014,0011,0055,0352,0346</t>
  </si>
  <si>
    <t>0213,0396,0059,0340,0886,0590,0015,0399,0291,0104,0406,0203,0263,0430,0812,0218,0270,0237,0056,0058,0196,0231,0710,0330,0341,0189,0884,0182,0240,0156,0216,0157,0496,0503,0290,0214,0188,0482,0479,0173,0164,0057,0207,0014,0036,0851,0168,0092,0369,0474,0127,0352,0311</t>
  </si>
  <si>
    <t>0453,0401,0061,0152,0203,0494,0270</t>
  </si>
  <si>
    <t>0401,0340,0406,0812,0270,0196,0231,0173,0805,0352</t>
  </si>
  <si>
    <t>钢炮臂虾</t>
  </si>
  <si>
    <t>0453,0396,0340,0145,0061,0152,0399,0406,0175,0505,0468,0330,0479,0150,0014,0011,0055,0352,0346</t>
  </si>
  <si>
    <t>0213,0396,0059,0034,0340,0886,0590,0015,0399,0291,0104,0406,0203,0263,0430,0812,0411,0218,0416,0270,0237,0056,0063,0058,0196,0231,0710,0330,0341,0189,0884,0182,0240,0156,0216,0157,0496,0503,0184,0290,0247,0214,0188,0482,0479,0173,0164,0057,0207,0014,0036,0851,0168,0092,0369,0474,0127,0352,0311</t>
  </si>
  <si>
    <t>0401,0340,0406,0812,0270,0196,0231,0673,0710,0173,0805,0352</t>
  </si>
  <si>
    <t>伞电蜥</t>
  </si>
  <si>
    <t>0523,0268,0582,0189,0570,0001,0098,0013,0039,0087,0085,0084,0086,0521</t>
  </si>
  <si>
    <t>0097,0502,0213,0523,0451,0590,0015,0399,0091,0104,0525,0604,0486,0527,0203,0263,0148,0218,0447,0237,0231,0113,0490,0182,0244,0240,0156,0216,0157,0317,0496,0201,0290,0214,0173,0164,0057,0207,0129,0087,0085,0086,0092,0369,0521,0528</t>
  </si>
  <si>
    <t>0097,0293,0407,0525,0604,0137</t>
  </si>
  <si>
    <t>0502,0527,0231,0393,0804,0799,0351,0324,0173</t>
  </si>
  <si>
    <t>光电伞蜥</t>
  </si>
  <si>
    <t>0523,0268,0435,0598,0582,0189,0570,0001,0098,0013,0039,0087,0085,0084,0086,0521</t>
  </si>
  <si>
    <t>0097,0502,0213,0784,0693,0523,0451,0590,0015,0399,0091,0104,0406,0525,0598,0604,0486,0527,0203,0263,0007,0148,0411,0218,0416,0447,0237,0063,0304,0231,0113,0067,0490,0025,0005,0182,0244,0240,0156,0216,0157,0317,0496,0201,0290,0214,0173,0076,0164,0241,0057,0207,0129,0087,0085,0009,0086,0092,0369,0521,0311,0528</t>
  </si>
  <si>
    <t>0502,0406,0527,0007,0304,0231,0067,0393,0804,0799,0351,0324,0173,0009</t>
  </si>
  <si>
    <t>宝宝暴龙</t>
  </si>
  <si>
    <t>0246,0117,0044,0204,0242,0337,0525,0089,0032,0046,0157,0446,0023,0033,0039,0037</t>
  </si>
  <si>
    <t>0332,0372,0213,0034,0280,0523,0204,0370,0590,0242,0399,0091,0104,0337,0349,0406,0525,0414,0089,0203,0263,0424,0218,0237,0468,0304,0423,0334,0442,0231,0200,0583,0182,0706,0156,0216,0046,0350,0397,0157,0249,0317,0496,0201,0184,0290,0214,0173,0446,0707,0444,0070,0164,0241,0276,0207,0422,0092,0428</t>
  </si>
  <si>
    <t>0174,0349,0424,0423,0305,0397,0088,0422</t>
  </si>
  <si>
    <t>0335,0434,0406,0414,0304,0334,0442,0231,0808,0800,0200,0799,0173,0446,0707,0276,0428</t>
  </si>
  <si>
    <t>怪颚龙</t>
  </si>
  <si>
    <t>0246,0117,0044,0204,0242,0337,0525,0089,0416,0457,0032,0046,0157,0446,0023,0033,0039,0037</t>
  </si>
  <si>
    <t>0332,0372,0213,0034,0784,0280,0693,0523,0204,0370,0590,0242,0399,0091,0104,0337,0349,0406,0525,0414,0089,0203,0263,0424,0218,0416,0237,0667,0468,0063,0304,0423,0334,0442,0231,0200,0583,0182,0706,0156,0216,0046,0350,0397,0157,0249,0317,0496,0201,0184,0290,0214,0173,0446,0707,0444,0070,0164,0241,0276,0207,0422,0092,0428</t>
  </si>
  <si>
    <t>冰雪龙</t>
  </si>
  <si>
    <t>0246,0062,0419,0059,0227,0573,0045,0258,0063,0058,0196,0113,0054,0267,0181,0088,0496,0036,0086</t>
  </si>
  <si>
    <t>0213,0419,0059,0034,0523,0347,0451,0590,0399,0104,0525,0138,0414,0497,0227,0203,0263,0148,0430,0524,0218,0258,0237,0063,0304,0058,0196,0334,0442,0231,0113,0341,0267,0200,0182,0244,0240,0115,0156,0216,0046,0350,0397,0157,0249,0317,0496,0219,0201,0290,0214,0173,0446,0444,0164,0207,0085,0086,0092,0311,0428</t>
  </si>
  <si>
    <t>0694,0112,0435,0114,0393,0243,0088,0036</t>
  </si>
  <si>
    <t>0401,0414,0304,0196,0334,0442,0231,0393,0800,0200,0173,0446,0352,0428</t>
  </si>
  <si>
    <t>冰雪巨龙</t>
  </si>
  <si>
    <t>0213,0419,0059,0034,0523,0347,0451,0590,0399,0104,0525,0138,0414,0089,0497,0227,0203,0263,0148,0430,0524,0218,0416,0258,0237,0063,0304,0058,0333,0196,0334,0442,0231,0113,0341,0267,0200,0182,0094,0244,0240,0115,0156,0216,0046,0350,0397,0157,0249,0317,0496,0219,0201,0290,0214,0173,0446,0444,0164,0207,0087,0085,0086,0092,0311,0428</t>
  </si>
  <si>
    <t>仙子伊布</t>
  </si>
  <si>
    <t>0608,0226,0044,0204,0383,0343,0574,0038,0577,0584,0045,0270,0387,0113,0581,0585,0244,0098,0028,0285,0129,0033,0039,0036</t>
  </si>
  <si>
    <t>0914,0213,0226,0034,0347,0204,0590,0174,0015,0605,0091,0574,0038,0104,0577,0497,0203,0263,0313,0148,0116,0218,0416,0270,0237,0063,0304,0231,0113,0345,0802,0581,0189,0595,0006,0583,0182,0094,0244,0473,0240,0115,0156,0514,0216,0046,0496,0219,0290,0247,0285,0214,0173,0500,0164,0241,0207,0129,0036,0851,0092,0885,0311,0526</t>
  </si>
  <si>
    <t>0343,0215,0270,0304,0231,0673,0387,0277,0802,0285,0173,0477</t>
  </si>
  <si>
    <t>摔角鹰人</t>
  </si>
  <si>
    <t>0332,0340,0280,0197,0227,0283,0297,0374,0560,0136,0468,0002,0355,0143,0507,0066,0014,0033,0269,0017</t>
  </si>
  <si>
    <t>0512,0332,0097,0502,0372,0213,0226,0776,0034,0340,0413,0280,0339,0370,0811,0590,0015,0091,0104,0409,0814,0227,0283,0203,0263,0206,0297,0007,0374,0019,0411,0264,0218,0416,0447,0270,0237,0468,0063,0442,0067,0490,0679,0025,0005,0371,0398,0612,0182,0240,0156,0514,0216,0279,0179,0157,0249,0317,0355,0496,0290,0507,0214,0173,0211,0444,0070,0164,0241,0276,0207,0129,0014,0036,0269,0851,0168,0675,0009,0259,0092,0885,0918,0253,0369,0526,0404,0428</t>
  </si>
  <si>
    <t>0097,0502,0226,0238,0432,0494,0364,0212,0382,0300,0501</t>
  </si>
  <si>
    <t>0502,0340,0811,0432,0409,0530,0814,0283,0007,0264,0270,0442,0673,0387,0067,0143,0173,0276,0366,0675,0009,0428</t>
  </si>
  <si>
    <t>超级摔角鹰人</t>
  </si>
  <si>
    <t>咚咚鼠</t>
  </si>
  <si>
    <t>0268,0451,0204,0435,0494,0609,0570,0583,0156,0173,0162,0033,0039,0087,0084,0086,0521</t>
  </si>
  <si>
    <t>0332,0097,0502,0213,0268,0451,0204,0590,0015,0605,0091,0104,0577,0598,0604,0486,0527,0283,0203,0263,0148,0374,0218,0416,0447,0270,0237,0063,0231,0113,0581,0583,0182,0240,0156,0514,0216,0496,0290,0402,0214,0173,0164,0241,0162,0207,0129,0036,0851,0168,0087,0085,0009,0086,0092,0885,0369,0521,0528</t>
  </si>
  <si>
    <t>0343,0598,0270,0393,0363,0715</t>
  </si>
  <si>
    <t>0502,0343,0527,0270,0231,0387,0393,0278,0804,0351,0324,0173,0162,0009</t>
  </si>
  <si>
    <t>小碎钻</t>
  </si>
  <si>
    <t>0246,0175,0470,0106,0113,0585,0408,0115,0397,0157,0088,0219,0159,0285,0479,0446,0444,0033</t>
  </si>
  <si>
    <t>0502,0776,0034,0347,0204,0590,0605,0038,0104,0414,0283,0203,0153,0263,0148,0430,0218,0416,0356,0385,0360,0258,0484,0237,0063,0334,0442,0113,0800,0802,0581,0267,0408,0182,0094,0244,0240,0115,0156,0216,0350,0397,0157,0317,0496,0219,0201,0328,0290,0285,0214,0479,0173,0191,0446,0707,0444,0164,0241,0207,0036,0851,0092,0433,0472</t>
  </si>
  <si>
    <t>0495,0502,0343,0414,0356,0334,0277,0393,0800,0802,0285,0173,0446,0707,0477,0805,0472</t>
  </si>
  <si>
    <t>黏黏宝</t>
  </si>
  <si>
    <t>黏滑</t>
  </si>
  <si>
    <t>0071,0117,0034,0145,0174,0225,0406,0175,0330,0182,0240,0033,0055,0352</t>
  </si>
  <si>
    <t>0213,0034,0204,0886,0590,0174,0104,0434,0406,0203,0263,0218,0237,0611,0231,0330,0341,0200,0182,0240,0156,0216,0157,0496,0290,0806,0214,0188,0482,0173,0164,0241,0207,0036,0851,0085,0092,0352</t>
  </si>
  <si>
    <t>0151,0068,0174,0203,0231,0791,0342</t>
  </si>
  <si>
    <t>0434,0406,0231,0200,0351,0806,0173,0352</t>
  </si>
  <si>
    <t>黏美儿</t>
  </si>
  <si>
    <t>0071,0151,0491,0117,0034,0145,0174,0225,0406,0175,0330,0182,0240,0033,0055,0352</t>
  </si>
  <si>
    <t>0491,0213,0059,0034,0204,0886,0590,0174,0104,0434,0406,0203,0263,0218,0237,0058,0611,0231,0330,0341,0200,0182,0240,0156,0216,0157,0496,0290,0806,0214,0188,0482,0173,0164,0241,0207,0036,0851,0087,0085,0092,0352</t>
  </si>
  <si>
    <t>黏美儿-洗翠的样子</t>
  </si>
  <si>
    <t>0071,0151,0174,0225,0406,0175,0442,0330,0182,0240,0842,0033,0055,0352</t>
  </si>
  <si>
    <t>0491,0059,0034,0204,0886,0174,0434,0406,0203,0263,0430,0360,0484,0058,0861,0442,0330,0341,0200,0182,0240,0156,0157,0317,0201,0806,0214,0188,0482,0796,0164,0241,0036,0851,0087,0085,0352</t>
  </si>
  <si>
    <t>黏美龙</t>
  </si>
  <si>
    <t>0071,0491,0401,0117,0034,0145,0174,0225,0406,0364,0175,0330,0200,0342,0438,0182,0240,0033,0715,0055,0352</t>
  </si>
  <si>
    <t>0491,0372,0213,0059,0776,0034,0784,0693,0523,0204,0886,0590,0174,0104,0434,0913,0337,0406,0525,0089,0203,0263,0126,0007,0053,0411,0264,0218,0416,0258,0237,0056,0063,0058,0510,0611,0231,0282,0025,0005,0330,0341,0200,0342,0438,0182,0240,0156,0216,0157,0249,0496,0503,0290,0806,0214,0188,0482,0173,0707,0070,0164,0241,0276,0057,0207,0036,0851,0087,0085,0009,0092,0352,0311</t>
  </si>
  <si>
    <t>0401,0434,0406,0007,0264,0231,0673,0200,0351,0806,0173,0707,0276,0009,0352</t>
  </si>
  <si>
    <t>黏美龙-洗翠的样子</t>
  </si>
  <si>
    <t>0071,0491,0034,0174,0225,0406,0364,0175,0484,0442,0231,0330,0182,0240,0842,0033,0715,0055,0352</t>
  </si>
  <si>
    <t>0491,0059,0776,0034,0784,0523,0204,0886,0174,0434,0913,0337,0406,0525,0089,0203,0263,0126,0007,0053,0430,0416,0360,0484,0056,0063,0058,0861,0442,0282,0808,0330,0341,0200,0182,0240,0156,0157,0317,0201,0184,0806,0214,0188,0482,0796,0707,0164,0241,0057,0036,0851,0087,0085,0009,0352,0311</t>
  </si>
  <si>
    <t>钥圈儿</t>
  </si>
  <si>
    <t>0310,0578,0577,0587,0584,0430,0492,0377,0286,0387,0478,0319,0429,0583,0278,0191,0033,0259</t>
  </si>
  <si>
    <t>0213,0347,0590,0015,0605,0104,0577,0203,0263,0430,0492,0218,0416,0237,0063,0286,0334,0113,0478,0319,0581,0583,0182,0094,0244,0473,0240,0115,0156,0216,0496,0219,0201,0290,0806,0214,0173,0191,0796,0500,0164,0241,0207,0129,0851,0168,0086,0259,0092,0433</t>
  </si>
  <si>
    <t>0334,0199,0393,0415,0168</t>
  </si>
  <si>
    <t>0343,0432,0492,0334,0387,0277,0478,0393,0278,0173,0796</t>
  </si>
  <si>
    <t>小木灵</t>
  </si>
  <si>
    <t>0310,0785,0109,0174,0194,0185,0571,0074,0506,0532,0275,0073,0566,0033,0261,0452</t>
  </si>
  <si>
    <t>0502,0213,0523,0590,0109,0174,0015,0399,0091,0104,0138,0203,0412,0263,0492,0218,0202,0447,0803,0580,0506,0237,0286,0808,0345,0267,0101,0220,0566,0398,0809,0182,0094,0244,0240,0115,0156,0216,0157,0249,0496,0219,0290,0402,0247,0421,0285,0806,0214,0173,0076,0180,0070,0164,0241,0207,0851,0168,0092,0885,0271,0433,0599,0261</t>
  </si>
  <si>
    <t>0502,0516,0050,0288,0286,0612,0389,0599</t>
  </si>
  <si>
    <t>0502,0492,0202,0803,0277,0220,0809,0272,0402,0285,0806,0173,0180,0477,0271,0388</t>
  </si>
  <si>
    <t>朽木妖</t>
  </si>
  <si>
    <t>0310,0785,0109,0174,0194,0185,0571,0074,0506,0532,0275,0073,0566,0421,0033,0261,0452</t>
  </si>
  <si>
    <t>0502,0213,0693,0523,0807,0347,0590,0109,0174,0015,0399,0091,0104,0409,0138,0089,0203,0412,0263,0411,0492,0218,0202,0416,0447,0803,0580,0114,0506,0237,0468,0063,0286,0282,0808,0437,0345,0267,0101,0220,0566,0398,0809,0612,0182,0094,0917,0244,0240,0115,0156,0216,0157,0249,0496,0219,0184,0290,0402,0247,0421,0285,0806,0214,0173,0076,0180,0070,0164,0241,0207,0036,0851,0168,0092,0885,0271,0433,0599,0261,0404</t>
  </si>
  <si>
    <t>0502,0335,0409,0492,0202,0803,0277,0220,0809,0272,0402,0285,0806,0173,0180,0477,0271,0388</t>
  </si>
  <si>
    <t>南瓜精-普通尺寸</t>
  </si>
  <si>
    <t>0310,0331,0109,0073,0220,0075,0184,0402,0247,0425,0271,0567,0388</t>
  </si>
  <si>
    <t>0502,0213,0331,0451,0590,0399,0104,0138,0203,0412,0153,0263,0126,0488,0053,0148,0492,0218,0202,0447,0360,0506,0237,0286,0510,0113,0595,0267,0182,0094,0156,0216,0157,0249,0496,0219,0184,0290,0402,0247,0285,0214,0188,0173,0076,0164,0241,0207,0168,0092,0271,0433,0261</t>
  </si>
  <si>
    <t>0516,0174,0194,0050</t>
  </si>
  <si>
    <t>0502,0492,0202,0803,0277,0220,0809,0272,0402,0285,0806,0180,0235,0477,0271,0388</t>
  </si>
  <si>
    <t>南瓜精-小尺寸</t>
  </si>
  <si>
    <t>南瓜精-大尺寸</t>
  </si>
  <si>
    <t>南瓜精-特大尺寸</t>
  </si>
  <si>
    <t>南瓜怪人-普通尺寸</t>
  </si>
  <si>
    <t>0310,0331,0109,0153,0073,0585,0220,0566,0075,0184,0402,0247,0425,0271,0567,0388</t>
  </si>
  <si>
    <t>0502,0213,0693,0331,0451,0590,0399,0104,0138,0203,0412,0153,0263,0126,0488,0053,0148,0411,0492,0218,0202,0416,0447,0360,0506,0237,0063,0286,0510,0113,0595,0417,0267,0566,0438,0182,0094,0156,0216,0157,0249,0496,0219,0184,0290,0402,0247,0285,0214,0188,0173,0076,0164,0241,0207,0168,0092,0271,0433,0261</t>
  </si>
  <si>
    <t>南瓜怪人-小尺寸</t>
  </si>
  <si>
    <t>南瓜怪人-大尺寸</t>
  </si>
  <si>
    <t>南瓜怪人-特大尺寸</t>
  </si>
  <si>
    <t>冰宝</t>
  </si>
  <si>
    <t>0419,0044,0059,0242,0174,0038,0106,0301,0423,0196,0334,0181,0182,0229,0105,0159,0033,0036</t>
  </si>
  <si>
    <t>0213,0419,0059,0034,0523,0886,0590,0242,0174,0038,0104,0203,0263,0148,0430,0524,0218,0360,0258,0237,0058,0423,0861,0333,0196,0334,0182,0240,0156,0216,0397,0157,0249,0317,0496,0219,0290,0214,0173,0883,0444,0070,0164,0057,0207,0036,0851,0092</t>
  </si>
  <si>
    <t>0694,0112,0243,0054,0105</t>
  </si>
  <si>
    <t>0495,0196,0334,0173,0352</t>
  </si>
  <si>
    <t>冰岩怪</t>
  </si>
  <si>
    <t>0419,0044,0059,0034,0242,0174,0038,0106,0301,0423,0556,0196,0334,0181,0182,0229,0105,0159,0130,0033,0036,0469</t>
  </si>
  <si>
    <t>0213,0419,0059,0776,0034,0523,0886,0590,0242,0174,0038,0104,0089,0203,0263,0148,0430,0524,0218,0416,0360,0258,0484,0237,0667,0056,0063,0058,0423,0861,0333,0196,0334,0442,0182,0240,0156,0216,0046,0397,0157,0249,0317,0496,0219,0184,0290,0214,0173,0883,0707,0444,0070,0164,0276,0057,0207,0036,0851,0092</t>
  </si>
  <si>
    <t>0495,0335,0196,0334,0442,0173,0707,0276,0352</t>
  </si>
  <si>
    <t>冰岩怪-洗翠的样子</t>
  </si>
  <si>
    <t>0419,0044,0059,0242,0174,0038,0106,0423,0196,0334,0836,0181,0182,0229,0105,0157,0444,0033,0036,0469</t>
  </si>
  <si>
    <t>0419,0059,0776,0034,0523,0886,0242,0174,0091,0038,0089,0203,0263,0416,0360,0912,0484,0667,0063,0058,0423,0861,0333,0196,0334,0442,0800,0182,0240,0156,0350,0157,0317,0201,0184,0214,0883,0446,0707,0444,0164,0036,0851</t>
  </si>
  <si>
    <t>嗡蝠</t>
  </si>
  <si>
    <t>0071,0097,0314,0403,0044,0104,0016,0542,0141,0013,0355,0103,0162,0048,0033,0366,0018,0017</t>
  </si>
  <si>
    <t>0512,0332,0097,0314,0403,0213,0280,0590,0015,0399,0104,0434,0337,0406,0138,0814,0497,0203,0263,0019,0218,0257,0237,0542,0304,0231,0141,0200,0182,0094,0156,0216,0355,0496,0103,0290,0247,0421,0214,0173,0076,0211,0164,0241,0162,0207,0129,0366,0036,0269,0851,0168,0259,0092,0253,0369,0528,0404</t>
  </si>
  <si>
    <t>0432,0407,0200,0289,0415,0366</t>
  </si>
  <si>
    <t>0432,0434,0406,0814,0257,0304,0231,0200,0143,0289,0173,0162,0366,0253,0352</t>
  </si>
  <si>
    <t>音波龙</t>
  </si>
  <si>
    <t>0071,0097,0314,0403,0044,0586,0104,0406,0016,0542,0141,0236,0013,0355,0103,0162,0048,0033,0366,0018,0017</t>
  </si>
  <si>
    <t>0512,0332,0097,0314,0403,0213,0034,0784,0280,0590,0015,0399,0038,0104,0434,0913,0337,0349,0406,0525,0138,0814,0497,0203,0263,0053,0019,0411,0218,0416,0257,0237,0468,0542,0063,0304,0231,0141,0200,0182,0094,0917,0156,0216,0355,0496,0184,0103,0290,0247,0421,0214,0173,0076,0211,0164,0241,0162,0207,0129,0366,0036,0269,0851,0168,0259,0092,0253,0369,0352,0528,0404</t>
  </si>
  <si>
    <t>0432,0434,0406,0814,0257,0304,0231,0673,0200,0143,0289,0173,0162,0366,0253,0352</t>
  </si>
  <si>
    <t>哲尔尼亚斯</t>
  </si>
  <si>
    <t>0312,0062,0370,0601,0416,0356,0505,0532,0275,0113,0224,0581,0585,0267,0400,0200,0244,0033,0036</t>
  </si>
  <si>
    <t>0034,0347,0370,0590,0015,0605,0104,0577,0497,0203,0263,0148,0430,0411,0218,0416,0447,0258,0237,0063,0304,0113,0224,0581,0267,0200,0583,0182,0094,0244,0473,0240,0115,0156,0216,0046,0157,0496,0290,0214,0684,0173,0164,0241,0207,0129,0087,0085,0086,0092,0472,0428</t>
  </si>
  <si>
    <t>0335,0432,0283,0356,0304,0673,0802,0200,0173,0805,0472,0428</t>
  </si>
  <si>
    <t>伊裴尔塔尔</t>
  </si>
  <si>
    <t>暗黑气场</t>
  </si>
  <si>
    <t>0403,0399,0050,0104,0407,0411,0492,0016,0542,0063,0613,0566,0094,0013,0355,0143,0555,0389,0366,0269</t>
  </si>
  <si>
    <t>0512,0332,0403,0034,0590,0015,0399,0104,0337,0138,0373,0203,0263,0019,0411,0492,0218,0416,0257,0237,0468,0542,0063,0304,0371,0566,0182,0094,0240,0156,0216,0157,0355,0496,0290,0247,0421,0507,0214,0555,0173,0211,0164,0241,0207,0129,0269,0168,0259,0092,0369,0428</t>
  </si>
  <si>
    <t>0335,0432,0814,0492,0257,0304,0282,0673,0808,0143,0173,0366,0428</t>
  </si>
  <si>
    <t>基格尔德-50%形态</t>
  </si>
  <si>
    <t>气场破坏</t>
  </si>
  <si>
    <t>群聚变形</t>
  </si>
  <si>
    <t>0020,0044,0523,0293,0489,0687,0242,0091,0225,0349,0406,0089,0245,0137,0114,0616,0200,0219,0201,0614,0615</t>
  </si>
  <si>
    <t>0034,0784,0280,0523,0590,0242,0091,0104,0349,0406,0525,0414,0089,0203,0263,0411,0218,0416,0447,0237,0667,0063,0304,0231,0200,0371,0182,0156,0514,0216,0179,0157,0249,0496,0219,0201,0290,0214,0482,0173,0707,0444,0070,0164,0241,0276,0207,0129,0092,0428</t>
  </si>
  <si>
    <t>0020,0335,0687,0434,0349,0406,0414,0245,0304,0231,0200,0220,0799,0815,0351,0806,0173,0180,0707,0276,0614,0615,0428</t>
  </si>
  <si>
    <t>基格尔德-10%形态</t>
  </si>
  <si>
    <t>0020,0091,0225,0349,0406,0245,0137,0114,0616,0200,0219,0201,0614</t>
  </si>
  <si>
    <t>基格尔德-完全体形态</t>
  </si>
  <si>
    <t>超级基格尔德</t>
  </si>
  <si>
    <t>蒂安希</t>
  </si>
  <si>
    <t>0246,0591,0175,0470,0106,0113,0585,0408,0115,0397,0157,0088,0219,0159,0285,0479,0446,0444,0033,0433</t>
  </si>
  <si>
    <t>0502,0133,0226,0776,0034,0523,0347,0204,0590,0605,0104,0577,0414,0227,0283,0203,0153,0263,0313,0148,0430,0218,0416,0356,0385,0360,0258,0270,0237,0063,0334,0113,0800,0118,0802,0595,0267,0583,0408,0182,0094,0244,0473,0240,0115,0156,0216,0397,0157,0317,0496,0219,0201,0328,0815,0290,0285,0214,0479,0173,0883,0191,0446,0444,0500,0164,0241,0207,0129,0036,0851,0092,0433,0472</t>
  </si>
  <si>
    <t>0495,0343,0414,0283,0356,0215,0270,0334,0387,0393,0800,0802,0285,0173,0446,0477,0805,0472</t>
  </si>
  <si>
    <t>超级蒂安希</t>
  </si>
  <si>
    <t>胡帕-惩戒形态</t>
  </si>
  <si>
    <t>0502,0310,0093,0399,0194,0470,0621,0593,0282,0113,0277,0417,0566,0471,0060,0094,0247,0285,0271,0433,0472,0428</t>
  </si>
  <si>
    <t>0280,0347,0451,0590,0399,0104,0409,0138,0373,0203,0412,0797,0263,0007,0148,0374,0411,0264,0492,0218,0248,0416,0447,0356,0441,0237,0063,0008,0282,0808,0113,0417,0566,0612,0182,0060,0094,0917,0678,0244,0473,0511,0240,0115,0156,0216,0317,0496,0219,0201,0184,0290,0247,0285,0806,0214,0164,0241,0207,0129,0036,0269,0851,0168,0675,0085,0009,0086,0259,0092,0271,0433,0428</t>
  </si>
  <si>
    <t>0502,0335,0343,0409,0530,0007,0264,0492,0356,0441,0008,0282,0673,0387,0277,0478,0278,0272,0351,0324,0285,0289,0173,0477,0675,0009,0271,0253,0472,0428</t>
  </si>
  <si>
    <t>胡帕-解放形态</t>
  </si>
  <si>
    <t>波尔凯尼恩</t>
  </si>
  <si>
    <t>0034,0153,0083,0488,0394,0114,0056,0510,0043,0054,0315,0503,0184,0592,0023,0036,0055,0352,0311</t>
  </si>
  <si>
    <t>0776,0034,0280,0523,0590,0015,0091,0038,0104,0414,0089,0203,0153,0263,0126,0424,0083,0488,0053,0394,0430,0374,0411,0116,0218,0416,0360,0114,0535,0257,0484,0237,0056,0063,0510,0710,0581,0341,0315,0182,0240,0156,0216,0046,0157,0249,0317,0496,0201,0503,0184,0815,0290,0120,0214,0188,0482,0479,0173,0076,0707,0444,0070,0164,0241,0276,0207,0036,0269,0851,0422,0092,0352,0311,0528,0261</t>
  </si>
  <si>
    <t>0432,0414,0257,0710,0815,0173,0707,0276,0352</t>
  </si>
  <si>
    <t>木木枭</t>
  </si>
  <si>
    <t>远隔</t>
  </si>
  <si>
    <t>0310,0413,0297,0193,0031,0045,0670,0348,0417,0466,0064,0365,0075,0425,0389,0235,0033</t>
  </si>
  <si>
    <t>0332,0314,0403,0213,0226,0413,0331,0590,0109,0104,0814,0497,0203,0412,0263,0206,0297,0218,0202,0447,0520,0803,0580,0114,0270,0237,0282,0348,0437,0113,0345,0417,0267,0101,0182,0240,0156,0216,0355,0496,0219,0402,0421,0214,0173,0076,0211,0164,0241,0207,0129,0014,0036,0851,0092,0885,0526</t>
  </si>
  <si>
    <t>0226,0109,0174,0432,0104,0114,0282,0466,0355</t>
  </si>
  <si>
    <t>0343,0432,0814,0202,0520,0803,0402,0143,0173,0235,0388</t>
  </si>
  <si>
    <t>投羽枭</t>
  </si>
  <si>
    <t>0332,0314,0403,0213,0226,0413,0331,0590,0109,0104,0814,0497,0203,0412,0263,0206,0297,0218,0202,0447,0520,0803,0580,0114,0270,0237,0282,0348,0437,0113,0345,0417,0267,0101,0182,0240,0156,0216,0355,0496,0219,0402,0421,0214,0173,0076,0211,0164,0241,0207,0129,0014,0366,0036,0851,0092,0885,0526</t>
  </si>
  <si>
    <t>狙射树枭</t>
  </si>
  <si>
    <t>0310,0413,0297,0193,0031,0045,0670,0348,0437,0417,0466,0064,0566,0365,0075,0425,0662,0180,0389,0235,0033,0369</t>
  </si>
  <si>
    <t>0512,0332,0314,0403,0213,0226,0413,0331,0590,0109,0174,0104,0814,0497,0203,0412,0263,0206,0297,0338,0218,0202,0416,0447,0520,0803,0580,0114,0270,0506,0237,0542,0063,0286,0282,0348,0437,0113,0067,0490,0345,0417,0267,0101,0566,0809,0182,0427,0240,0156,0216,0355,0496,0219,0402,0247,0421,0806,0214,0479,0173,0076,0669,0180,0211,0164,0241,0207,0129,0014,0366,0036,0851,0092,0885,0369,0526</t>
  </si>
  <si>
    <t>0343,0432,0814,0338,0202,0520,0803,0673,0809,0402,0806,0143,0173,0180,0235,0366,0388</t>
  </si>
  <si>
    <t>狙射树枭-洗翠的样子</t>
  </si>
  <si>
    <t>0413,0339,0297,0045,0670,0348,0437,0064,0365,0075,0425,0389,0235,0033,0843,0369</t>
  </si>
  <si>
    <t>0332,0314,0403,0396,0226,0413,0280,0339,0331,0370,0811,0109,0814,0203,0412,0263,0206,0297,0411,0264,0338,0202,0416,0447,0520,0803,0580,0114,0270,0063,0282,0437,0113,0067,0490,0345,0417,0101,0182,0240,0156,0179,0317,0184,0402,0421,0214,0479,0076,0164,0241,0129,0014,0366,0036,0269,0851,0885,0918,0369</t>
  </si>
  <si>
    <t>火斑喵</t>
  </si>
  <si>
    <t>0044,0024,0052,0424,0053,0394,0154,0045,0043,0122,0200,0046,0184,0010,0207,0037</t>
  </si>
  <si>
    <t>0512,0213,0034,0339,0590,0242,0038,0104,0283,0203,0263,0126,0424,0519,0083,0488,0053,0394,0218,0257,0270,0237,0141,0417,0200,0315,0006,0182,0156,0216,0279,0046,0496,0184,0421,0214,0173,0164,0241,0207,0014,0036,0269,0915,0851,0259,0092,0885,0369,0261,0526</t>
  </si>
  <si>
    <t>0034,0242,0252,0257,0417,0575,0681,0279</t>
  </si>
  <si>
    <t>0343,0283,0519,0257,0200,0173</t>
  </si>
  <si>
    <t>炎热喵</t>
  </si>
  <si>
    <t>0343,0530,0283,0519,0257,0200,0173</t>
  </si>
  <si>
    <t>炽焰咆哮虎</t>
  </si>
  <si>
    <t>0044,0339,0238,0663,0024,0052,0424,0053,0394,0154,0045,0043,0122,0200,0046,0184,0010,0207,0037,0675</t>
  </si>
  <si>
    <t>0512,0332,0372,0213,0226,0307,0299,0034,0280,0693,0339,0523,0807,0370,0590,0242,0663,0399,0038,0104,0409,0089,0373,0283,0203,0263,0126,0424,0519,0007,0083,0488,0053,0394,0374,0411,0264,0218,0416,0535,0257,0270,0237,0063,0442,0282,0808,0141,0067,0490,0025,0005,0417,0200,0315,0006,0182,0511,0156,0216,0279,0179,0046,0496,0184,0815,0421,0214,0555,0173,0707,0164,0241,0276,0207,0014,0036,0269,0915,0851,0168,0675,0009,0259,0092,0885,0369,0261,0526</t>
  </si>
  <si>
    <t>0020,0307,0807,0343,0409,0530,0283,0519,0007,0264,0257,0442,0282,0808,0067,0200,0815,0289,0173,0707,0276,0675,0009</t>
  </si>
  <si>
    <t>球球海狮</t>
  </si>
  <si>
    <t>湿润之声</t>
  </si>
  <si>
    <t>0453,0608,0061,0445,0574,0003,0227,0045,0056,0304,0196,0581,0585,0001,0047,0055</t>
  </si>
  <si>
    <t>0512,0133,0213,0059,0362,0204,0886,0590,0574,0291,0104,0577,0497,0227,0203,0263,0812,0218,0258,0270,0237,0056,0304,0058,0861,0196,0231,0581,0583,0182,0240,0156,0216,0496,0503,0214,0173,0164,0057,0207,0129,0851,0092,0813,0253,0127,0518,0352,0250,0472,0526</t>
  </si>
  <si>
    <t>0133,0392,0597,0204,0791,0195,0472</t>
  </si>
  <si>
    <t>0401,0343,0812,0270,0304,0196,0231,0173,0813,0253,0518,0352,0472</t>
  </si>
  <si>
    <t>花漾海狮</t>
  </si>
  <si>
    <t>0512,0133,0213,0059,0034,0362,0204,0886,0590,0574,0291,0104,0577,0497,0227,0203,0263,0812,0218,0258,0270,0237,0056,0304,0058,0861,0196,0231,0581,0583,0182,0240,0156,0216,0496,0503,0214,0173,0164,0057,0207,0129,0851,0092,0813,0253,0127,0518,0352,0250,0472,0526</t>
  </si>
  <si>
    <t>西狮海壬</t>
  </si>
  <si>
    <t>0453,0608,0061,0445,0574,0003,0227,0045,0056,0304,0196,0581,0585,0001,0047,0664,0055</t>
  </si>
  <si>
    <t>0512,0914,0133,0213,0059,0034,0362,0347,0204,0886,0590,0605,0574,0291,0104,0577,0497,0227,0203,0412,0263,0812,0218,0416,0258,0114,0270,0237,0308,0056,0063,0304,0058,0861,0196,0231,0113,0710,0802,0581,0583,0182,0094,0917,0244,0240,0115,0156,0216,0496,0503,0247,0214,0173,0883,0500,0164,0057,0207,0129,0851,0092,0813,0253,0127,0518,0352,0311,0250,0472,0526</t>
  </si>
  <si>
    <t>0401,0343,0812,0270,0308,0304,0196,0231,0710,0277,0802,0173,0813,0253,0518,0352,0472</t>
  </si>
  <si>
    <t>0195</t>
  </si>
  <si>
    <t>小笃儿</t>
  </si>
  <si>
    <t>0331,0065,0497,0297,0031,0045,0304,0064,0365,0249,0355,0103,0048</t>
  </si>
  <si>
    <t>0512,0332,0314,0403,0213,0413,0280,0331,0590,0104,0814,0497,0283,0203,0263,0297,0488,0019,0218,0441,0257,0270,0237,0304,0282,0182,0156,0216,0355,0496,0214,0479,0211,0164,0241,0207,0014,0366,0036,0851,0168,0092,0253,0369,0526</t>
  </si>
  <si>
    <t>0586,0413,0441,0119,0143,0366,0253</t>
  </si>
  <si>
    <t>0432,0441,0257,0304,0282,0143,0173,0366,0253</t>
  </si>
  <si>
    <t>喇叭啄鸟</t>
  </si>
  <si>
    <t>0331,0065,0497,0297,0031,0045,0304,0064,0365,0350,0249,0355,0103,0048</t>
  </si>
  <si>
    <t>0512,0332,0314,0403,0213,0413,0280,0331,0590,0104,0814,0497,0283,0203,0263,0297,0488,0019,0218,0441,0257,0270,0237,0304,0282,0182,0156,0216,0350,0355,0496,0214,0479,0211,0164,0241,0207,0129,0014,0366,0036,0851,0168,0092,0253,0369,0526</t>
  </si>
  <si>
    <t>铳嘴大鸟</t>
  </si>
  <si>
    <t>0690,0331,0065,0497,0297,0031,0045,0304,0064,0365,0350,0249,0355,0103,0048</t>
  </si>
  <si>
    <t>0512,0332,0314,0403,0213,0413,0280,0331,0590,0104,0814,0497,0227,0283,0203,0263,0297,0488,0430,0019,0218,0416,0441,0257,0270,0237,0542,0063,0304,0282,0315,0182,0244,0156,0216,0350,0355,0496,0184,0402,0214,0479,0211,0164,0241,0207,0129,0014,0366,0036,0915,0851,0168,0675,0092,0253,0369,0526</t>
  </si>
  <si>
    <t>0432,0441,0257,0304,0282,0402,0143,0173,0366,0253</t>
  </si>
  <si>
    <t>猫鼬少</t>
  </si>
  <si>
    <t>蹲守</t>
  </si>
  <si>
    <t>0117,0044,0242,0158,0043,0189,0316,0371,0228,0156,0028,0184,0162,0033,0036,0037,0526,0281</t>
  </si>
  <si>
    <t>0213,0523,0886,0590,0242,0091,0038,0104,0089,0497,0283,0203,0263,0424,0218,0270,0237,0423,0341,0189,0371,0182,0706,0240,0156,0216,0179,0317,0496,0201,0184,0402,0214,0707,0164,0241,0162,0207,0036,0269,0851,0168,0422,0259,0092,0885,0369,0528,0526,0428</t>
  </si>
  <si>
    <t>0283,0424,0423,0387,0279,0422</t>
  </si>
  <si>
    <t>0283,0231,0387,0351,0173,0707,0162,0253</t>
  </si>
  <si>
    <t>猫鼬探长</t>
  </si>
  <si>
    <t>0213,0034,0523,0886,0590,0242,0174,0091,0038,0104,0089,0497,0283,0203,0263,0424,0007,0374,0264,0218,0416,0270,0237,0063,0423,0008,0442,0282,0490,0341,0189,0371,0182,0706,0240,0156,0216,0179,0046,0317,0496,0201,0184,0402,0214,0707,0164,0241,0162,0207,0036,0269,0851,0168,0422,0009,0259,0092,0885,0369,0528,0526,0428</t>
  </si>
  <si>
    <t>0335,0530,0283,0007,0008,0442,0231,0387,0351,0173,0707,0162,0009,0253,0428</t>
  </si>
  <si>
    <t>强颚鸡母虫</t>
  </si>
  <si>
    <t>0512,0044,0450,0242,0091,0189,0209,0564,0081,0011,0404</t>
  </si>
  <si>
    <t>0512,0213,0226,0450,0268,0451,0590,0242,0091,0104,0604,0527,0203,0263,0218,0237,0113,0679,0341,0189,0398,0884,0182,0240,0156,0216,0496,0103,0806,0214,0173,0522,0164,0207,0036,0851,0085,0086,0092,0521,0528,0404</t>
  </si>
  <si>
    <t>0435,0527,0203,0106,0341</t>
  </si>
  <si>
    <t>0450,0527,0393,0804,0351,0806,0173</t>
  </si>
  <si>
    <t>虫电宝</t>
  </si>
  <si>
    <t>蓄电池</t>
  </si>
  <si>
    <t>0512,0044,0450,0268,0242,0091,0435,0334,0189,0209,0564,0081,0011,0404</t>
  </si>
  <si>
    <t>0512,0213,0226,0450,0268,0451,0590,0242,0091,0104,0598,0604,0486,0527,0203,0263,0218,0237,0334,0113,0679,0341,0189,0398,0884,0182,0240,0156,0216,0496,0103,0806,0214,0173,0522,0164,0207,0036,0851,0087,0085,0086,0092,0521,0528,0404</t>
  </si>
  <si>
    <t>0450,0527,0334,0393,0804,0351,0806,0173</t>
  </si>
  <si>
    <t>锹农炮虫</t>
  </si>
  <si>
    <t>0512,0097,0403,0044,0450,0405,0268,0242,0091,0435,0019,0012,0334,0189,0209,0564,0081,0085,0011,0404,0192</t>
  </si>
  <si>
    <t>0512,0097,0403,0213,0226,0450,0405,0523,0268,0451,0590,0242,0091,0104,0598,0604,0486,0527,0203,0412,0263,0430,0019,0218,0416,0237,0063,0334,0113,0679,0341,0189,0398,0884,0182,0240,0156,0216,0355,0496,0103,0806,0507,0214,0173,0076,0522,0164,0916,0207,0129,0036,0851,0087,0085,0086,0092,0521,0528,0404</t>
  </si>
  <si>
    <t>0450,0814,0527,0334,0673,0393,0804,0351,0324,0806,0173</t>
  </si>
  <si>
    <t>好胜蟹</t>
  </si>
  <si>
    <t>0280,0145,0061,0370,0152,0146,0223,0334,0043,0371,0612,0182,0228,0179,0249,0021,0011</t>
  </si>
  <si>
    <t>0133,0213,0034,0280,0693,0339,0523,0886,0370,0811,0590,0091,0104,0409,0089,0283,0203,0263,0374,0411,0264,0524,0218,0441,0270,0237,0008,0334,0442,0282,0710,0341,0189,0371,0182,0240,0156,0216,0179,0157,0317,0496,0503,0214,0707,0444,0164,0241,0207,0129,0036,0851,0168,0009,0092,0918,0526,0428</t>
  </si>
  <si>
    <t>0133,0283,0264,0276,0469</t>
  </si>
  <si>
    <t>0409,0530,0283,0264,0008,0334,0442,0173,0276,0009,0428</t>
  </si>
  <si>
    <t>好胜毛蟹</t>
  </si>
  <si>
    <t>0419,0280,0145,0061,0370,0146,0223,0665,0008,0334,0043,0612,0182,0228,0179,0249,0021</t>
  </si>
  <si>
    <t>0133,0213,0419,0059,0776,0034,0280,0693,0339,0523,0886,0370,0811,0590,0091,0104,0409,0089,0283,0203,0263,0374,0411,0264,0524,0218,0416,0441,0258,0912,0270,0237,0063,0058,0008,0861,0196,0334,0442,0282,0710,0341,0189,0371,0182,0240,0156,0216,0179,0157,0317,0496,0503,0184,0214,0883,0707,0444,0164,0241,0207,0129,0036,0851,0168,0009,0092,0918,0526,0428</t>
  </si>
  <si>
    <t>0335,0409,0530,0283,0264,0008,0196,0334,0442,0173,0276,0009,0428</t>
  </si>
  <si>
    <t>超级好胜毛蟹</t>
  </si>
  <si>
    <t>花舞鸟-热辣热辣风格</t>
  </si>
  <si>
    <t>舞者</t>
  </si>
  <si>
    <t>0512,0097,0314,0403,0226,0445,0003,0297,0260,0045,0270,0542,0119,0064,0001,0686,0355,0298</t>
  </si>
  <si>
    <t>0512,0332,0097,0314,0403,0914,0213,0226,0347,0204,0590,0104,0814,0373,0203,0263,0297,0019,0218,0270,0237,0542,0196,0182,0244,0511,0240,0156,0216,0179,0355,0496,0219,0201,0214,0211,0164,0241,0207,0129,0014,0366,0036,0269,0851,0092,0885,0369,0526</t>
  </si>
  <si>
    <t>0213,0445,0432,0365,0483,0219,0366</t>
  </si>
  <si>
    <t>0343,0432,0270,0196,0272,0143,0173,0366</t>
  </si>
  <si>
    <t>花舞鸟-啪嗞啪嗞风格</t>
  </si>
  <si>
    <t>花舞鸟-呼拉呼拉风格</t>
  </si>
  <si>
    <t>花舞鸟-轻盈轻盈风格</t>
  </si>
  <si>
    <t>萌虻</t>
  </si>
  <si>
    <t>0071,0312,0405,0343,0605,0577,0584,0483,0318,0522,0078,0230,0415</t>
  </si>
  <si>
    <t>0512,0332,0502,0213,0226,0450,0405,0347,0204,0590,0605,0104,0577,0138,0203,0412,0263,0313,0218,0447,0270,0237,0286,0611,0141,0113,0345,0478,0583,0676,0884,0182,0094,0244,0115,0156,0216,0355,0496,0219,0285,0806,0214,0173,0683,0522,0164,0241,0207,0129,0366,0851,0168,0092,0885,0271,0369,0472</t>
  </si>
  <si>
    <t>0597,0226,0516,0585,0600,0285,0683,0564</t>
  </si>
  <si>
    <t>0495,0502,0450,0343,0432,0814,0270,0387,0478,0324,0285,0173,0366,0477,0271,0472</t>
  </si>
  <si>
    <t>蝶结萌虻</t>
  </si>
  <si>
    <t>0071,0312,0405,0343,0605,0577,0584,0676,0483,0318,0522,0078,0230,0415</t>
  </si>
  <si>
    <t>0512,0332,0097,0914,0502,0213,0226,0450,0405,0347,0204,0590,0605,0104,0577,0138,0814,0203,0412,0263,0313,0218,0416,0447,0270,0237,0063,0286,0611,0141,0113,0679,0345,0478,0267,0583,0676,0884,0182,0094,0917,0244,0115,0156,0216,0355,0496,0219,0285,0806,0214,0173,0076,0683,0500,0522,0164,0241,0207,0129,0366,0036,0851,0168,0092,0885,0271,0369,0472</t>
  </si>
  <si>
    <t>岩狗狗</t>
  </si>
  <si>
    <t>0044,0242,0104,0336,0043,0316,0046,0431,0157,0088,0317,0028,0184,0446,0444,0033</t>
  </si>
  <si>
    <t>0213,0034,0523,0204,0590,0242,0091,0038,0104,0414,0497,0283,0203,0263,0424,0218,0270,0237,0304,0334,0442,0231,0189,0583,0182,0706,0156,0216,0046,0397,0157,0317,0496,0201,0184,0214,0555,0173,0446,0707,0444,0164,0207,0014,0036,0269,0851,0422,0092,0885,0428</t>
  </si>
  <si>
    <t>0306,0283,0424,0387,0389,0037,0422</t>
  </si>
  <si>
    <t>0343,0414,0283,0304,0334,0442,0231,0387,0173,0446,0707,0428</t>
  </si>
  <si>
    <t>鬃岩狼人-白昼的样子</t>
  </si>
  <si>
    <t>0709,0044,0242,0104,0336,0043,0316,0098,0501,0046,0431,0157,0088,0317,0028,0184,0446,0444,0389,0033</t>
  </si>
  <si>
    <t>0097,0372,0213,0034,0280,0339,0523,0204,0370,0590,0242,0091,0038,0104,0529,0414,0497,0283,0203,0263,0424,0218,0416,0270,0237,0304,0334,0442,0231,0189,0583,0182,0706,0156,0216,0046,0350,0397,0157,0317,0496,0201,0184,0214,0555,0173,0446,0707,0444,0164,0241,0207,0129,0014,0541,0036,0269,0851,0422,0092,0885,0428</t>
  </si>
  <si>
    <t>0343,0529,0414,0283,0304,0334,0442,0231,0387,0173,0446,0707,0428</t>
  </si>
  <si>
    <t>鬃岩狼人-黑夜的样子</t>
  </si>
  <si>
    <t>0044,0068,0242,0104,0203,0336,0043,0316,0179,0046,0431,0157,0088,0317,0028,0184,0446,0444,0033,0269</t>
  </si>
  <si>
    <t>0213,0034,0280,0339,0523,0204,0370,0590,0242,0091,0038,0104,0414,0497,0283,0203,0263,0424,0007,0374,0264,0492,0218,0416,0270,0237,0304,0334,0442,0231,0282,0808,0490,0025,0005,0189,0200,0371,0583,0182,0706,0156,0216,0279,0179,0046,0350,0397,0157,0317,0496,0201,0184,0421,0214,0555,0173,0446,0707,0444,0164,0241,0207,0014,0036,0269,0851,0675,0422,0009,0092,0885,0918,0253,0428</t>
  </si>
  <si>
    <t>0343,0530,0414,0283,0007,0264,0492,0304,0334,0442,0231,0673,0808,0387,0200,0173,0446,0707,0675,0009,0253,0428</t>
  </si>
  <si>
    <t>鬃岩狼人-黄昏的样子</t>
  </si>
  <si>
    <t>0709,0044,0068,0242,0306,0104,0203,0336,0043,0316,0098,0501,0179,0046,0431,0157,0088,0317,0028,0184,0446,0444,0389,0033,0269,0037</t>
  </si>
  <si>
    <t>0213,0034,0280,0339,0523,0204,0370,0590,0242,0091,0038,0104,0529,0414,0497,0283,0203,0263,0424,0116,0218,0416,0270,0237,0304,0334,0442,0231,0189,0200,0583,0182,0706,0156,0216,0179,0046,0350,0397,0157,0317,0496,0201,0184,0214,0555,0173,0446,0707,0444,0164,0207,0014,0541,0036,0269,0851,0675,0422,0092,0885,0526,0428</t>
  </si>
  <si>
    <t>0343,0529,0414,0283,0304,0334,0442,0231,0387,0200,0173,0446,0707,0428</t>
  </si>
  <si>
    <t>弱丁鱼-单独的样子</t>
  </si>
  <si>
    <t>鱼群</t>
  </si>
  <si>
    <t>0392,0401,0251,0362,0291,0038,0283,0185,0045,0270,0056,0487,0036,0715,0253,0055</t>
  </si>
  <si>
    <t>0213,0251,0362,0523,0590,0291,0104,0089,0203,0263,0218,0258,0270,0237,0056,0058,0231,0710,0330,0341,0182,0240,0156,0216,0496,0503,0214,0173,0164,0057,0207,0092,0253,0369,0127,0250</t>
  </si>
  <si>
    <t>0054,0330,0036,0352,0346,0250</t>
  </si>
  <si>
    <t>0401,0343,0283,0812,0270,0231,0799,0173,0352</t>
  </si>
  <si>
    <t>弱丁鱼-鱼群的样子</t>
  </si>
  <si>
    <t>好坏星</t>
  </si>
  <si>
    <t>不仁不义</t>
  </si>
  <si>
    <t>0491,0044,0710,0064,0042,0398,0040,0105,0131,0092,0390,0599,0474,0469</t>
  </si>
  <si>
    <t>0491,0213,0059,0362,0886,0590,0104,0203,0263,0524,0218,0441,0258,0114,0237,0056,0058,0861,0196,0611,0334,0710,0679,0330,0341,0220,0371,0042,0398,0884,0182,0240,0156,0216,0496,0219,0503,0214,0188,0482,0173,0164,0057,0207,0851,0092,0390,0599,0474,0352</t>
  </si>
  <si>
    <t>0114,0611,0255,0254,0256</t>
  </si>
  <si>
    <t>0495,0343,0380,0441,0196,0334,0282,0710,0277,0220,0289,0173,0180,0352</t>
  </si>
  <si>
    <t>超坏星</t>
  </si>
  <si>
    <t>0491,0661,0044,0710,0064,0042,0398,0040,0105,0131,0092,0390,0599,0474,0469</t>
  </si>
  <si>
    <t>0491,0213,0059,0034,0362,0886,0590,0440,0104,0203,0263,0524,0218,0416,0441,0258,0114,0506,0237,0056,0063,0058,0861,0196,0611,0334,0113,0710,0679,0330,0341,0220,0371,0042,0398,0884,0182,0240,0156,0216,0496,0219,0503,0184,0214,0188,0482,0479,0173,0164,0057,0207,0851,0092,0390,0599,0474,0352</t>
  </si>
  <si>
    <t>0495,0335,0343,0380,0441,0196,0334,0282,0710,0277,0220,0289,0173,0180,0352</t>
  </si>
  <si>
    <t>泥驴仔</t>
  </si>
  <si>
    <t>持久力</t>
  </si>
  <si>
    <t>0117,0523,0068,0024,0089,0484,0667,0334,0025,0189,0300,0249,0563,0023,0070,0276</t>
  </si>
  <si>
    <t>0213,0034,0523,0370,0590,0174,0038,0104,0414,0089,0283,0203,0263,0218,0484,0237,0667,0334,0442,0067,0490,0025,0189,0371,0182,0156,0216,0046,0157,0317,0496,0201,0328,0214,0479,0173,0446,0707,0444,0164,0241,0276,0207,0036,0851,0092</t>
  </si>
  <si>
    <t>0034,0370,0038,0283,0090,0222,0426,0046,0479</t>
  </si>
  <si>
    <t>0414,0283,0334,0442,0067,0173,0446,0707,0276</t>
  </si>
  <si>
    <t>重泥挽马</t>
  </si>
  <si>
    <t>0213,0776,0034,0523,0370,0590,0174,0038,0104,0414,0089,0283,0203,0263,0411,0218,0416,0484,0237,0667,0063,0334,0442,0808,0067,0490,0025,0341,0189,0371,0182,0156,0216,0279,0046,0157,0317,0496,0201,0328,0184,0214,0479,0173,0446,0707,0444,0164,0241,0276,0207,0036,0851,0092</t>
  </si>
  <si>
    <t>0414,0283,0334,0442,0808,0067,0173,0446,0707,0276</t>
  </si>
  <si>
    <t>滴蛛</t>
  </si>
  <si>
    <t>水泡</t>
  </si>
  <si>
    <t>0392,0044,0145,0061,0450,0242,0494,0029,0611,0141,0710,0679,0243,0487,0169,0055,0346</t>
  </si>
  <si>
    <t>0213,0059,0450,0405,0886,0590,0242,0104,0283,0203,0263,0524,0218,0202,0237,0056,0058,0196,0611,0334,0141,0710,0679,0478,0398,0884,0182,0240,0156,0216,0496,0503,0806,0214,0173,0164,0057,0207,0851,0092,0885,0127,0352,0472,0404</t>
  </si>
  <si>
    <t>0062,0471,0255,0564,0254</t>
  </si>
  <si>
    <t>0450,0202,0196,0334,0710,0277,0478,0324,0806,0173,0352,0472</t>
  </si>
  <si>
    <t>滴蛛霸</t>
  </si>
  <si>
    <t>0392,0044,0145,0061,0450,0242,0494,0029,0611,0141,0710,0679,0243,0487,0169,0055,0469</t>
  </si>
  <si>
    <t>0213,0059,0034,0450,0405,0886,0590,0242,0291,0104,0283,0203,0263,0524,0218,0202,0416,0237,0056,0063,0058,0196,0611,0334,0141,0710,0679,0478,0398,0884,0182,0240,0115,0156,0216,0496,0219,0503,0184,0806,0214,0173,0164,0057,0207,0851,0092,0885,0127,0352,0472,0404</t>
  </si>
  <si>
    <t>0450,0202,0196,0334,0673,0710,0277,0478,0324,0806,0173,0352,0472</t>
  </si>
  <si>
    <t>伪螳草</t>
  </si>
  <si>
    <t>0210,0074,0275,0670,0348,0075,0163,0076,0241,0230,0235,0404</t>
  </si>
  <si>
    <t>0213,0450,0331,0590,0104,0203,0412,0263,0206,0374,0218,0202,0447,0803,0580,0237,0348,0437,0141,0345,0267,0371,0572,0398,0182,0156,0216,0496,0219,0402,0806,0214,0173,0076,0164,0241,0207,0014,0036,0851,0092,0885,0311,0404</t>
  </si>
  <si>
    <t>0312,0432,0202,0437,0276,0311,0388</t>
  </si>
  <si>
    <t>0450,0432,0530,0202,0803,0402,0324,0173,0235,0388</t>
  </si>
  <si>
    <t>兰螳花</t>
  </si>
  <si>
    <t>0530,0210,0074,0275,0670,0348,0400,0572,0075,0163,0076,0669,0241,0230,0235,0404</t>
  </si>
  <si>
    <t>0332,0213,0280,0450,0331,0590,0440,0104,0203,0412,0263,0206,0374,0218,0202,0416,0447,0803,0580,0237,0063,0282,0348,0437,0141,0490,0345,0267,0371,0572,0398,0676,0182,0427,0240,0156,0216,0496,0219,0184,0402,0806,0214,0173,0076,0669,0164,0241,0276,0207,0014,0036,0851,0092,0885,0311,0404</t>
  </si>
  <si>
    <t>0450,0432,0530,0202,0803,0282,0673,0402,0324,0173,0276,0235,0388</t>
  </si>
  <si>
    <t>睡睡菇</t>
  </si>
  <si>
    <t>0071,0310,0109,0605,0138,0148,0202,0275,0072,0585,0236,0079,0147,0671,0668</t>
  </si>
  <si>
    <t>0133,0213,0590,0605,0104,0577,0138,0203,0412,0263,0218,0202,0447,0237,0113,0478,0267,0676,0182,0156,0216,0496,0219,0402,0214,0188,0173,0076,0164,0241,0207,0086,0092,0472</t>
  </si>
  <si>
    <t>0133,0074,0073,0077,0078</t>
  </si>
  <si>
    <t>0495,0202,0277,0478,0278,0402,0324,0173,0235,0472,0388</t>
  </si>
  <si>
    <t>灯罩夜菇</t>
  </si>
  <si>
    <t>0133,0213,0451,0590,0605,0104,0577,0409,0138,0203,0412,0263,0218,0202,0416,0447,0237,0063,0113,0478,0267,0676,0182,0240,0156,0216,0496,0219,0402,0214,0188,0173,0076,0164,0241,0207,0086,0092,0311,0472</t>
  </si>
  <si>
    <t>夜盗火蜥</t>
  </si>
  <si>
    <t>腐蚀</t>
  </si>
  <si>
    <t>0003,0406,0082,0052,0283,0481,0053,0510,0417,0305,0139,0010,0123,0230,0092,0599,0474</t>
  </si>
  <si>
    <t>0491,0097,0213,0251,0807,0590,0104,0337,0406,0283,0203,0263,0126,0424,0488,0053,0394,0374,0492,0218,0441,0257,0270,0237,0231,0282,0141,0189,0417,0315,0371,0398,0342,0182,0156,0216,0496,0799,0184,0421,0806,0214,0188,0482,0173,0164,0241,0207,0129,0036,0269,0915,0851,0168,0086,0259,0092,0390,0885,0599,0474,0261</t>
  </si>
  <si>
    <t>0562,0252,0282,0189,0028,0289</t>
  </si>
  <si>
    <t>0343,0406,0492,0441,0257,0270,0231,0282,0799,0806,0289,0173</t>
  </si>
  <si>
    <t>焰后蜥</t>
  </si>
  <si>
    <t>0445,0050,0003,0406,0082,0052,0227,0283,0680,0481,0053,0510,0282,0417,0305,0139,0001,0010,0123,0207,0230,0259,0092,0599,0474</t>
  </si>
  <si>
    <t>0491,0512,0097,0213,0251,0034,0784,0807,0590,0440,0104,0913,0337,0349,0406,0525,0227,0283,0203,0263,0313,0126,0424,0488,0053,0394,0374,0492,0218,0416,0441,0257,0270,0237,0063,0304,0231,0282,0141,0189,0417,0315,0371,0398,0342,0182,0156,0216,0496,0799,0184,0421,0806,0214,0188,0482,0173,0164,0241,0207,0129,0036,0269,0915,0851,0168,0086,0259,0092,0390,0885,0599,0474,0261</t>
  </si>
  <si>
    <t>0810,0343,0406,0492,0441,0257,0270,0231,0282,0673,0799,0806,0289,0173</t>
  </si>
  <si>
    <t>童偶熊</t>
  </si>
  <si>
    <t>毛茸茸</t>
  </si>
  <si>
    <t>0608,0117,0693,0038,0203,0175,0359,0043,0220,0371,0070,0276,0033,0036,0037</t>
  </si>
  <si>
    <t>0332,0213,0280,0693,0339,0523,0204,0590,0104,0089,0203,0263,0374,0411,0218,0237,0008,0442,0490,0025,0005,0371,0182,0156,0216,0046,0157,0317,0496,0214,0173,0707,0164,0276,0207,0014,0269,0009,0092,0526,0428</t>
  </si>
  <si>
    <t>0111,0203,0395,0008,0025,0205,0023,0707,0009,0469</t>
  </si>
  <si>
    <t>0020,0811,0530,0264,0008,0442,0220,0272,0173,0707,0276,0009,0428</t>
  </si>
  <si>
    <t>穿着熊</t>
  </si>
  <si>
    <t>0608,0117,0020,0693,0038,0203,0175,0359,0043,0220,0371,0070,0276,0033,0036,0037</t>
  </si>
  <si>
    <t>0332,0213,0776,0034,0280,0693,0339,0523,0204,0370,0590,0663,0104,0337,0409,0089,0203,0263,0374,0411,0218,0416,0237,0667,0063,0008,0442,0067,0490,0025,0005,0371,0182,0156,0216,0279,0179,0046,0157,0317,0496,0421,0214,0173,0707,0164,0276,0207,0014,0269,0009,0092,0526,0428</t>
  </si>
  <si>
    <t>0020,0811,0409,0530,0264,0008,0442,0067,0220,0272,0173,0707,0276,0009,0428</t>
  </si>
  <si>
    <t>甜竹竹</t>
  </si>
  <si>
    <t>0312,0597,0175,0345,0589,0229,0075,0150,0230,0298</t>
  </si>
  <si>
    <t>0213,0340,0331,0204,0590,0605,0104,0577,0283,0203,0412,0263,0218,0202,0447,0803,0580,0270,0237,0437,0113,0345,0267,0583,0182,0115,0156,0216,0496,0219,0402,0214,0173,0076,0164,0241,0207,0129,0036,0851,0092,0885,0428</t>
  </si>
  <si>
    <t>0367,0204,0283,0364,0320,0583,0235</t>
  </si>
  <si>
    <t>0340,0343,0283,0202,0803,0270,0402,0173,0235,0388,0428</t>
  </si>
  <si>
    <t>甜舞妮</t>
  </si>
  <si>
    <t>0312,0597,0445,0003,0175,0437,0345,0589,0229,0075,0150,0023,0230,0298</t>
  </si>
  <si>
    <t>0213,0340,0331,0204,0590,0605,0104,0577,0283,0203,0412,0263,0374,0218,0202,0447,0803,0580,0270,0237,0437,0113,0490,0345,0267,0371,0572,0583,0182,0115,0156,0216,0496,0219,0402,0214,0173,0076,0164,0241,0207,0129,0036,0851,0092,0885,0813,0428</t>
  </si>
  <si>
    <t>0340,0343,0283,0202,0803,0270,0282,0402,0173,0235,0813,0388,0428</t>
  </si>
  <si>
    <t>甜冷美后</t>
  </si>
  <si>
    <t>女王的威严</t>
  </si>
  <si>
    <t>0312,0597,0445,0003,0175,0136,0437,0345,0589,0438,0386,0229,0075,0150,0023,0207,0230,0298,0688</t>
  </si>
  <si>
    <t>0512,0213,0340,0331,0204,0590,0605,0104,0577,0283,0203,0412,0263,0374,0218,0202,0416,0447,0803,0580,0270,0237,0063,0282,0437,0113,0067,0490,0345,0025,0267,0371,0572,0583,0438,0182,0115,0156,0216,0496,0219,0402,0214,0173,0076,0669,0164,0241,0207,0129,0036,0269,0851,0092,0885,0813,0369,0428</t>
  </si>
  <si>
    <t>0340,0343,0283,0202,0803,0270,0282,0673,0067,0402,0173,0235,0813,0388,0428</t>
  </si>
  <si>
    <t>花疗环环</t>
  </si>
  <si>
    <t>先行治疗</t>
  </si>
  <si>
    <t>0312,0020,0204,0577,0666,0579,0447,0580,0074,0270,0073,0345,0363,0572,0080,0583,0186,0230,0235,0022,0035</t>
  </si>
  <si>
    <t>0512,0914,0502,0133,0213,0331,0347,0204,0590,0605,0574,0104,0577,0497,0227,0203,0412,0263,0374,0218,0202,0447,0803,0580,0270,0237,0063,0282,0113,0345,0267,0220,0572,0583,0676,0182,0244,0156,0216,0496,0219,0402,0214,0173,0076,0500,0164,0241,0207,0129,0366,0269,0851,0168,0092,0885,0271,0433,0369</t>
  </si>
  <si>
    <t>0495,0133,0203,0536,0381,0388</t>
  </si>
  <si>
    <t>0495,0502,0020,0343,0432,0202,0803,0215,0270,0277,0220,0272,0402,0173,0235,0366,0477,0271,0388</t>
  </si>
  <si>
    <t>智挥猩</t>
  </si>
  <si>
    <t>0495,0347,0093,0185,0492,0248,0689,0417,0094,0244,0511,0500,0269,0433,0428</t>
  </si>
  <si>
    <t>0502,0213,0034,0280,0693,0523,0347,0451,0886,0590,0104,0138,0089,0373,0227,0283,0203,0412,0797,0263,0374,0411,0492,0218,0248,0416,0356,0237,0063,0304,0286,0282,0113,0478,0025,0005,0417,0267,0220,0371,0182,0060,0094,0917,0678,0244,0473,0511,0240,0115,0156,0216,0157,0496,0219,0184,0247,0285,0214,0173,0500,0164,0241,0207,0129,0036,0269,0851,0087,0085,0092,0885,0271,0433,0472,0526,0428</t>
  </si>
  <si>
    <t>0138,0326,0387,0678,0472,0281</t>
  </si>
  <si>
    <t>0495,0502,0335,0343,0797,0492,0356,0282,0277,0478,0220,0289,0173,0180,0477,0805,0271,0472,0428</t>
  </si>
  <si>
    <t>投掷猴</t>
  </si>
  <si>
    <t>接球手</t>
  </si>
  <si>
    <t>0251,0516,0339,0370,0038,0374,0116,0416,0043,0179,0249,0184,0033,0036,0037</t>
  </si>
  <si>
    <t>0512,0332,0372,0213,0226,0251,0034,0280,0693,0339,0523,0886,0370,0811,0590,0174,0038,0104,0409,0089,0527,0203,0412,0263,0374,0411,0116,0264,0218,0416,0447,0441,0360,0237,0063,0442,0231,0282,0067,0490,0025,0005,0220,0371,0182,0240,0156,0514,0216,0279,0179,0157,0317,0496,0184,0402,0247,0214,0479,0173,0164,0241,0276,0207,0036,0269,0851,0168,0092,0885,0918,0253,0369,0410,0526</t>
  </si>
  <si>
    <t>0068,0364,0442,0282,0098,0501,0069,0233</t>
  </si>
  <si>
    <t>0335,0811,0409,0527,0283,0264,0441,0442,0231,0282,0673,0402,0351,0289,0173,0276,0253</t>
  </si>
  <si>
    <t>胆小虫</t>
  </si>
  <si>
    <t>跃跃欲逃</t>
  </si>
  <si>
    <t>0111,0028,0522</t>
  </si>
  <si>
    <t>0372,0213,0405,0590,0104,0203,0263,0218,0258,0237,0141,0341,0182,0240,0156,0216,0496,0503,0103,0214,0173,0191,0164,0057,0207,0129,0269,0092,0127</t>
  </si>
  <si>
    <t>0453,0106,0232,0205,0191,0469</t>
  </si>
  <si>
    <t>0806,0173</t>
  </si>
  <si>
    <t>具甲武者</t>
  </si>
  <si>
    <t>危险回避</t>
  </si>
  <si>
    <t>0450,0111,0660,0210,0334,0710,0341,0042,0534,0249,0028,0163,0180,0522,0389,0014</t>
  </si>
  <si>
    <t>0332,0372,0213,0059,0280,0405,0339,0370,0590,0399,0291,0104,0529,0203,0263,0206,0374,0411,0524,0218,0416,0258,0237,0063,0058,0196,0334,0442,0141,0710,0330,0341,0371,0042,0398,0182,0244,0240,0534,0156,0216,0157,0317,0496,0503,0103,0421,0214,0188,0482,0555,0173,0191,0164,0057,0207,0129,0014,0269,0675,0092,0474,0127,0404</t>
  </si>
  <si>
    <t>0450,0529,0530,0283,0196,0334,0442,0282,0673,0710,0220,0806,0173,0180,0675,0352</t>
  </si>
  <si>
    <t>超级具甲武者</t>
  </si>
  <si>
    <t>沙丘娃</t>
  </si>
  <si>
    <t>遇水凝固</t>
  </si>
  <si>
    <t>0071,0310,0523,0414,0202,0106,0095,0334,0072,0028,0201,0328,0247,0659</t>
  </si>
  <si>
    <t>0133,0213,0362,0523,0886,0590,0109,0174,0104,0414,0089,0203,0412,0263,0430,0374,0218,0202,0356,0506,0237,0286,0611,0334,0341,0189,0101,0220,0809,0182,0094,0240,0156,0216,0397,0157,0317,0496,0201,0328,0184,0815,0247,0285,0214,0188,0173,0180,0446,0444,0164,0241,0207,0851,0092,0271</t>
  </si>
  <si>
    <t>0133,0246,0174,0194,0255,0254,0256</t>
  </si>
  <si>
    <t>0495,0335,0414,0202,0356,0334,0220,0809,0278,0272,0815,0285,0173,0180,0446,0271</t>
  </si>
  <si>
    <t>噬沙堡爷</t>
  </si>
  <si>
    <t>0133,0213,0034,0362,0523,0886,0590,0109,0174,0104,0414,0089,0373,0203,0412,0263,0430,0374,0218,0202,0416,0356,0506,0237,0063,0286,0611,0334,0341,0189,0101,0220,0809,0182,0094,0511,0240,0156,0216,0397,0157,0317,0496,0201,0328,0184,0815,0247,0285,0214,0188,0173,0180,0446,0444,0164,0241,0207,0851,0092,0271</t>
  </si>
  <si>
    <t>0495,0335,0414,0202,0356,0334,0220,0809,0278,0272,0815,0285,0173,0180,0446,0805,0271</t>
  </si>
  <si>
    <t>拳海参</t>
  </si>
  <si>
    <t>0226,0117,0068,0174,0380,0106,0270,0262,0300,0220,0685,0105,0219,0487,0269,0092,0346</t>
  </si>
  <si>
    <t>0213,0226,0590,0104,0203,0258,0270,0113,0182,0244,0511,0240,0115,0156,0219,0103,0214,0164,0207,0269,0092,0599</t>
  </si>
  <si>
    <t>0516,0203,0243,0180,0207,0321,0599</t>
  </si>
  <si>
    <t>0335,0380,0270,0220,0278,0180</t>
  </si>
  <si>
    <t>属性:空</t>
  </si>
  <si>
    <t>0332,0403,0306,0038,0458,0377,0286,0442,0319,0386,0228,0099,0013,0184,0033,0036,0161,0404</t>
  </si>
  <si>
    <t>0332,0403,0590,0104,0337,0203,0263,0488,0218,0416,0258,0237,0063,0196,0286,0334,0442,0371,0182,0240,0156,0216,0046,0157,0496,0201,0184,0421,0214,0173,0164,0241,0207,0129,0014,0086,0092,0161,0369,0526,0404</t>
  </si>
  <si>
    <t>0196,0334,0442,0387,0277,0324,0173,0805</t>
  </si>
  <si>
    <t>银伴战兽</t>
  </si>
  <si>
    <t>ＡＲ系统</t>
  </si>
  <si>
    <t>0332,0403,0044,0242,0306,0038,0458,0153,0424,0377,0423,0286,0442,0319,0718,0575,0305,0386,0228,0099,0013,0184,0033,0036,0422,0161,0404</t>
  </si>
  <si>
    <t>0332,0403,0590,0242,0104,0337,0203,0153,0263,0424,0488,0053,0430,0218,0416,0258,0257,0237,0063,0304,0058,0423,0196,0286,0334,0442,0200,0371,0182,0706,0240,0156,0216,0179,0046,0157,0496,0201,0184,0120,0247,0421,0214,0555,0173,0211,0164,0241,0057,0207,0129,0014,0085,0422,0086,0092,0161,0369,0526,0404,0428</t>
  </si>
  <si>
    <t>0432,0434,0520,0257,0304,0196,0334,0442,0673,0387,0277,0200,0324,0173,0796,0366,0805,0428</t>
  </si>
  <si>
    <t>小陨星-流星的样子</t>
  </si>
  <si>
    <t>界限盾壳</t>
  </si>
  <si>
    <t>0246,0475,0109,0322,0111,0038,0153,0408,0397,0205,0120,0504,0446,0129,0033,0036</t>
  </si>
  <si>
    <t>0512,0213,0523,0347,0451,0590,0109,0605,0038,0104,0414,0089,0283,0203,0153,0263,0218,0416,0356,0360,0237,0063,0442,0113,0800,0408,0182,0094,0244,0115,0156,0216,0350,0397,0157,0317,0496,0219,0201,0815,0214,0076,0446,0444,0164,0207,0129,0036,0851,0092,0369,0428</t>
  </si>
  <si>
    <t>0283,0356,0442,0387,0393,0173,0446,0477,0428</t>
  </si>
  <si>
    <t>小陨星-核心</t>
  </si>
  <si>
    <t>树枕尾熊</t>
  </si>
  <si>
    <t>绝对睡眠</t>
  </si>
  <si>
    <t>0111,0175,0244,0229,0205,0021,0255,0254,0389,0256,0037,0452,0281</t>
  </si>
  <si>
    <t>0512,0213,0034,0280,0339,0523,0347,0204,0590,0174,0038,0104,0089,0283,0203,0263,0374,0218,0416,0441,0237,0063,0861,0442,0282,0067,0490,0232,0371,0583,0182,0244,0511,0240,0216,0179,0157,0317,0496,0402,0421,0214,0707,0164,0241,0162,0207,0014,0036,0851,0168,0092,0885,0369,0526,0428</t>
  </si>
  <si>
    <t>0204,0583,0047,0276,0273</t>
  </si>
  <si>
    <t>0283,0442,0282,0387,0173,0707,0276,0428</t>
  </si>
  <si>
    <t>爆焰龟兽</t>
  </si>
  <si>
    <t>0034,0406,0052,0203,0153,0175,0053,0510,0334,0315,0182,0504,0704,0123,0033</t>
  </si>
  <si>
    <t>0213,0776,0034,0693,0339,0523,0451,0590,0104,0337,0406,0525,0089,0203,0153,0263,0126,0083,0488,0053,0430,0374,0411,0218,0416,0535,0257,0484,0237,0063,0304,0334,0442,0231,0025,0005,0200,0315,0371,0182,0156,0216,0279,0046,0317,0496,0214,0479,0173,0076,0707,0444,0164,0241,0207,0269,0092,0253,0474,0261,0526</t>
  </si>
  <si>
    <t>0174,0083,0457,0229,0279,0469</t>
  </si>
  <si>
    <t>0335,0807,0434,0406,0283,0257,0304,0334,0442,0231,0808,0200,0799,0815,0351,0173,0707,0253</t>
  </si>
  <si>
    <t>托戈德玛尔</t>
  </si>
  <si>
    <t>0268,0111,0435,0604,0565,0393,0609,0042,0205,0209,0596,0033,0084,0528,0716</t>
  </si>
  <si>
    <t>0097,0372,0213,0340,0451,0590,0104,0598,0604,0486,0527,0227,0203,0263,0374,0218,0416,0447,0360,0270,0237,0063,0442,0231,0371,0042,0398,0182,0115,0156,0216,0179,0496,0214,0173,0164,0207,0129,0168,0087,0085,0086,0092,0369,0521,0528,0526,0428</t>
  </si>
  <si>
    <t>0574,0227,0252,0175,0217,0179,0321,0041,0273</t>
  </si>
  <si>
    <t>0495,0340,0343,0527,0283,0356,0270,0442,0231,0387,0393,0804,0272,0351,0173,0796,0798,0162,0428</t>
  </si>
  <si>
    <t>谜拟丘</t>
  </si>
  <si>
    <t>画皮</t>
  </si>
  <si>
    <t>0310,0608,0204,0383,0104,0185,0468,0102,0220,0583,0010,0421,0425,0163,0150,0452</t>
  </si>
  <si>
    <t>0213,0251,0339,0807,0451,0204,0590,0109,0174,0399,0605,0104,0577,0409,0138,0373,0203,0263,0374,0218,0202,0416,0506,0237,0063,0611,0141,0113,0478,0581,0101,0220,0371,0566,0583,0884,0182,0094,0244,0240,0156,0216,0496,0219,0103,0247,0421,0214,0173,0180,0164,0241,0207,0014,0036,0269,0851,0168,0087,0085,0086,0092,0885,0271,0433,0261,0526,0404</t>
  </si>
  <si>
    <t>0174,0194,0288,0171</t>
  </si>
  <si>
    <t>0495,0807,0343,0409,0202,0387,0478,0220,0289,0173,0180,0477,0271</t>
  </si>
  <si>
    <t>磨牙彩皮鱼</t>
  </si>
  <si>
    <t>鲜艳之躯</t>
  </si>
  <si>
    <t>0453,0401,0310,0044,0093,0242,0050,0706,0473,0149,0103,0485,0055,0834</t>
  </si>
  <si>
    <t>0332,0097,0213,0059,0339,0347,0886,0590,0242,0104,0138,0373,0203,0797,0263,0374,0812,0524,0218,0416,0237,0056,0063,0058,0423,0196,0113,0710,0220,0371,0182,0094,0706,0917,0678,0473,0240,0115,0156,0216,0496,0219,0503,0184,0214,0164,0162,0057,0207,0014,0036,0269,0851,0259,0092,0433,0474,0127,0352,0250</t>
  </si>
  <si>
    <t>0423,0305,0099,0162,0352</t>
  </si>
  <si>
    <t>0495,0502,0401,0231,0710,0277,0478,0220,0324,0289,0173,0477,0253,0352,0472</t>
  </si>
  <si>
    <t>老翁龙</t>
  </si>
  <si>
    <t>0225,0406,0082,0497,0326,0019,0137,0304,0113,0363,0200,0589,0182,0219,0239</t>
  </si>
  <si>
    <t>0133,0213,0059,0784,0523,0347,0590,0104,0337,0349,0406,0525,0089,0497,0203,0412,0263,0126,0053,0374,0019,0411,0218,0416,0447,0257,0270,0237,0542,0056,0063,0304,0058,0196,0113,0267,0200,0583,0182,0244,0240,0156,0216,0046,0157,0355,0496,0219,0247,0421,0214,0555,0173,0076,0211,0707,0164,0241,0276,0057,0129,0087,0085,0086,0092,0253,0526</t>
  </si>
  <si>
    <t>0407,0542,0054,0583,0013,0321</t>
  </si>
  <si>
    <t>0335,0432,0434,0406,0283,0257,0270,0304,0196,0808,0200,0799,0351,0324,0173,0707,0276,0366,0253,0352</t>
  </si>
  <si>
    <t>超级老翁龙</t>
  </si>
  <si>
    <t>破破舵轮</t>
  </si>
  <si>
    <t>钢能力者</t>
  </si>
  <si>
    <t>0071,0677,0310,0412,0202,0074,0360,0484,0072,0319,0566,0438,0229,0247,0021,0415,0250,0035</t>
  </si>
  <si>
    <t>0332,0502,0372,0213,0776,0280,0362,0693,0523,0590,0104,0089,0373,0203,0412,0263,0430,0218,0202,0416,0447,0360,0484,0270,0506,0237,0056,0063,0334,0442,0710,0330,0371,0566,0438,0182,0240,0156,0216,0157,0496,0247,0421,0214,0482,0173,0076,0669,0164,0241,0057,0207,0014,0168,0092,0250</t>
  </si>
  <si>
    <t>0502,0335,0202,0803,0270,0334,0442,0282,0220,0809,0272,0173,0180,0798,0235,0477</t>
  </si>
  <si>
    <t>心鳞宝</t>
  </si>
  <si>
    <t>0117,0337,0349,0525,0029,0334,0043,0568,0200,0182,0184,0103,0033,0526</t>
  </si>
  <si>
    <t>0332,0213,0034,0784,0280,0339,0523,0590,0104,0434,0913,0337,0349,0406,0525,0089,0497,0203,0263,0206,0374,0411,0264,0218,0237,0334,0442,0231,0067,0200,0371,0182,0156,0216,0179,0046,0157,0317,0496,0219,0201,0799,0184,0103,0421,0214,0173,0164,0207,0014,0036,0269,0851,0092,0253,0526,0404</t>
  </si>
  <si>
    <t>0068,0225,0264,0179</t>
  </si>
  <si>
    <t>0401,0434,0406,0530,0334,0442,0231,0067,0200,0799,0173,0253</t>
  </si>
  <si>
    <t>鳞甲龙</t>
  </si>
  <si>
    <t>0475,0117,0370,0337,0349,0525,0029,0334,0043,0568,0200,0182,0184,0103,0327,0033,0526</t>
  </si>
  <si>
    <t>0332,0213,0034,0784,0280,0693,0339,0523,0370,0811,0590,0038,0104,0434,0913,0337,0349,0406,0525,0409,0089,0497,0203,0263,0206,0374,0411,0264,0218,0237,0334,0442,0231,0067,0025,0005,0232,0200,0371,0182,0156,0216,0179,0046,0157,0317,0496,0219,0201,0799,0184,0103,0421,0214,0173,0164,0241,0207,0014,0036,0269,0851,0675,0092,0918,0253,0410,0526,0404</t>
  </si>
  <si>
    <t>0401,0811,0434,0406,0409,0530,0334,0442,0231,0067,0200,0799,0173,0253</t>
  </si>
  <si>
    <t>杖尾鳞甲龙</t>
  </si>
  <si>
    <t>0475,0187,0117,0586,0691,0775,0370,0337,0349,0525,0029,0334,0043,0568,0200,0182,0184,0103,0327,0033,0526</t>
  </si>
  <si>
    <t>0332,0213,0396,0776,0034,0784,0280,0693,0339,0523,0370,0811,0590,0038,0104,0434,0913,0337,0349,0406,0525,0409,0089,0497,0283,0203,0263,0206,0007,0053,0430,0374,0411,0264,0218,0416,0270,0237,0063,0304,0008,0334,0442,0231,0067,0025,0005,0232,0319,0200,0371,0398,0182,0240,0156,0216,0279,0179,0046,0397,0157,0317,0496,0219,0201,0799,0184,0103,0421,0214,0173,0446,0707,0164,0241,0276,0207,0014,0036,0269,0851,0675,0009,0092,0918,0253,0410,0526,0404</t>
  </si>
  <si>
    <t>0401,0811,0434,0406,0409,0530,0283,0007,0264,0304,0008,0334,0442,0231,0673,0067,0200,0799,0351,0173,0446,0707,0276,0009,0253,0352</t>
  </si>
  <si>
    <t>卡璞·鸣鸣</t>
  </si>
  <si>
    <t>0097,0413,0268,0435,0604,0486,0584,0206,0212,0119,0717,0384,0098,0103,0351,0209,0084,0528,0110</t>
  </si>
  <si>
    <t>0512,0332,0097,0372,0413,0347,0590,0605,0104,0497,0598,0604,0486,0527,0203,0263,0206,0019,0218,0416,0447,0237,0063,0304,0334,0442,0113,0267,0384,0182,0244,0240,0115,0156,0216,0046,0355,0496,0219,0103,0507,0214,0173,0211,0500,0164,0207,0129,0269,0168,0087,0085,0009,0086,0259,0092,0369,0521,0528,0526</t>
  </si>
  <si>
    <t>0432,0527,0304,0334,0442,0351,0143,0173,0477,0009</t>
  </si>
  <si>
    <t>卡璞·蝶蝶</t>
  </si>
  <si>
    <t>精神制造者</t>
  </si>
  <si>
    <t>0312,0597,0310,0093,0577,0326,0260,0212,0585,0717,0060,0678,0473,0149,0285,0230,0321,0110</t>
  </si>
  <si>
    <t>0502,0347,0451,0204,0590,0605,0104,0577,0497,0203,0412,0263,0374,0411,0218,0248,0416,0447,0385,0237,0063,0334,0113,0478,0267,0583,0384,0182,0094,0678,0427,0244,0473,0115,0156,0216,0496,0219,0247,0285,0214,0173,0683,0500,0164,0241,0207,0269,0168,0087,0085,0259,0092,0472</t>
  </si>
  <si>
    <t>0502,0356,0334,0277,0478,0285,0173,0477,0472</t>
  </si>
  <si>
    <t>卡璞·哞哞</t>
  </si>
  <si>
    <t>青草制造者</t>
  </si>
  <si>
    <t>0050,0202,0580,0030,0532,0670,0073,0212,0072,0224,0717,0249,0563,0184,0130,0276,0018,0110,0452,0428</t>
  </si>
  <si>
    <t>0280,0693,0339,0331,0347,0370,0590,0663,0605,0497,0203,0412,0263,0206,0374,0411,0218,0202,0416,0447,0580,0385,0237,0667,0063,0334,0113,0224,0005,0267,0371,0384,0182,0244,0115,0156,0216,0279,0046,0157,0317,0496,0219,0184,0402,0214,0684,0555,0173,0076,0444,0500,0164,0241,0276,0207,0014,0269,0259,0092,0526,0428</t>
  </si>
  <si>
    <t>0530,0264,0202,0334,0402,0173,0276,0235,0477,0388,0428</t>
  </si>
  <si>
    <t>卡璞·鳍鳍</t>
  </si>
  <si>
    <t>0392,0362,0432,0574,0114,0505,0056,0212,0054,0581,0585,0330,0717,0287,0487,0057,0055,0352,0250,0110</t>
  </si>
  <si>
    <t>0059,0362,0347,0590,0605,0291,0104,0577,0497,0203,0263,0374,0218,0416,0447,0385,0237,0056,0063,0058,0008,0196,0334,0113,0478,0581,0330,0267,0583,0182,0244,0240,0115,0156,0216,0496,0219,0503,0247,0214,0684,0173,0500,0164,0057,0207,0269,0259,0092,0271,0127,0250,0472</t>
  </si>
  <si>
    <t>0432,0356,0008,0196,0334,0282,0277,0478,0173,0477,0271,0352,0472</t>
  </si>
  <si>
    <t>科斯莫古</t>
  </si>
  <si>
    <t>0150,0100</t>
  </si>
  <si>
    <t>科斯莫姆</t>
  </si>
  <si>
    <t>0322,0100</t>
  </si>
  <si>
    <t>0322</t>
  </si>
  <si>
    <t>索尔迦雷欧</t>
  </si>
  <si>
    <t>金属防护</t>
  </si>
  <si>
    <t>0322,0242,0394,0430,0416,0442,0368,0232,0319,0234,0568,0076,0713,0100,0358,0469,0528,0428</t>
  </si>
  <si>
    <t>0097,0034,0523,0347,0370,0590,0322,0242,0038,0104,0089,0283,0203,0797,0263,0126,0083,0488,0053,0394,0430,0411,0218,0248,0416,0360,0535,0484,0270,0237,0063,0304,0334,0442,0231,0282,0113,0232,0319,0800,0595,0200,0182,0094,0706,0244,0473,0115,0156,0216,0046,0157,0317,0496,0219,0184,0214,0555,0173,0076,0796,0444,0164,0241,0276,0207,0129,0036,0851,0087,0085,0086,0092,0433,0528,0526,0428</t>
  </si>
  <si>
    <t>0283,0797,0304,0334,0442,0231,0282,0387,0800,0200,0351,0173,0796,0798,0276,0428</t>
  </si>
  <si>
    <t>露奈雅拉</t>
  </si>
  <si>
    <t>幻影防守</t>
  </si>
  <si>
    <t>0403,0109,0093,0322,0138,0063,0095,0277,0585,0714,0236,0539,0101,0566,0094,0247,0100,0469</t>
  </si>
  <si>
    <t>0512,0332,0097,0403,0059,0347,0451,0590,0109,0322,0605,0104,0138,0814,0203,0797,0263,0019,0411,0218,0248,0416,0257,0270,0506,0237,0063,0058,0196,0113,0478,0800,0101,0566,0809,0182,0094,0427,0244,0473,0240,0115,0156,0216,0046,0355,0496,0219,0184,0247,0421,0507,0214,0173,0076,0180,0164,0241,0207,0129,0366,0851,0087,0085,0086,0092,0271,0433,0261,0472,0526</t>
  </si>
  <si>
    <t>0432,0814,0797,0257,0196,0277,0478,0800,0809,0351,0324,0143,0173,0180,0366,0477,0271,0472</t>
  </si>
  <si>
    <t>虚吾伊德</t>
  </si>
  <si>
    <t>异兽提升</t>
  </si>
  <si>
    <t>0051,0491,0499,0132,0470,0029,0457,0243,0001,0408,0471,0149,0219,0446,0321,0390,0599,0474,0472,0035</t>
  </si>
  <si>
    <t>0502,0034,0693,0451,0590,0440,0605,0104,0497,0203,0263,0492,0218,0447,0441,0506,0237,0442,0113,0398,0408,0182,0094,0473,0115,0156,0216,0157,0317,0496,0219,0201,0214,0188,0482,0173,0446,0164,0207,0087,0085,0086,0092,0390,0433,0599,0474,0472,0428</t>
  </si>
  <si>
    <t>0502,0020,0810,0492,0441,0442,0282,0277,0800,0220,0272,0173,0180,0446,0477,0472,0388,0428</t>
  </si>
  <si>
    <t>爆肌蚊</t>
  </si>
  <si>
    <t>0339,0004,0068,0223,0203,0565,0116,0264,0359,0106,0008,0141,0679,0005,0612,0179,0276,0269,0009,0233</t>
  </si>
  <si>
    <t>0034,0340,0280,0339,0523,0370,0590,0663,0104,0409,0089,0203,0263,0206,0374,0116,0218,0416,0360,0237,0667,0008,0442,0141,0490,0005,0200,0371,0398,0182,0156,0216,0279,0179,0157,0317,0355,0496,0214,0479,0173,0707,0444,0164,0276,0207,0269,0009,0092,0526</t>
  </si>
  <si>
    <t>0340,0450,0811,0409,0530,0814,0283,0264,0008,0442,0200,0173,0707,0276,0009</t>
  </si>
  <si>
    <t>费洛美螂</t>
  </si>
  <si>
    <t>0097,0340,0450,0405,0024,0364,0136,0026,0043,0067,0679,0382,0501,0483,0229,0318,0683,0023,0129,0167</t>
  </si>
  <si>
    <t>0097,0372,0059,0340,0280,0405,0370,0590,0104,0529,0497,0527,0203,0263,0206,0374,0411,0492,0218,0416,0237,0063,0058,0196,0067,0490,0200,0398,0182,0156,0216,0355,0496,0214,0173,0683,0164,0207,0129,0269,0675,0259,0092,0369</t>
  </si>
  <si>
    <t>0335,0340,0450,0811,0529,0527,0492,0196,0673,0067,0200,0351,0324,0806,0289,0173,0675,0813</t>
  </si>
  <si>
    <t>电束木</t>
  </si>
  <si>
    <t>0268,0435,0598,0604,0095,0275,0569,0393,0438,0351,0324,0209,0294,0085,0009,0084,0086,0035,0192</t>
  </si>
  <si>
    <t>0693,0347,0451,0590,0605,0104,0598,0604,0486,0527,0203,0412,0263,0374,0218,0416,0447,0237,0063,0113,0267,0438,0182,0240,0115,0156,0216,0496,0214,0173,0076,0164,0241,0207,0087,0085,0009,0086,0092,0521,0528</t>
  </si>
  <si>
    <t>0020,0527,0356,0277,0393,0804,0351,0324,0173,0009</t>
  </si>
  <si>
    <t>铁火辉夜</t>
  </si>
  <si>
    <t>0071,0403,0475,0038,0430,0202,0106,0484,0275,0334,0442,0073,0072,0319,0402,0130,0479,0033,0469</t>
  </si>
  <si>
    <t>0512,0403,0034,0693,0523,0590,0104,0089,0203,0412,0153,0263,0126,0488,0053,0430,0019,0218,0202,0416,0447,0360,0484,0237,0063,0334,0442,0224,0182,0156,0216,0157,0496,0402,0120,0214,0479,0684,0173,0076,0707,0444,0164,0276,0207,0092,0428</t>
  </si>
  <si>
    <t>0335,0202,0356,0334,0442,0393,0800,0402,0351,0173,0796,0798,0707,0276,0428</t>
  </si>
  <si>
    <t>纸御剑</t>
  </si>
  <si>
    <t>0332,0314,0403,0015,0432,0197,0206,0210,0012,0673,0348,0400,0427,0075,0533,0014,0235,0410,0404</t>
  </si>
  <si>
    <t>0332,0403,0280,0347,0590,0104,0203,0206,0218,0202,0416,0237,0334,0348,0182,0427,0156,0216,0496,0103,0214,0684,0173,0669,0164,0207,0014,0092,0404</t>
  </si>
  <si>
    <t>0432,0202,0334,0282,0673,0387,0173,0796,0235,0366</t>
  </si>
  <si>
    <t>恶食大王</t>
  </si>
  <si>
    <t>0562,0044,0034,0693,0242,0082,0407,0525,0380,0416,0359,0484,0231,0282,0537,0254,0023,0707,0256,0037,0469,0378</t>
  </si>
  <si>
    <t>0133,0776,0034,0280,0693,0523,0242,0399,0104,0337,0406,0525,0409,0089,0203,0263,0126,0053,0374,0218,0416,0360,0535,0257,0484,0237,0667,0063,0334,0442,0231,0025,0005,0200,0371,0398,0182,0156,0216,0157,0317,0496,0421,0214,0188,0482,0479,0555,0173,0707,0444,0164,0168,0092</t>
  </si>
  <si>
    <t>0810,0434,0406,0409,0530,0380,0257,0334,0442,0231,0282,0808,0387,0393,0200,0351,0173,0798,0707</t>
  </si>
  <si>
    <t>奈克洛兹玛</t>
  </si>
  <si>
    <t>棱镜装甲</t>
  </si>
  <si>
    <t>0475,0451,0093,0356,0334,0232,0429,0236,0234,0400,0722,0408,0711,0427,0350,0163,0446,0500,0378</t>
  </si>
  <si>
    <t>0332,0502,0034,0784,0280,0693,0523,0347,0451,0590,0322,0399,0104,0349,0406,0414,0089,0373,0203,0797,0263,0430,0374,0218,0248,0416,0356,0360,0257,0237,0063,0304,0286,0334,0442,0282,0113,0232,0800,0200,0408,0182,0094,0706,0427,0473,0115,0156,0216,0350,0397,0157,0317,0496,0201,0184,0421,0214,0684,0173,0076,0446,0444,0500,0164,0241,0207,0129,0014,0851,0168,0086,0092,0433,0404</t>
  </si>
  <si>
    <t>0502,0406,0414,0797,0356,0257,0304,0334,0442,0282,0393,0800,0200,0278,0351,0324,0173,0446,0477</t>
  </si>
  <si>
    <t>奈克洛兹玛-黄昏之鬃</t>
  </si>
  <si>
    <t>0713</t>
  </si>
  <si>
    <t>奈克洛兹玛-拂晓之翼</t>
  </si>
  <si>
    <t>0714</t>
  </si>
  <si>
    <t>究极奈克洛兹玛</t>
  </si>
  <si>
    <t>脑核之力</t>
  </si>
  <si>
    <t>0714,0713</t>
  </si>
  <si>
    <t>玛机雅娜</t>
  </si>
  <si>
    <t>魂心</t>
  </si>
  <si>
    <t>0396,0062,0578,0111,0430,0705,0674,0360,0391,0270,0334,0442,0199,0381,0602,0170,0429,0220,0060,0205,0508,0049,0485,0271,0376,0192</t>
  </si>
  <si>
    <t>0097,0396,0226,0034,0280,0347,0451,0590,0109,0605,0574,0104,0577,0497,0598,0486,0527,0373,0227,0203,0412,0153,0263,0206,0430,0411,0218,0416,0447,0356,0385,0360,0484,0270,0237,0063,0058,0861,0286,0334,0442,0113,0319,0802,0581,0220,0583,0384,0182,0060,0094,0473,0115,0156,0216,0496,0120,0247,0285,0214,0173,0883,0076,0683,0191,0796,0500,0164,0241,0207,0129,0036,0851,0085,0086,0161,0271,0433,0521,0428</t>
  </si>
  <si>
    <t>0495,0215,0270,0334,0442,0387,0393,0802,0220,0351,0324,0173,0796,0798,0428</t>
  </si>
  <si>
    <t>超级玛机雅娜</t>
  </si>
  <si>
    <t>玛夏多</t>
  </si>
  <si>
    <t>0372,0370,0383,0068,0409,0283,0364,0007,0395,0008,0026,0673,0244,0228,0272,0027,0325,0425,0712,0389,0009</t>
  </si>
  <si>
    <t>0512,0097,0372,0396,0299,0340,0280,0339,0347,0370,0590,0104,0409,0497,0203,0263,0206,0007,0374,0411,0492,0218,0416,0447,0506,0237,0063,0008,0442,0067,0490,0025,0005,0200,0371,0566,0398,0182,0244,0156,0216,0279,0179,0157,0317,0496,0247,0421,0214,0479,0173,0444,0164,0276,0207,0129,0168,0675,0009,0092,0261,0526,0428</t>
  </si>
  <si>
    <t>0340,0811,0409,0283,0007,0264,0492,0008,0442,0282,0673,0387,0067,0200,0809,0272,0806,0289,0173,0276,0675,0009,0428</t>
  </si>
  <si>
    <t>毒贝比</t>
  </si>
  <si>
    <t>0051,0204,0406,0565,0031,0380,0045,0270,0417,0064,0398,0092,0599,0474</t>
  </si>
  <si>
    <t>0204,0590,0406,0497,0203,0263,0218,0441,0270,0237,0231,0417,0042,0398,0182,0156,0216,0496,0214,0188,0482,0173,0164,0092,0390,0253,0599,0474</t>
  </si>
  <si>
    <t>0343,0406,0380,0441,0270,0231,0324,0289,0173,0253</t>
  </si>
  <si>
    <t>四颚针龙</t>
  </si>
  <si>
    <t>0051,0314,0403,0204,0406,0407,0565,0031,0380,0045,0270,0417,0064,0398,0092,0599,0474</t>
  </si>
  <si>
    <t>0512,0332,0403,0502,0372,0784,0204,0590,0440,0399,0104,0337,0349,0406,0525,0497,0203,0263,0126,0053,0019,0218,0416,0441,0257,0270,0506,0237,0063,0231,0141,0417,0200,0042,0398,0182,0156,0216,0496,0421,0507,0214,0188,0482,0684,0555,0173,0191,0164,0129,0168,0675,0085,0092,0390,0253,0369,0599,0474,0404</t>
  </si>
  <si>
    <t>0502,0434,0406,0814,0380,0441,0257,0270,0231,0673,0200,0799,0351,0324,0143,0289,0173,0366,0675,0253</t>
  </si>
  <si>
    <t>垒磊石</t>
  </si>
  <si>
    <t>0475,0117,0335,0038,0106,0334,0442,0393,0182,0350,0157,0088,0446,0023,0033,0036,0469</t>
  </si>
  <si>
    <t>0502,0776,0034,0693,0523,0089,0203,0263,0430,0218,0416,0360,0535,0484,0237,0667,0611,0334,0442,0113,0478,0025,0182,0115,0156,0216,0350,0397,0157,0317,0496,0219,0201,0285,0214,0479,0173,0446,0707,0444,0164,0276,0092,0433,0472,0428</t>
  </si>
  <si>
    <t>0502,0020,0335,0356,0334,0442,0277,0478,0393,0800,0278,0272,0285,0173,0446,0796,0798,0707,0276,0477,0472,0428</t>
  </si>
  <si>
    <t>砰头小丑</t>
  </si>
  <si>
    <t>0310,0347,0109,0052,0126,0083,0481,0095,0510,0113,0277,0720,0595,0101,0247,0500,0271,0261</t>
  </si>
  <si>
    <t>0347,0590,0399,0104,0227,0203,0153,0263,0126,0007,0083,0488,0053,0374,0492,0218,0257,0237,0063,0113,0595,0315,0371,0182,0094,0473,0511,0156,0216,0350,0496,0120,0247,0421,0214,0479,0173,0076,0500,0164,0241,0207,0269,0168,0259,0092,0271,0253,0261,0428</t>
  </si>
  <si>
    <t>0495,0797,0492,0257,0282,0387,0220,0278,0173,0180,0271,0253</t>
  </si>
  <si>
    <t>捷拉奥拉</t>
  </si>
  <si>
    <t>0097,0268,0370,0435,0252,0154,0468,0721,0612,0098,0501,0010,0163,0555,0209,0009,0521,0528</t>
  </si>
  <si>
    <t>0512,0332,0097,0372,0396,0299,0340,0280,0693,0339,0347,0370,0590,0104,0409,0497,0604,0486,0527,0203,0263,0206,0007,0374,0411,0218,0416,0447,0270,0237,0063,0231,0067,0490,0025,0005,0200,0006,0583,0182,0156,0216,0279,0179,0496,0184,0214,0555,0173,0164,0276,0129,0269,0675,0087,0085,0009,0086,0092,0521,0528,0526</t>
  </si>
  <si>
    <t>0340,0811,0409,0530,0527,0283,0007,0264,0231,0282,0673,0067,0200,0804,0351,0289,0173,0276,0675,0009</t>
  </si>
  <si>
    <t>超级捷拉奥拉</t>
  </si>
  <si>
    <t>美录坦</t>
  </si>
  <si>
    <t>0151,0430,0106,0029,0039,0084,0086</t>
  </si>
  <si>
    <t>0203,0263,0430,0360,0029,0334,0182,0156,0496,0214,0173,0164,0085,0086,0092</t>
  </si>
  <si>
    <t>0796</t>
  </si>
  <si>
    <t>美录梅塔</t>
  </si>
  <si>
    <t>0151,0435,0742,0223,0430,0106,0029,0063,0005,0182,0276,0039,0009,0084,0086</t>
  </si>
  <si>
    <t>0776,0034,0280,0693,0663,0089,0604,0203,0263,0430,0416,0360,0029,0484,0667,0063,0058,0008,0334,0442,0025,0005,0182,0156,0157,0317,0496,0120,0214,0173,0076,0164,0276,0087,0085,0009,0086,0092</t>
  </si>
  <si>
    <t>0796,0798</t>
  </si>
  <si>
    <t>敲音猴</t>
  </si>
  <si>
    <t>0785,0283,0045,0282,0075,0010,0103,0021,0269,0253,0452</t>
  </si>
  <si>
    <t>0512,0372,0213,0034,0331,0409,0283,0203,0412,0263,0206,0374,0116,0202,0447,0520,0803,0580,0282,0437,0067,0345,0025,0005,0182,0156,0496,0103,0402,0214,0173,0076,0669,0164,0241,0129,0014,0036,0269,0851,0168,0885,0253,0369,0526</t>
  </si>
  <si>
    <t>0252,0074,0359,0073,0267,0070,0388</t>
  </si>
  <si>
    <t>0520,0803</t>
  </si>
  <si>
    <t>啪咚猴</t>
  </si>
  <si>
    <t>0785,0458,0283,0045,0282,0075,0010,0103,0021,0269,0253,0452</t>
  </si>
  <si>
    <t>0512,0372,0213,0034,0331,0038,0409,0283,0203,0412,0263,0206,0374,0116,0202,0447,0520,0803,0580,0282,0437,0067,0345,0025,0005,0182,0156,0496,0184,0103,0402,0214,0173,0076,0669,0164,0241,0129,0014,0036,0269,0851,0168,0885,0253,0369,0526</t>
  </si>
  <si>
    <t>轰擂金刚猩</t>
  </si>
  <si>
    <t>0586,0785,0458,0778,0283,0580,0045,0282,0568,0075,0010,0103,0021,0269,0253,0452</t>
  </si>
  <si>
    <t>0512,0372,0213,0776,0034,0280,0693,0339,0523,0331,0663,0038,0409,0414,0089,0283,0203,0412,0263,0206,0374,0411,0116,0264,0338,0202,0416,0447,0520,0803,0580,0667,0063,0304,0282,0437,0067,0490,0345,0025,0005,0341,0182,0156,0496,0184,0103,0402,0214,0555,0173,0076,0669,0707,0164,0241,0276,0129,0014,0036,0269,0851,0168,0885,0253,0369,0526</t>
  </si>
  <si>
    <t>0338,0520,0803</t>
  </si>
  <si>
    <t>炎兔儿</t>
  </si>
  <si>
    <t>自由者</t>
  </si>
  <si>
    <t>0097,0340,0068,0038,0024,0052,0488,0045,0029,0098,0033</t>
  </si>
  <si>
    <t>0512,0097,0502,0372,0213,0226,0299,0340,0807,0038,0486,0203,0263,0126,0424,0519,0083,0488,0053,0394,0116,0441,0257,0270,0067,0490,0025,0341,0315,0182,0156,0179,0496,0214,0173,0164,0241,0162,0129,0036,0269,0915,0851,0885,0369,0526</t>
  </si>
  <si>
    <t>0136,0028,0389,0162</t>
  </si>
  <si>
    <t>0519</t>
  </si>
  <si>
    <t>腾蹴小将</t>
  </si>
  <si>
    <t>0512,0097,0502,0372,0213,0226,0299,0340,0339,0807,0038,0486,0203,0263,0126,0424,0519,0083,0488,0053,0394,0116,0441,0257,0270,0067,0490,0025,0341,0315,0182,0156,0179,0496,0214,0173,0164,0241,0162,0129,0014,0036,0269,0915,0851,0885,0369,0311,0526</t>
  </si>
  <si>
    <t>闪焰王牌</t>
  </si>
  <si>
    <t>0097,0340,0068,0756,0038,0024,0052,0364,0488,0045,0029,0780,0098,0033</t>
  </si>
  <si>
    <t>0512,0097,0502,0372,0213,0226,0307,0299,0340,0339,0807,0811,0038,0486,0203,0263,0126,0424,0519,0007,0083,0488,0053,0394,0374,0411,0116,0416,0441,0257,0270,0063,0442,0067,0490,0025,0341,0189,0315,0182,0156,0279,0179,0496,0815,0247,0214,0479,0555,0173,0164,0241,0162,0129,0014,0036,0269,0915,0851,0885,0369,0311,0261,0526,0428</t>
  </si>
  <si>
    <t>0307,0811,0519,0815</t>
  </si>
  <si>
    <t>泪眼蜥</t>
  </si>
  <si>
    <t>0020,0045,0710,0001,0240,0487,0389,0715,0369,0055,0352</t>
  </si>
  <si>
    <t>0213,0226,0340,0886,0291,0203,0263,0114,0056,0113,0710,0330,0341,0182,0240,0115,0156,0496,0219,0214,0173,0164,0057,0129,0036,0851,0369,0127,0518,0352,0311,0250,0526</t>
  </si>
  <si>
    <t>0453,0392,0104,0565,0114,0420,0054</t>
  </si>
  <si>
    <t>0518</t>
  </si>
  <si>
    <t>变涩蜥</t>
  </si>
  <si>
    <t>0213,0226,0340,0886,0291,0203,0263,0374,0114,0056,0113,0710,0330,0341,0182,0240,0115,0156,0496,0219,0214,0173,0164,0057,0129,0036,0851,0369,0127,0518,0352,0311,0250,0526</t>
  </si>
  <si>
    <t>千面避役</t>
  </si>
  <si>
    <t>0512,0020,0045,0056,0710,0001,0240,0745,0487,0389,0715,0369,0055,0352</t>
  </si>
  <si>
    <t>0512,0097,0314,0403,0213,0226,0059,0340,0784,0886,0399,0291,0203,0263,0374,0812,0116,0416,0114,0308,0056,0063,0058,0333,0196,0113,0710,0118,0330,0341,0182,0244,0240,0115,0156,0496,0219,0503,0247,0806,0214,0479,0173,0883,0164,0057,0129,0014,0036,0269,0851,0369,0410,0127,0518,0352,0311,0250,0526</t>
  </si>
  <si>
    <t>0308,0799,0518</t>
  </si>
  <si>
    <t>贪心栗鼠</t>
  </si>
  <si>
    <t>0562,0044,0034,0331,0068,0156,0255,0254,0747,0162,0256,0033,0039</t>
  </si>
  <si>
    <t>0133,0372,0213,0034,0693,0331,0242,0174,0091,0038,0283,0203,0263,0374,0360,0304,0231,0341,0189,0371,0182,0156,0496,0402,0214,0173,0164,0162,0541,0036,0851,0168,0885,0253</t>
  </si>
  <si>
    <t>0187,0111,0387,0205</t>
  </si>
  <si>
    <t>藏饱栗鼠</t>
  </si>
  <si>
    <t>0562,0044,0034,0331,0068,0343,0156,0255,0254,0747,0162,0256,0033,0039</t>
  </si>
  <si>
    <t>0133,0372,0213,0776,0034,0693,0523,0331,0242,0174,0091,0038,0089,0283,0203,0263,0424,0374,0416,0360,0667,0063,0304,0423,0231,0282,0341,0189,0371,0182,0706,0240,0156,0496,0402,0214,0173,0707,0164,0241,0162,0276,0014,0541,0036,0851,0168,0422,0885,0253,0528</t>
  </si>
  <si>
    <t>稚山雀</t>
  </si>
  <si>
    <t>0413,0065,0031,0468,0043,0064,0365,0681,0184,0207,0269</t>
  </si>
  <si>
    <t>0332,0097,0314,0403,0372,0213,0413,0814,0203,0263,0313,0019,0116,0417,0371,0182,0156,0514,0279,0179,0496,0184,0214,0173,0180,0164,0129,0366,0036,0269,0851,0168,0369,0526</t>
  </si>
  <si>
    <t>0432,0249,0355,0028,0143,0180,0366</t>
  </si>
  <si>
    <t>蓝鸦</t>
  </si>
  <si>
    <t>0332,0097,0314,0403,0372,0213,0413,0814,0203,0263,0313,0019,0116,0542,0417,0371,0182,0156,0514,0279,0179,0496,0184,0214,0173,0180,0164,0241,0129,0366,0036,0269,0851,0168,0369,0526</t>
  </si>
  <si>
    <t>钢铠鸦</t>
  </si>
  <si>
    <t>镜甲</t>
  </si>
  <si>
    <t>0413,0065,0031,0468,0334,0043,0319,0064,0365,0681,0184,0103,0211,0207,0269</t>
  </si>
  <si>
    <t>0332,0097,0314,0403,0372,0213,0776,0034,0413,0339,0174,0038,0814,0203,0263,0313,0430,0019,0116,0416,0484,0542,0063,0334,0442,0113,0232,0319,0417,0371,0182,0240,0115,0156,0514,0279,0179,0496,0184,0103,0214,0173,0180,0796,0211,0164,0241,0129,0366,0036,0269,0851,0168,0369,0526</t>
  </si>
  <si>
    <t>0814,0796</t>
  </si>
  <si>
    <t>索侦虫</t>
  </si>
  <si>
    <t>0522</t>
  </si>
  <si>
    <t>0611,0105,0564,0048</t>
  </si>
  <si>
    <t>天罩虫</t>
  </si>
  <si>
    <t>0093,0113,0115,0522</t>
  </si>
  <si>
    <t>0502,0213,0776,0405,0347,0203,0412,0263,0248,0385,0270,0286,0334,0141,0113,0478,0371,0384,0182,0094,0678,0473,0115,0156,0496,0219,0247,0285,0214,0173,0076,0500,0164,0271,0433,0472,0428</t>
  </si>
  <si>
    <t>以欧路普</t>
  </si>
  <si>
    <t>0495,0097,0502,0405,0347,0109,0093,0095,0113,0277,0243,0060,0094,0678,0115,0522</t>
  </si>
  <si>
    <t>0097,0502,0213,0226,0776,0405,0347,0203,0412,0263,0248,0202,0416,0385,0270,0063,0286,0334,0141,0113,0478,0371,0384,0182,0094,0678,0427,0473,0115,0156,0496,0219,0247,0285,0214,0173,0076,0500,0164,0271,0433,0369,0472,0428</t>
  </si>
  <si>
    <t>狡小狐</t>
  </si>
  <si>
    <t>0372,0251,0492,0468,0417,0400,0098,0555,0389,0541,0039</t>
  </si>
  <si>
    <t>0097,0372,0213,0226,0251,0091,0203,0263,0313,0492,0341,0417,0583,0182,0156,0496,0103,0214,0555,0173,0164,0129,0541,0269,0168</t>
  </si>
  <si>
    <t>0336,0282,0501,0259</t>
  </si>
  <si>
    <t>猾大狐</t>
  </si>
  <si>
    <t>0372,0251,0492,0468,0417,0400,0575,0098,0555,0389,0541,0039,0168</t>
  </si>
  <si>
    <t>0512,0097,0372,0213,0226,0251,0242,0399,0091,0203,0263,0313,0424,0492,0416,0447,0063,0423,0341,0417,0583,0182,0094,0156,0496,0103,0247,0421,0214,0555,0173,0164,0129,0541,0269,0168,0422,0369</t>
  </si>
  <si>
    <t>幼棉棉</t>
  </si>
  <si>
    <t>棉絮</t>
  </si>
  <si>
    <t>0312,0304,0670,0437,0536,0229,0075,0496,0047,0230,0235</t>
  </si>
  <si>
    <t>0213,0331,0204,0203,0412,0263,0202,0447,0580,0270,0304,0437,0113,0345,0676,0182,0156,0496,0214,0173,0076,0164,0241</t>
  </si>
  <si>
    <t>0074,0073,0077,0079,0078,0388</t>
  </si>
  <si>
    <t>0803</t>
  </si>
  <si>
    <t>白蓬蓬</t>
  </si>
  <si>
    <t>0312,0538,0178,0304,0670,0437,0536,0229,0075,0496,0047,0230,0235</t>
  </si>
  <si>
    <t>0213,0331,0204,0203,0412,0263,0202,0416,0447,0580,0270,0063,0304,0437,0113,0345,0676,0182,0156,0496,0402,0214,0173,0076,0164,0241,0311</t>
  </si>
  <si>
    <t>毛辫羊</t>
  </si>
  <si>
    <t>0383,0538,0111,0038,0024,0045,0470,0385,0029,0179,0033,0036</t>
  </si>
  <si>
    <t>0097,0213,0486,0203,0263,0385,0371,0182,0156,0179,0496,0214,0173,0164,0086,0528</t>
  </si>
  <si>
    <t>0068,0023,0207</t>
  </si>
  <si>
    <t>毛毛角羊</t>
  </si>
  <si>
    <t>0383,0538,0111,0038,0024,0045,0470,0385,0029,0387,0179,0033,0036</t>
  </si>
  <si>
    <t>0097,0213,0226,0776,0034,0340,0486,0203,0263,0416,0385,0063,0025,0371,0182,0156,0514,0179,0496,0214,0173,0164,0014,0086,0528,0428</t>
  </si>
  <si>
    <t>咬咬龟</t>
  </si>
  <si>
    <t>0044,0034,0068,0029,0746,0710,0182,0033,0055</t>
  </si>
  <si>
    <t>0372,0213,0034,0886,0242,0291,0525,0203,0263,0206,0056,0423,0710,0341,0371,0398,0182,0240,0156,0279,0496,0184,0806,0214,0173,0707,0164,0057,0036,0851,0127,0352,0250</t>
  </si>
  <si>
    <t>0525,0380,0504,0130</t>
  </si>
  <si>
    <t>0799,0806</t>
  </si>
  <si>
    <t>暴噬龟</t>
  </si>
  <si>
    <t>0044,0034,0068,0242,0029,0457,0746,0710,0182,0534,0397,0317,0033,0055</t>
  </si>
  <si>
    <t>0372,0213,0059,0776,0034,0523,0886,0242,0091,0291,0038,0525,0414,0089,0203,0263,0206,0416,0667,0056,0063,0058,0423,0861,0334,0231,0710,0224,0800,0330,0341,0371,0398,0182,0240,0534,0156,0279,0350,0157,0317,0496,0201,0328,0503,0184,0806,0214,0684,0173,0446,0707,0444,0164,0162,0276,0057,0014,0036,0851,0675,0127,0352,0250</t>
  </si>
  <si>
    <t>0800,0799,0806</t>
  </si>
  <si>
    <t>来电汪</t>
  </si>
  <si>
    <t>捡球</t>
  </si>
  <si>
    <t>0044,0268,0204,0242,0609,0583,0046,0209,0033,0039,0528</t>
  </si>
  <si>
    <t>0213,0204,0242,0091,0486,0203,0263,0424,0270,0583,0182,0156,0496,0214,0555,0173,0164,0129,0087,0085,0422,0086,0253,0521,0528</t>
  </si>
  <si>
    <t>0435,0038,0488,0336,0028</t>
  </si>
  <si>
    <t>0804</t>
  </si>
  <si>
    <t>逐电犬</t>
  </si>
  <si>
    <t>0044,0268,0204,0242,0604,0582,0609,0583,0046,0209,0033,0039,0528</t>
  </si>
  <si>
    <t>0097,0213,0339,0204,0242,0091,0598,0604,0486,0203,0263,0424,0116,0416,0270,0063,0304,0583,0182,0706,0156,0496,0214,0555,0173,0164,0129,0087,0085,0422,0086,0253,0521,0528</t>
  </si>
  <si>
    <t>小炭仔</t>
  </si>
  <si>
    <t>蒸汽机</t>
  </si>
  <si>
    <t>0246,0535,0510,0229,0350,0397,0479,0108,0446,0033</t>
  </si>
  <si>
    <t>0213,0034,0523,0174,0091,0203,0263,0360,0535,0334,0442,0800,0189,0408,0182,0115,0156,0350,0157,0317,0496,0201,0328,0120,0214,0479,0173,0191,0446,0444,0164,0036,0915,0851,0261</t>
  </si>
  <si>
    <t>0335,0153,0189</t>
  </si>
  <si>
    <t>大炭车</t>
  </si>
  <si>
    <t>0246,0682,0488,0535,0510,0229,0350,0397,0479,0108,0446,0444,0033</t>
  </si>
  <si>
    <t>0213,0776,0034,0523,0174,0091,0203,0263,0126,0083,0488,0053,0394,0360,0535,0257,0484,0667,0334,0442,0800,0189,0315,0408,0182,0115,0156,0350,0157,0317,0496,0201,0328,0503,0815,0120,0214,0479,0173,0191,0446,0444,0164,0241,0036,0915,0851,0261</t>
  </si>
  <si>
    <t>0800,0815</t>
  </si>
  <si>
    <t>巨炭山</t>
  </si>
  <si>
    <t>0246,0682,0488,0535,0510,0229,0350,0397,0479,0108,0446,0444,0033,0749</t>
  </si>
  <si>
    <t>0213,0776,0034,0523,0174,0091,0414,0089,0203,0263,0126,0007,0083,0488,0053,0394,0416,0360,0535,0257,0484,0667,0063,0334,0442,0025,0005,0800,0189,0315,0408,0182,0115,0156,0350,0157,0317,0496,0201,0328,0503,0815,0120,0214,0479,0173,0076,0191,0446,0444,0164,0241,0036,0915,0851,0261</t>
  </si>
  <si>
    <t>啃果虫</t>
  </si>
  <si>
    <t>熟成</t>
  </si>
  <si>
    <t>0310,0110</t>
  </si>
  <si>
    <t>0213,0884,0851</t>
  </si>
  <si>
    <t>0111,0278,0205,0389</t>
  </si>
  <si>
    <t>0434,0803</t>
  </si>
  <si>
    <t>苹裹龙</t>
  </si>
  <si>
    <t>0491,0512,0310,0225,0349,0406,0407,0019,0788,0074,0334,0073,0182,0278,0239,0017,0110</t>
  </si>
  <si>
    <t>0491,0512,0332,0403,0213,0331,0434,0349,0406,0814,0283,0203,0412,0263,0019,0116,0202,0416,0447,0803,0580,0484,0063,0334,0437,0345,0200,0884,0182,0156,0496,0184,0402,0214,0173,0076,0164,0241,0036,0851,0885,0369</t>
  </si>
  <si>
    <t>0434,0814,0803</t>
  </si>
  <si>
    <t>丰蜜龙</t>
  </si>
  <si>
    <t>0787,0310,0034,0331,0174,0406,0412,0074,0029,0334,0073,0182,0105,0278,0023,0230,0110</t>
  </si>
  <si>
    <t>0133,0213,0776,0034,0523,0331,0174,0434,0406,0525,0089,0203,0412,0263,0202,0416,0447,0803,0580,0360,0484,0270,0667,0063,0334,0442,0437,0113,0345,0200,0371,0884,0182,0240,0115,0156,0496,0219,0402,0214,0173,0076,0707,0164,0241,0276,0036,0851,0885,0428</t>
  </si>
  <si>
    <t>沙包蛇</t>
  </si>
  <si>
    <t>吐沙</t>
  </si>
  <si>
    <t>0693,0523,0489,0091,0137,0029,0107,0028,0201,0328,0021,0035</t>
  </si>
  <si>
    <t>0213,0034,0693,0523,0091,0529,0414,0089,0203,0263,0341,0189,0342,0182,0156,0350,0157,0317,0496,0201,0328,0799,0184,0815,0103,0806,0214,0173,0446,0444,0164,0036,0851</t>
  </si>
  <si>
    <t>0562,0407,0387,0189,0342</t>
  </si>
  <si>
    <t>0799,0815,0806</t>
  </si>
  <si>
    <t>沙螺蟒</t>
  </si>
  <si>
    <t>0693,0523,0489,0091,0137,0029,0107,0028,0201,0328,0130,0021,0035</t>
  </si>
  <si>
    <t>0213,0776,0034,0693,0523,0091,0529,0414,0089,0283,0203,0263,0424,0416,0667,0542,0063,0334,0442,0341,0189,0200,0342,0182,0156,0350,0157,0317,0496,0201,0328,0799,0184,0815,0103,0806,0214,0173,0446,0444,0164,0036,0851,0422,0428</t>
  </si>
  <si>
    <t>古月鸟</t>
  </si>
  <si>
    <t>一口导弹</t>
  </si>
  <si>
    <t>0133,0562,0291,0065,0031,0056,0064,0365,0255,0254,0256,0037,0055</t>
  </si>
  <si>
    <t>0512,0332,0097,0314,0403,0133,0372,0213,0059,0413,0886,0291,0814,0283,0203,0263,0297,0019,0416,0542,0056,0063,0058,0196,0710,0884,0182,0240,0156,0179,0496,0503,0214,0173,0211,0164,0276,0057,0366,0036,0851,0168,0675,0253,0352,0311,0250</t>
  </si>
  <si>
    <t>0332,0895,0392,0432,0297,0355</t>
  </si>
  <si>
    <t>刺梭鱼</t>
  </si>
  <si>
    <t>螺旋尾鳍</t>
  </si>
  <si>
    <t>0097,0453,0044,0242,0291,0038,0116,0031,0673,0710,0064</t>
  </si>
  <si>
    <t>0097,0372,0213,0340,0280,0886,0370,0242,0291,0038,0529,0203,0263,0812,0116,0056,0423,0710,0398,0182,0706,0240,0156,0496,0503,0799,0214,0173,0164,0057,0129,0036,0851,0675,0127,0352,0250</t>
  </si>
  <si>
    <t>0367,0400,0163,0037</t>
  </si>
  <si>
    <t>0799</t>
  </si>
  <si>
    <t>戽斗尖梭</t>
  </si>
  <si>
    <t>0097,0453,0044,0242,0291,0038,0116,0031,0673,0710,0064,0675</t>
  </si>
  <si>
    <t>0097,0372,0213,0059,0340,0280,0886,0370,0242,0291,0038,0529,0203,0263,0812,0116,0416,0056,0063,0058,0423,0710,0398,0182,0706,0240,0156,0496,0503,0799,0184,0214,0173,0164,0057,0129,0036,0851,0675,0127,0352,0250</t>
  </si>
  <si>
    <t>0812,0799</t>
  </si>
  <si>
    <t>电音婴</t>
  </si>
  <si>
    <t>0051,0562,0175,0045,0609,0715</t>
  </si>
  <si>
    <t>0213,0204,0227,0283,0203,0263,0319,0182,0156,0496,0214,0173,0164,0851</t>
  </si>
  <si>
    <t>0283,0319,0612</t>
  </si>
  <si>
    <t>颤弦蝾螈-高调的样子</t>
  </si>
  <si>
    <t>庞克摇滚</t>
  </si>
  <si>
    <t>0051,0491,0562,0586,0268,0435,0598,0175,0045,0043,0568,0609,0786,0398,0184,0103,0508,0351,0209,0207,0269,0715,0084,0092,0474</t>
  </si>
  <si>
    <t>0491,0213,0280,0268,0451,0204,0409,0598,0604,0486,0527,0227,0283,0203,0263,0007,0374,0416,0441,0270,0506,0063,0304,0025,0005,0319,0118,0371,0398,0342,0182,0917,0240,0156,0496,0184,0103,0214,0188,0482,0555,0173,0500,0164,0241,0129,0036,0269,0851,0168,0675,0087,0085,0422,0009,0086,0092,0390,0885,0253,0474,0521,0528</t>
  </si>
  <si>
    <t>颤弦蝾螈-低调的样子</t>
  </si>
  <si>
    <t>0051,0491,0562,0586,0268,0435,0598,0175,0045,0043,0602,0568,0609,0786,0398,0184,0103,0351,0209,0207,0269,0715,0084,0092,0599</t>
  </si>
  <si>
    <t>0491,0213,0280,0268,0451,0204,0409,0598,0604,0486,0527,0227,0283,0203,0263,0007,0374,0416,0441,0270,0506,0063,0304,0025,0005,0319,0118,0371,0398,0342,0182,0917,0240,0156,0496,0184,0103,0214,0188,0482,0555,0173,0500,0164,0241,0129,0036,0269,0851,0168,0675,0087,0085,0422,0009,0086,0092,0390,0885,0253,0599,0474,0521,0528</t>
  </si>
  <si>
    <t>烧火蚣</t>
  </si>
  <si>
    <t>0044,0450,0682,0489,0242,0052,0680,0083,0172,0679,0021,0108,0035</t>
  </si>
  <si>
    <t>0213,0693,0405,0242,0203,0263,0083,0535,0257,0141,0438,0182,0156,0496,0503,0214,0173,0164,0241,0474</t>
  </si>
  <si>
    <t>0111,0282,0205,0522</t>
  </si>
  <si>
    <t>0815,0806</t>
  </si>
  <si>
    <t>焚焰蚣</t>
  </si>
  <si>
    <t>0044,0450,0682,0489,0242,0052,0680,0083,0172,0517,0679,0021,0108,0035</t>
  </si>
  <si>
    <t>0213,0693,0405,0242,0203,0263,0126,0424,0083,0053,0394,0416,0535,0257,0063,0141,0595,0315,0438,0182,0156,0496,0503,0214,0173,0076,0164,0241,0422,0474,0261,0404</t>
  </si>
  <si>
    <t>拳拳蛸</t>
  </si>
  <si>
    <t>0020,0280,0339,0197,0364,0043,0179,0249,0066,0276,0269</t>
  </si>
  <si>
    <t>0213,0034,0280,0362,0339,0370,0291,0203,0263,0411,0008,0710,0005,0330,0341,0371,0182,0156,0514,0279,0179,0496,0214,0173,0164,0276,0269,0127,0526</t>
  </si>
  <si>
    <t>0509,0220,0612,0069,0487,0389</t>
  </si>
  <si>
    <t>0811</t>
  </si>
  <si>
    <t>八爪武师</t>
  </si>
  <si>
    <t>0020,0280,0339,0197,0364,0043,0190,0753,0179,0249,0066,0276,0269,0576</t>
  </si>
  <si>
    <t>0213,0034,0280,0362,0693,0339,0370,0091,0291,0409,0203,0263,0411,0416,0056,0063,0008,0710,0005,0330,0341,0371,0182,0156,0514,0279,0179,0496,0184,0214,0173,0707,0164,0276,0057,0269,0127,0250,0526</t>
  </si>
  <si>
    <t>0811,0806</t>
  </si>
  <si>
    <t>来悲茶</t>
  </si>
  <si>
    <t>0312,0597,0310,0202,0072,0262,0417,0182,0247,0504,0389,0230,0110</t>
  </si>
  <si>
    <t>0502,0226,0347,0109,0174,0399,0203,0263,0492,0202,0506,0286,0345,0118,0417,0101,0371,0566,0809,0182,0060,0094,0473,0156,0496,0247,0285,0214,0173,0180,0500,0164,0851,0271,0433,0261,0472</t>
  </si>
  <si>
    <t>0502</t>
  </si>
  <si>
    <t>怖思壶</t>
  </si>
  <si>
    <t>0312,0597,0310,0174,0202,0072,0262,0417,0182,0247,0504,0668,0389,0230,0752,0110</t>
  </si>
  <si>
    <t>0502,0226,0347,0109,0174,0399,0203,0263,0492,0202,0416,0506,0063,0286,0113,0345,0118,0417,0101,0220,0371,0566,0809,0182,0060,0094,0473,0115,0156,0496,0120,0247,0285,0214,0173,0180,0500,0164,0851,0271,0433,0261,0472</t>
  </si>
  <si>
    <t>迷布莉姆</t>
  </si>
  <si>
    <t>0312,0597,0347,0093,0605,0574,0361,0505,0791,0589,0060,0094</t>
  </si>
  <si>
    <t>0213,0226,0347,0204,0399,0605,0574,0577,0203,0797,0263,0248,0202,0270,0286,0113,0345,0118,0581,0595,0583,0182,0060,0094,0678,0244,0473,0115,0156,0496,0219,0285,0214,0173,0500,0164,0129,0851,0086,0271,0433</t>
  </si>
  <si>
    <t>0495,0597,0595,0609,0511</t>
  </si>
  <si>
    <t>提布莉姆</t>
  </si>
  <si>
    <t>0312,0597,0693,0347,0093,0605,0574,0361,0505,0791,0589,0060,0094</t>
  </si>
  <si>
    <t>0213,0226,0693,0347,0204,0399,0605,0574,0577,0203,0797,0263,0248,0202,0270,0286,0113,0345,0118,0581,0595,0583,0182,0060,0094,0678,0244,0473,0115,0156,0496,0219,0285,0214,0173,0500,0164,0129,0851,0086,0271,0433</t>
  </si>
  <si>
    <t>布莉姆温</t>
  </si>
  <si>
    <t>0312,0597,0693,0347,0093,0605,0574,0361,0505,0791,0750,0589,0060,0094,0427</t>
  </si>
  <si>
    <t>0097,0213,0226,0693,0347,0204,0399,0605,0574,0577,0203,0797,0263,0248,0202,0416,0356,0385,0270,0063,0286,0113,0345,0478,0118,0802,0581,0595,0220,0583,0384,0438,0182,0060,0094,0917,0678,0427,0244,0473,0115,0156,0496,0219,0247,0421,0285,0214,0173,0500,0164,0129,0014,0851,0086,0271,0433,0472</t>
  </si>
  <si>
    <t>0797,0802</t>
  </si>
  <si>
    <t>捣蛋小妖</t>
  </si>
  <si>
    <t>0372,0044,0590,0399,0252,0313,0260,0492,0417,0583,0389,0207,0259</t>
  </si>
  <si>
    <t>0372,0213,0807,0886,0399,0605,0577,0409,0203,0263,0313,0374,0492,0808,0141,0113,0067,0025,0005,0118,0581,0417,0583,0182,0115,0156,0514,0279,0496,0184,0214,0173,0164,0036,0269,0851,0168,0675,0086,0885,0271,0253</t>
  </si>
  <si>
    <t>0575</t>
  </si>
  <si>
    <t>诈唬魔</t>
  </si>
  <si>
    <t>0372,0044,0590,0399,0252,0313,0793,0260,0492,0417,0583,0389,0207,0259</t>
  </si>
  <si>
    <t>0372,0213,0807,0886,0399,0605,0577,0409,0203,0263,0313,0374,0492,0286,0808,0141,0113,0067,0025,0005,0118,0581,0417,0583,0182,0115,0156,0514,0279,0496,0184,0421,0214,0173,0164,0036,0269,0851,0168,0675,0086,0885,0271,0253</t>
  </si>
  <si>
    <t>长毛巨魔</t>
  </si>
  <si>
    <t>0372,0044,0339,0590,0399,0252,0313,0793,0260,0492,0359,0417,0583,0612,0789,0389,0207,0259</t>
  </si>
  <si>
    <t>0372,0213,0776,0034,0280,0339,0807,0886,0242,0663,0399,0605,0577,0409,0203,0263,0313,0007,0374,0411,0116,0264,0492,0416,0063,0008,0286,0808,0141,0113,0067,0490,0025,0005,0118,0581,0417,0583,0384,0438,0182,0115,0156,0514,0279,0496,0184,0421,0214,0173,0707,0164,0276,0036,0269,0851,0168,0675,0009,0086,0885,0271,0253,0472</t>
  </si>
  <si>
    <t>堵拦熊</t>
  </si>
  <si>
    <t>0608,0068,0238,0038,0154,0029,0468,0043,0122,0400,0792,0042,0156,0028,0184,0555,0066,0415,0033,0036,0269</t>
  </si>
  <si>
    <t>0372,0213,0059,0776,0034,0280,0339,0370,0440,0091,0203,0263,0313,0007,0374,0116,0416,0447,0441,0270,0063,0304,0058,0008,0196,0334,0231,0067,0025,0005,0341,0371,0042,0182,0240,0156,0514,0279,0179,0496,0184,0103,0402,0247,0421,0214,0555,0173,0707,0164,0241,0057,0129,0269,0168,0675,0087,0085,0009,0086,0271,0250,0526,0404</t>
  </si>
  <si>
    <t>喵头目</t>
  </si>
  <si>
    <t>钢之意志</t>
  </si>
  <si>
    <t>0252,0154,0045,0468,0334,0442,0368,0232,0319,0006,0010,0103,0163,0207,0269,0037</t>
  </si>
  <si>
    <t>0332,0133,0372,0213,0226,0034,0280,0204,0886,0370,0242,0174,0399,0091,0038,0283,0203,0263,0313,0206,0430,0374,0492,0416,0441,0360,0484,0270,0063,0304,0334,0442,0231,0282,0808,0232,0319,0118,0417,0371,0006,0583,0182,0240,0156,0514,0496,0103,0402,0247,0421,0214,0173,0180,0446,0796,0164,0241,0014,0036,0269,0851,0168,0675,0087,0085,0885,0253,0369,0526,0404</t>
  </si>
  <si>
    <t>魔灵珊瑚</t>
  </si>
  <si>
    <t>灭亡之躯</t>
  </si>
  <si>
    <t>0246,0310,0174,0050,0288,0106,0506,0243,0101,0195,0408,0180,0668,0033</t>
  </si>
  <si>
    <t>0133,0213,0059,0034,0362,0523,0347,0091,0414,0089,0203,0263,0202,0416,0258,0506,0056,0063,0058,0333,0196,0334,0141,0113,0710,0042,0408,0182,0094,0240,0115,0156,0279,0350,0157,0317,0496,0219,0201,0503,0103,0120,0247,0214,0173,0446,0707,0444,0164,0241,0057,0675,0250,0261</t>
  </si>
  <si>
    <t>0807,0800,0809</t>
  </si>
  <si>
    <t>葱游兵</t>
  </si>
  <si>
    <t>0413,0280,0693,0432,0197,0515,0660,0210,0334,0282,0348,0043,0794,0064,0249,0028,0021,0014</t>
  </si>
  <si>
    <t>0372,0213,0034,0413,0280,0693,0370,0203,0263,0116,0270,0334,0348,0398,0182,0156,0514,0279,0496,0214,0173,0669,0211,0164,0241,0276,0014,0675,0526</t>
  </si>
  <si>
    <t>0811,0814,0803</t>
  </si>
  <si>
    <t>踏冰人偶</t>
  </si>
  <si>
    <t>0495,0502,0226,0335,0093,0383,0605,0024,0227,0313,0573,0095,0420,0196,0113,0102,0243,0581,0001,0182,0060,0094,0229,0278,0115,0272,0219,0303,0389,0298</t>
  </si>
  <si>
    <t>0502,0213,0419,0226,0059,0034,0280,0347,0204,0605,0409,0227,0203,0412,0263,0313,0374,0411,0492,0248,0416,0447,0385,0258,0270,0063,0058,0008,0333,0196,0334,0113,0478,0025,0005,0118,0581,0417,0371,0384,0182,0094,0678,0473,0240,0115,0156,0496,0219,0103,0247,0285,0214,0173,0076,0707,0500,0164,0241,0269,0168,0087,0085,0086,0271,0433,0253,0472,0428</t>
  </si>
  <si>
    <t>迭失板</t>
  </si>
  <si>
    <t>0310,0693,0578,0174,0194,0050,0089,0470,0114,0506,0212,0101,0471,0182,0184,0247,0421,0021</t>
  </si>
  <si>
    <t>0502,0133,0213,0776,0693,0523,0347,0399,0406,0414,0089,0203,0412,0263,0313,0416,0447,0385,0506,0063,0286,0334,0417,0371,0566,0384,0182,0094,0240,0156,0279,0350,0157,0317,0496,0219,0201,0328,0184,0247,0421,0285,0214,0173,0446,0444,0164,0269,0168,0390,0271,0433,0261,0472,0428</t>
  </si>
  <si>
    <t>小仙奶</t>
  </si>
  <si>
    <t>0151,0312,0597,0213,0204,0605,0577,0494,0581,0105,0186,0230,0033</t>
  </si>
  <si>
    <t>0213,0204,0605,0577,0203,0263,0374,0270,0581,0182,0156,0496,0214,0173,0500,0164,0851</t>
  </si>
  <si>
    <t>0608,0387</t>
  </si>
  <si>
    <t>霜奶仙</t>
  </si>
  <si>
    <t>0151,0312,0597,0213,0204,0605,0777,0577,0494,0581,0105,0186,0230,0033</t>
  </si>
  <si>
    <t>0914,0213,0347,0204,0605,0574,0577,0409,0227,0283,0203,0412,0263,0313,0374,0202,0416,0270,0063,0286,0113,0345,0478,0118,0802,0581,0595,0220,0583,0182,0094,0244,0473,0156,0496,0219,0214,0173,0076,0500,0164,0851,0161,0472</t>
  </si>
  <si>
    <t>0802</t>
  </si>
  <si>
    <t>列阵兵</t>
  </si>
  <si>
    <t>0339,0370,0068,0203,0660,0116,0029,0334,0224,0748,0182,0179,0249,0033</t>
  </si>
  <si>
    <t>0097,0372,0251,0776,0034,0280,0339,0370,0811,0283,0203,0263,0206,0411,0116,0416,0270,0667,0063,0334,0442,0282,0679,0224,0371,0398,0182,0244,0240,0156,0514,0279,0179,0157,0317,0496,0103,0214,0684,0173,0164,0241,0276,0014,0036,0851,0675,0885,0918,0253,0428</t>
  </si>
  <si>
    <t>超级列阵兵</t>
  </si>
  <si>
    <t>啪嚓海胆</t>
  </si>
  <si>
    <t>0367,0061,0268,0174,0435,0604,0031,0064,0398,0105,0209,0084,0055,0716</t>
  </si>
  <si>
    <t>0372,0213,0034,0362,0268,0451,0886,0174,0604,0486,0527,0203,0263,0416,0506,0056,0063,0710,0330,0220,0371,0042,0398,0182,0240,0156,0179,0496,0503,0120,0214,0173,0191,0164,0916,0057,0129,0036,0851,0675,0087,0085,0086,0390,0599,0474,0528</t>
  </si>
  <si>
    <t>0262,0389</t>
  </si>
  <si>
    <t>雪吞虫</t>
  </si>
  <si>
    <t>冰鳞粉</t>
  </si>
  <si>
    <t>0181,0522</t>
  </si>
  <si>
    <t>0213,0450,0405,0203,0263,0333,0196,0679,0884,0182,0156,0496,0806,0214,0173,0522,0164,0851</t>
  </si>
  <si>
    <t>0450,0584,0243</t>
  </si>
  <si>
    <t>0806</t>
  </si>
  <si>
    <t>雪绒蛾</t>
  </si>
  <si>
    <t>0213,0062,0694,0059,0405,0432,0297,0258,0270,0196,0611,0054,0181,0483,0883,0522,0078,0366,0469</t>
  </si>
  <si>
    <t>0512,0403,0213,0419,0059,0450,0405,0347,0605,0203,0263,0297,0202,0416,0258,0270,0542,0063,0058,0861,0333,0196,0286,0141,0113,0679,0583,0884,0182,0115,0156,0496,0219,0806,0214,0173,0883,0522,0164,0129,0366,0036,0851,0813,0369,0311</t>
  </si>
  <si>
    <t>0814,0806,0813</t>
  </si>
  <si>
    <t>巨石丁</t>
  </si>
  <si>
    <t>能量点</t>
  </si>
  <si>
    <t>0335,0034,0356,0484,0025,0397,0157,0088,0317,0446,0023,0444,0469</t>
  </si>
  <si>
    <t>0372,0213,0776,0034,0693,0523,0174,0414,0089,0283,0203,0263,0416,0356,0912,0535,0484,0667,0063,0286,0334,0067,0490,0025,0800,0408,0182,0244,0156,0350,0157,0317,0496,0219,0201,0328,0120,0214,0479,0173,0446,0707,0444,0164,0241,0276,0036,0851,0472</t>
  </si>
  <si>
    <t>0246,0174</t>
  </si>
  <si>
    <t>冰砌鹅-冻结头</t>
  </si>
  <si>
    <t>结冻头</t>
  </si>
  <si>
    <t>0133,0694,0059,0573,0258,0029,0196,0054,0181,0883,0057,0033,0311</t>
  </si>
  <si>
    <t>0097,0133,0213,0419,0059,0034,0362,0886,0291,0038,0203,0263,0297,0812,0416,0258,0056,0063,0058,0008,0861,0333,0196,0334,0442,0710,0182,0240,0115,0156,0179,0496,0214,0173,0883,0164,0057,0036,0851,0127,0352,0311,0250,0428</t>
  </si>
  <si>
    <t>0392,0187,0038,0457,0556,0487</t>
  </si>
  <si>
    <t>冰砌鹅-解冻头</t>
  </si>
  <si>
    <t>爱管侍-雄性的样子</t>
  </si>
  <si>
    <t>0495,0312,0347,0574,0227,0361,0270,0387,0589,0471,0060,0094,0678,0500</t>
  </si>
  <si>
    <t>0502,0213,0034,0347,0605,0574,0577,0409,0227,0203,0412,0797,0263,0248,0356,0270,0304,0286,0345,0478,0118,0595,0006,0583,0384,0182,0060,0094,0917,0678,0244,0473,0156,0496,0247,0285,0214,0173,0500,0164,0129,0036,0851,0161,0271,0433,0472,0428</t>
  </si>
  <si>
    <t>0326,0252,0244</t>
  </si>
  <si>
    <t>0797,0805</t>
  </si>
  <si>
    <t>爱管侍-雌性的样子</t>
  </si>
  <si>
    <t>0312,0226,0347,0574,0266,0470,0361,0270,0589,0060,0094,0678,0500</t>
  </si>
  <si>
    <t>0914,0502,0213,0226,0034,0347,0204,0605,0574,0577,0409,0203,0412,0263,0248,0385,0270,0304,0286,0113,0345,0118,0595,0006,0583,0182,0060,0094,0678,0244,0473,0115,0156,0496,0219,0247,0285,0214,0173,0500,0164,0129,0036,0851,0271,0433,0428</t>
  </si>
  <si>
    <t>0252,0505,0375,0244</t>
  </si>
  <si>
    <t>莫鲁贝可</t>
  </si>
  <si>
    <t>饱了又饿</t>
  </si>
  <si>
    <t>0097,0783,0044,0331,0242,0260,0043,0681,0098,0209,0039,0037,0084,0259</t>
  </si>
  <si>
    <t>0097,0372,0213,0226,0280,0331,0268,0451,0242,0399,0038,0598,0604,0486,0527,0283,0203,0263,0313,0424,0374,0492,0423,0282,0808,0417,0200,0371,0182,0706,0156,0279,0179,0496,0184,0402,0214,0555,0173,0180,0707,0164,0162,0129,0036,0269,0851,0168,0087,0085,0422,0009,0086,0253,0521,0528</t>
  </si>
  <si>
    <t>0268,0252,0575,0511,0229,0162,0207,0321</t>
  </si>
  <si>
    <t>0808,0804</t>
  </si>
  <si>
    <t>铜象</t>
  </si>
  <si>
    <t>0523,0091,0045,0667,0334,0442,0583,0249,0205,0023,0070,0276,0033</t>
  </si>
  <si>
    <t>0213,0776,0034,0280,0693,0523,0174,0091,0038,0414,0089,0283,0203,0263,0430,0374,0484,0667,0334,0442,0025,0341,0583,0438,0182,0156,0350,0157,0317,0496,0201,0103,0214,0173,0446,0796,0707,0444,0164,0276,0036,0851,0526,0428</t>
  </si>
  <si>
    <t>0562,0174,0111,0038,0090,0021,0207,0018</t>
  </si>
  <si>
    <t>大王铜象</t>
  </si>
  <si>
    <t>0523,0091,0045,0484,0667,0334,0442,0583,0249,0205,0023,0070,0276,0033</t>
  </si>
  <si>
    <t>0213,0776,0034,0280,0693,0523,0174,0091,0038,0414,0089,0283,0203,0263,0430,0374,0416,0912,0535,0484,0667,0063,0334,0442,0282,0025,0341,0200,0371,0583,0438,0182,0156,0279,0350,0157,0317,0496,0201,0184,0103,0214,0479,0555,0173,0446,0796,0707,0444,0164,0916,0276,0036,0269,0851,0526,0428</t>
  </si>
  <si>
    <t>雷鸟龙</t>
  </si>
  <si>
    <t>0332,0246,0754,0268,0435,0406,0407,0525,0365,0021,0023,0033,0084</t>
  </si>
  <si>
    <t>0034,0784,0693,0523,0337,0406,0414,0089,0486,0203,0263,0126,0424,0083,0053,0416,0667,0063,0231,0067,0025,0005,0200,0182,0240,0156,0350,0157,0317,0496,0214,0173,0707,0444,0164,0241,0269,0087,0085,0422,0009,0086,0528</t>
  </si>
  <si>
    <t>0434,0800,0804</t>
  </si>
  <si>
    <t>雷鸟海兽</t>
  </si>
  <si>
    <t>0246,0419,0059,0754,0268,0435,0497,0573,0556,0365,0181,0021,0084</t>
  </si>
  <si>
    <t>0419,0059,0034,0523,0486,0203,0263,0416,0258,0056,0063,0304,0058,0423,0333,0196,0231,0067,0025,0005,0371,0182,0240,0156,0350,0157,0317,0496,0214,0173,0707,0444,0164,0057,0269,0087,0085,0422,0009,0086,0528</t>
  </si>
  <si>
    <t>0800,0804</t>
  </si>
  <si>
    <t>鳃鱼龙</t>
  </si>
  <si>
    <t>0246,0044,0693,0242,0225,0406,0407,0755,0182,0023,0162,0033,0055</t>
  </si>
  <si>
    <t>0034,0362,0693,0523,0242,0291,0406,0414,0089,0203,0263,0416,0056,0063,0423,0442,0141,0710,0067,0025,0200,0182,0706,0240,0156,0350,0157,0317,0496,0503,0214,0173,0707,0444,0164,0057,0127,0250,0428</t>
  </si>
  <si>
    <t>0434,0800</t>
  </si>
  <si>
    <t>鳃鱼海兽</t>
  </si>
  <si>
    <t>0246,0694,0044,0059,0242,0755,0573,0556,0196,0181,0182,0162,0055</t>
  </si>
  <si>
    <t>0419,0059,0034,0362,0242,0291,0203,0263,0416,0258,0056,0063,0058,0423,0333,0196,0334,0442,0710,0182,0706,0240,0156,0350,0157,0317,0496,0214,0173,0444,0164,0057,0127,0250,0428</t>
  </si>
  <si>
    <t>铝钢龙</t>
  </si>
  <si>
    <t>0784,0337,0525,0430,0116,0468,0063,0334,0673,0043,0368,0232,0319,0249</t>
  </si>
  <si>
    <t>0213,0776,0034,0784,0280,0399,0038,0434,0913,0337,0406,0525,0203,0263,0430,0492,0416,0360,0484,0063,0334,0442,0113,0232,0319,0200,0182,0115,0156,0046,0157,0317,0496,0184,0103,0214,0555,0173,0076,0446,0796,0707,0444,0164,0014,0036,0851,0087,0085,0086</t>
  </si>
  <si>
    <t>0243,0400,0163</t>
  </si>
  <si>
    <t>0434,0796,0798</t>
  </si>
  <si>
    <t>多龙梅西亚</t>
  </si>
  <si>
    <t>0310,0044,0611,0098</t>
  </si>
  <si>
    <t>0213,0226,0109,0174,0434,0525,0203,0263,0270,0182,0156,0496,0214,0173,0164,0129,0851,0086</t>
  </si>
  <si>
    <t>0109,0174,0050,0104,0525,0288,0389</t>
  </si>
  <si>
    <t>0434</t>
  </si>
  <si>
    <t>多龙奇</t>
  </si>
  <si>
    <t>0097,0372,0310,0044,0038,0458,0349,0406,0407,0506,0611,0387,0199,0566,0098,0036,0369</t>
  </si>
  <si>
    <t>0512,0097,0502,0372,0213,0226,0251,0784,0362,0109,0174,0291,0038,0434,0913,0349,0406,0525,0203,0263,0126,0053,0270,0506,0056,0113,0101,0200,0566,0884,0182,0706,0115,0156,0496,0503,0247,0214,0173,0211,0164,0241,0057,0129,0036,0851,0168,0087,0085,0086,0369,0261</t>
  </si>
  <si>
    <t>多龙巴鲁托</t>
  </si>
  <si>
    <t>0097,0372,0310,0044,0038,0458,0225,0349,0751,0407,0506,0611,0387,0199,0566,0098,0389,0036,0369</t>
  </si>
  <si>
    <t>0512,0097,0502,0372,0213,0226,0251,0034,0784,0362,0109,0174,0291,0038,0434,0913,0337,0349,0406,0525,0203,0263,0126,0053,0019,0416,0270,0506,0056,0063,0113,0101,0200,0566,0884,0182,0706,0115,0156,0496,0503,0247,0214,0173,0076,0211,0164,0241,0057,0129,0036,0851,0168,0087,0085,0086,0161,0369,0261</t>
  </si>
  <si>
    <t>苍响-百战勇者</t>
  </si>
  <si>
    <t>不挠之剑</t>
  </si>
  <si>
    <t>0044,0370,0242,0416,0336,0442,0673,0232,0585,0568,0098,0501,0533,0163,0014</t>
  </si>
  <si>
    <t>0097,0403,0372,0034,0280,0693,0370,0242,0605,0091,0203,0263,0206,0424,0430,0411,0116,0416,0270,0063,0304,0423,0286,0334,0442,0231,0232,0581,0583,0398,0182,0706,0427,0156,0514,0279,0179,0496,0184,0214,0555,0173,0669,0796,0164,0129,0014,0541,0036,0851,0422,0885,0528,0526</t>
  </si>
  <si>
    <t>0781</t>
  </si>
  <si>
    <t>苍响-剑之王</t>
  </si>
  <si>
    <t>藏玛然特-百战勇者</t>
  </si>
  <si>
    <t>不屈之盾</t>
  </si>
  <si>
    <t>0044,0370,0242,0416,0336,0334,0442,0673,0368,0232,0585,0098,0163,0469</t>
  </si>
  <si>
    <t>0097,0776,0034,0280,0370,0811,0242,0605,0091,0203,0263,0424,0430,0411,0116,0416,0385,0484,0270,0063,0304,0423,0286,0334,0442,0231,0113,0232,0371,0583,0384,0182,0706,0240,0115,0156,0514,0279,0179,0046,0496,0219,0201,0184,0214,0555,0173,0076,0796,0444,0164,0241,0129,0541,0036,0851,0422,0885,0528,0526</t>
  </si>
  <si>
    <t>0811,0796</t>
  </si>
  <si>
    <t>0782</t>
  </si>
  <si>
    <t>藏玛然特-盾之王</t>
  </si>
  <si>
    <t>无极汰那</t>
  </si>
  <si>
    <t>0097,0109,0322,0440,0349,0406,0525,0744,0795,0053,0063,0200,0342,0105,0092,0474</t>
  </si>
  <si>
    <t>0097,0372,0034,0693,0109,0322,0440,0434,0349,0406,0525,0203,0263,0126,0083,0053,0430,0019,0416,0356,0441,0063,0113,0800,0595,0200,0371,0398,0342,0182,0240,0115,0156,0496,0184,0103,0247,0214,0188,0482,0173,0076,0164,0241,0036,0851,0092,0390,0599,0474</t>
  </si>
  <si>
    <t>无极巨化无极汰那</t>
  </si>
  <si>
    <t>？？？</t>
  </si>
  <si>
    <t>熊徒弟</t>
  </si>
  <si>
    <t>0332,0280,0339,0370,0068,0197,0223,0203,0116,0264,0029,0442,0043,0249,0184</t>
  </si>
  <si>
    <t>0512,0332,0213,0034,0280,0339,0370,0091,0038,0203,0263,0007,0374,0116,0264,0270,0008,0442,0067,0490,0025,0005,0232,0182,0156,0514,0279,0179,0496,0184,0214,0173,0164,0276,0014,0036,0851,0009,0369,0526,0428</t>
  </si>
  <si>
    <t>武道熊师-一击流</t>
  </si>
  <si>
    <t>0332,0280,0339,0370,0068,0197,0223,0203,0116,0264,0029,0442,0043,0249,0184,0389,0817</t>
  </si>
  <si>
    <t>0512,0332,0372,0213,0396,0251,0776,0034,0280,0339,0370,0811,0242,0663,0399,0091,0038,0409,0203,0263,0206,0007,0374,0411,0116,0264,0492,0416,0270,0008,0334,0442,0808,0067,0490,0025,0005,0232,0371,0398,0182,0156,0514,0279,0179,0046,0157,0317,0496,0184,0214,0555,0173,0444,0164,0276,0129,0014,0036,0269,0851,0675,0009,0885,0369,0526,0428</t>
  </si>
  <si>
    <t>0811,0808</t>
  </si>
  <si>
    <t>武道熊师-连击流</t>
  </si>
  <si>
    <t>0332,0453,0280,0339,0370,0068,0197,0223,0203,0116,0264,0029,0442,0043,0249,0184,0818</t>
  </si>
  <si>
    <t>0512,0332,0213,0396,0776,0034,0280,0362,0339,0886,0370,0811,0091,0291,0038,0409,0203,0263,0206,0007,0374,0411,0116,0264,0416,0270,0008,0861,0334,0442,0710,0067,0490,0025,0005,0398,0182,0240,0156,0514,0279,0179,0157,0317,0496,0503,0184,0214,0173,0444,0164,0276,0129,0014,0036,0269,0851,0009,0885,0369,0127,0250,0526,0428</t>
  </si>
  <si>
    <t>萨戮德</t>
  </si>
  <si>
    <t>0020,0044,0412,0154,0447,0074,0359,0816,0043,0438,0184,0010,0207,0235,0037,0369,0022</t>
  </si>
  <si>
    <t>0512,0332,0372,0034,0280,0693,0339,0331,0370,0242,0663,0399,0091,0038,0409,0227,0203,0412,0263,0374,0264,0202,0416,0447,0803,0580,0270,0063,0304,0231,0282,0808,0437,0067,0490,0345,0025,0005,0341,0417,0371,0572,0438,0182,0156,0279,0046,0157,0317,0496,0184,0402,0214,0555,0173,0076,0669,0707,0164,0241,0276,0129,0014,0036,0269,0851,0168,0675,0885,0369</t>
  </si>
  <si>
    <t>0803,0808</t>
  </si>
  <si>
    <t>雷吉艾勒奇</t>
  </si>
  <si>
    <t>电晶体</t>
  </si>
  <si>
    <t>0246,0527,0153,0245,0063,0199,0393,0229,0351,0037,0085,0819,0084,0086,0192</t>
  </si>
  <si>
    <t>0512,0097,0372,0034,0340,0268,0451,0598,0604,0486,0527,0203,0263,0416,0063,0113,0182,0240,0115,0156,0496,0103,0120,0214,0173,0164,0916,0129,0036,0851,0087,0085,0086,0521,0528</t>
  </si>
  <si>
    <t>雷吉铎拉戈</t>
  </si>
  <si>
    <t>龙颚</t>
  </si>
  <si>
    <t>0246,0044,0242,0225,0337,0349,0820,0153,0116,0359,0063,0673,0037,0239,0011</t>
  </si>
  <si>
    <t>0034,0784,0242,0434,0913,0337,0349,0406,0414,0089,0203,0263,0424,0116,0416,0063,0423,0113,0200,0182,0115,0156,0179,0496,0799,0120,0214,0173,0164,0129,0036,0851,0422</t>
  </si>
  <si>
    <t>0434,0799</t>
  </si>
  <si>
    <t>雪暴马</t>
  </si>
  <si>
    <t>苍白嘶鸣</t>
  </si>
  <si>
    <t>0419,0038,0024,0556,0334,0054,0023,0014,0033,0039,0036,0269,0037,0259</t>
  </si>
  <si>
    <t>0372,0419,0059,0776,0034,0523,0370,0242,0174,0038,0203,0263,0416,0258,0484,0667,0063,0058,0333,0196,0334,0808,0224,0341,0200,0371,0182,0156,0046,0496,0184,0214,0684,0555,0173,0883,0707,0164,0276,0014,0036,0269,0851,0675,0885,0253,0428</t>
  </si>
  <si>
    <t>灵幽马</t>
  </si>
  <si>
    <t>漆黑嘶鸣</t>
  </si>
  <si>
    <t>0097,0109,0050,0038,0024,0114,0506,0417,0247,0023,0033,0039,0036,0037</t>
  </si>
  <si>
    <t>0097,0372,0034,0523,0347,0109,0242,0174,0399,0038,0577,0203,0263,0492,0416,0114,0506,0063,0808,0341,0417,0101,0220,0371,0566,0809,0182,0094,0427,0156,0496,0184,0247,0214,0555,0173,0707,0164,0129,0036,0269,0851,0253,0261</t>
  </si>
  <si>
    <t>蕾冠王</t>
  </si>
  <si>
    <t>0312,0093,0412,0248,0202,0580,0074,0505,0270,0073,0791,0072,0001,0094,0678,0473,0076</t>
  </si>
  <si>
    <t>0097,0502,0226,0776,0331,0347,0577,0227,0203,0412,0797,0263,0248,0202,0416,0447,0580,0356,0385,0270,0063,0286,0437,0113,0345,0478,0118,0341,0006,0676,0384,0182,0060,0094,0678,0244,0473,0115,0156,0496,0219,0184,0402,0285,0214,0555,0173,0076,0669,0683,0500,0164,0241,0129,0036,0851,0161,0271,0433,0472,0428</t>
  </si>
  <si>
    <t>蕾冠王-骑白马的样子</t>
  </si>
  <si>
    <t>人马一体</t>
  </si>
  <si>
    <t>0312,0419,0093,0038,0024,0412,0248,0202,0824,0580,0074,0505,0270,0556,0334,0073,0791,0072,0054,0001,0094,0678,0473,0076,0023,0014,0033,0039,0036,0269,0037,0259</t>
  </si>
  <si>
    <t>0097,0502,0372,0419,0226,0059,0776,0034,0523,0331,0347,0370,0242,0174,0038,0577,0227,0203,0412,0797,0263,0248,0202,0416,0447,0580,0356,0385,0258,0484,0270,0667,0063,0058,0333,0196,0286,0334,0808,0437,0113,0345,0478,0224,0118,0341,0200,0371,0006,0676,0384,0182,0060,0094,0678,0244,0473,0115,0156,0046,0496,0219,0184,0402,0285,0214,0684,0555,0173,0883,0076,0669,0683,0707,0500,0164,0241,0276,0129,0014,0036,0269,0851,0675,0885,0161,0271,0433,0253,0472,0428</t>
  </si>
  <si>
    <t>0797,0808</t>
  </si>
  <si>
    <t>蕾冠王-骑黑马的样子</t>
  </si>
  <si>
    <t>0097,0312,0825,0109,0093,0050,0038,0024,0412,0248,0202,0580,0074,0114,0505,0270,0506,0073,0791,0072,0417,0001,0094,0678,0473,0247,0076,0023,0033,0039,0036,0037</t>
  </si>
  <si>
    <t>0097,0502,0372,0226,0034,0523,0331,0347,0109,0242,0174,0399,0038,0577,0227,0203,0412,0797,0263,0492,0248,0202,0416,0447,0580,0356,0385,0114,0270,0506,0063,0286,0808,0437,0113,0345,0478,0118,0341,0417,0101,0220,0371,0006,0566,0676,0384,0182,0060,0094,0678,0427,0244,0473,0115,0156,0496,0219,0184,0402,0247,0285,0214,0555,0173,0076,0669,0683,0707,0500,0164,0241,0129,0036,0269,0851,0161,0271,0433,0253,0261,0472,0428</t>
  </si>
  <si>
    <t>诡角鹿</t>
  </si>
  <si>
    <t>0310,0347,0109,0038,0095,0286,0043,0224,0828,0272,0028,0023,0033,0036,0428</t>
  </si>
  <si>
    <t>0097,0034,0523,0347,0451,0109,0174,0091,0038,0414,0089,0203,0412,0797,0263,0248,0416,0356,0270,0667,0063,0286,0113,0679,0182,0060,0094,0917,0244,0473,0240,0115,0156,0046,0184,0247,0285,0214,0076,0180,0500,0164,0241,0129,0036,0851,0168,0675,0087,0085,0086,0885,0271,0433,0253,0528,0428</t>
  </si>
  <si>
    <t>劈斧螳螂</t>
  </si>
  <si>
    <t>0097,0458,0104,0206,0116,0210,0043,0098,0157,0163,0479,0830,0014,0404</t>
  </si>
  <si>
    <t>0512,0332,0097,0314,0403,0226,0280,0450,0405,0370,0038,0814,0203,0263,0206,0416,0270,0063,0113,0679,0884,0182,0240,0156,0179,0350,0157,0317,0201,0184,0806,0214,0479,0446,0444,0522,0164,0241,0129,0014,0366,0036,0851,0168,0885,0369,0410,0404</t>
  </si>
  <si>
    <t>月月熊</t>
  </si>
  <si>
    <t>0343,0313,0154,0359,0838,0667,0043,0122,0371,0589,0583,0156,0184,0010,0163,0173,0230,0037</t>
  </si>
  <si>
    <t>0332,0419,0776,0034,0280,0339,0523,0204,0370,0242,0174,0091,0038,0409,0414,0089,0203,0263,0313,0007,0374,0264,0416,0441,0912,0484,0270,0667,0063,0304,0008,0067,0232,0118,0583,0182,0240,0156,0046,0157,0317,0184,0402,0421,0214,0479,0707,0444,0164,0241,0916,0129,0014,0036,0269,0851,0168,0675,0009,0885,0253</t>
  </si>
  <si>
    <t>月月熊-赫月的样子</t>
  </si>
  <si>
    <t>心眼</t>
  </si>
  <si>
    <t>0901,0414,0154,0359,0106,0838,0043,0122,0585,0236,0371,0589,0156,0184,0010,0163,0173</t>
  </si>
  <si>
    <t>0419,0776,0034,0280,0523,0347,0242,0091,0038,0414,0089,0203,0263,0007,0374,0411,0264,0416,0441,0912,0484,0270,0667,0063,0304,0008,0067,0232,0341,0182,0240,0156,0046,0157,0317,0184,0402,0421,0214,0479,0555,0707,0444,0164,0241,0129,0014,0036,0269,0851,0168,0009,0885,0253,0410</t>
  </si>
  <si>
    <t>幽尾玄鱼-雄性的样子</t>
  </si>
  <si>
    <t>0453,0044,0242,0038,0175,0029,0457,0566,0184,0247,0487,0033,0039,0036,0037,0253,0055,0834</t>
  </si>
  <si>
    <t>0097,0059,0886,0109,0242,0038,0283,0203,0263,0812,0416,0506,0056,0063,0058,0423,0196,0710,0330,0341,0101,0200,0220,0566,0182,0706,0240,0156,0799,0184,0247,0214,0883,0180,0164,0057,0129,0036,0851,0253,0127,0352,0250,0428</t>
  </si>
  <si>
    <t>幽尾玄鱼-雌性的样子</t>
  </si>
  <si>
    <t>大狃拉</t>
  </si>
  <si>
    <t>0097,0280,0370,0374,0232,0398,0269</t>
  </si>
  <si>
    <t>0491,0512,0332,0097,0280,0339,0347,0370,0811,0091,0203,0263,0206,0007,0374,0411,0264,0416,0447,0441,0063,0808,0067,0490,0232,0417,0398,0342,0182,0240,0156,0179,0157,0317,0247,0421,0214,0188,0482,0180,0164,0241,0129,0014,0036,0269,0851,0168,0675,0092,0390,0885,0918,0369,0410,0474,0404</t>
  </si>
  <si>
    <t>万针鱼</t>
  </si>
  <si>
    <t>0491,0097,0059,0886,0242,0174,0399,0038,0203,0263,0416,0441,0360,0114,0506,0056,0063,0058,0196,0808,0710,0341,0220,0398,0342,0182,0240,0156,0179,0799,0184,0247,0214,0188,0482,0684,0191,0180,0164,0057,0129,0014,0036,0269,0851,0675,0092,0390,0474,0127,0352</t>
  </si>
  <si>
    <t>眷恋云-化身形态</t>
  </si>
  <si>
    <t>0310,0605,0577,0326,0584,0260,0361,0286,0334,0585,0595,0200,0831,0276,0259,0239,0253</t>
  </si>
  <si>
    <t>0097,0914,0034,0347,0605,0574,0577,0414,0203,0263,0019,0411,0416,0447,0580,0063,0286,0334,0442,0802,0581,0200,0583,0182,0094,0244,0240,0156,0184,0214,0188,0164,0241,0366,0036,0269,0851,0253,0311,0428</t>
  </si>
  <si>
    <t>眷恋云-灵兽形态</t>
  </si>
  <si>
    <t>新叶喵</t>
  </si>
  <si>
    <t>0044,0412,0468,0670,0345,0583,0098,0010,0402,0163,0039,0369,0388</t>
  </si>
  <si>
    <t>0512,0097,0331,0204,0574,0203,0412,0263,0313,0202,0447,0520,0803,0580,0270,0437,0345,0189,0417,0572,0583,0182,0156,0402,0421,0214,0076,0164,0129,0036,0269,0851,0885,0369</t>
  </si>
  <si>
    <t>0502,0383,0073,0572,0389</t>
  </si>
  <si>
    <t>蒂蕾喵</t>
  </si>
  <si>
    <t>0044,0412,0468,0670,0437,0345,0583,0098,0010,0402,0163,0039,0369,0388</t>
  </si>
  <si>
    <t>0512,0332,0097,0331,0204,0574,0203,0412,0263,0313,0374,0202,0447,0520,0803,0580,0270,0437,0067,0490,0345,0189,0417,0572,0583,0182,0156,0402,0421,0214,0076,0164,0129,0036,0269,0851,0009,0885,0369</t>
  </si>
  <si>
    <t>魔幻假面喵</t>
  </si>
  <si>
    <t>0044,0104,0412,0870,0580,0468,0282,0670,0437,0345,0400,0583,0098,0010,0402,0163,0039,0271,0369,0388</t>
  </si>
  <si>
    <t>0512,0332,0097,0396,0280,0331,0204,0886,0399,0574,0104,0203,0412,0263,0313,0374,0492,0338,0202,0416,0447,0520,0803,0580,0270,0063,0282,0808,0437,0067,0490,0345,0189,0417,0572,0583,0676,0408,0182,0244,0156,0402,0247,0421,0285,0214,0076,0191,0164,0129,0036,0269,0851,0168,0675,0009,0390,0885,0271,0433,0813,0369</t>
  </si>
  <si>
    <t>呆火鳄</t>
  </si>
  <si>
    <t>0044,0052,0126,0053,0304,0510,0043,0046,0496,0555,0033,0281</t>
  </si>
  <si>
    <t>0034,0242,0174,0091,0574,0227,0203,0263,0126,0424,0519,0083,0488,0053,0394,0257,0270,0304,0189,0200,0315,0182,0156,0046,0402,0214,0555,0707,0164,0241,0036,0915,0851,0422,0261,0428</t>
  </si>
  <si>
    <t>0562,0174,0227,0303</t>
  </si>
  <si>
    <t>炙烫鳄</t>
  </si>
  <si>
    <t>0044,0052,0126,0053,0304,0510,0043,0122,0046,0496,0555,0033,0261,0281</t>
  </si>
  <si>
    <t>骨纹巨声鳄</t>
  </si>
  <si>
    <t>0044,0052,0126,0053,0506,0304,0510,0043,0122,0315,0046,0496,0184,0247,0047,0555,0033,0871,0261,0281</t>
  </si>
  <si>
    <t>0914,0307,0034,0242,0174,0091,0574,0414,0089,0227,0203,0263,0126,0424,0519,0083,0488,0053,0394,0416,0535,0257,0270,0506,0063,0304,0286,0189,0101,0200,0315,0809,0182,0156,0046,0184,0815,0402,0247,0421,0214,0555,0076,0707,0164,0241,0036,0915,0851,0422,0261,0428</t>
  </si>
  <si>
    <t>润水鸭</t>
  </si>
  <si>
    <t>0512,0403,0895,0453,0458,0116,0045,0710,0001,0055,0017,0526</t>
  </si>
  <si>
    <t>0512,0332,0314,0403,0226,0413,0886,0574,0227,0203,0263,0270,0056,0710,0067,0581,0182,0244,0240,0156,0214,0164,0057,0129,0036,0851,0518,0250</t>
  </si>
  <si>
    <t>0197,0387,0229,0355</t>
  </si>
  <si>
    <t>涌跃鸭</t>
  </si>
  <si>
    <t>0512,0403,0895,0453,0458,0297,0116,0045,0710,0490,0001,0055,0352,0017,0526</t>
  </si>
  <si>
    <t>0512,0332,0314,0403,0226,0413,0886,0574,0227,0203,0263,0297,0812,0270,0056,0710,0067,0490,0581,0182,0244,0240,0156,0214,0164,0057,0129,0036,0851,0813,0518,0352,0250</t>
  </si>
  <si>
    <t>狂欢浪舞鸭</t>
  </si>
  <si>
    <t>0512,0403,0895,0453,0872,0370,0068,0458,0297,0116,0045,0710,0490,0025,0001,0055,0352,0834,0017,0526</t>
  </si>
  <si>
    <t>0512,0332,0097,0314,0403,0226,0413,0280,0339,0886,0370,0811,0574,0227,0283,0203,0263,0297,0374,0812,0416,0270,0542,0308,0056,0063,0861,0196,0282,0710,0067,0490,0581,0182,0244,0240,0156,0179,0214,0164,0057,0129,0014,0036,0269,0851,0813,0918,0369,0518,0352,0250</t>
  </si>
  <si>
    <t>爱吃豚</t>
  </si>
  <si>
    <t>0343,0091,0574,0038,0497,0029,0341,0033,0039,0036,0253,0526,0281</t>
  </si>
  <si>
    <t>0034,0523,0331,0886,0174,0091,0574,0038,0283,0203,0263,0270,0304,0442,0341,0189,0583,0182,0240,0156,0402,0214,0164,0241,0162,0036,0851,0168,0885,0253,0428</t>
  </si>
  <si>
    <t>0283,0255,0254,0747,0256</t>
  </si>
  <si>
    <t>飘香豚-雄性的样子</t>
  </si>
  <si>
    <t>甩不掉的气味</t>
  </si>
  <si>
    <t>0562,0343,0091,0574,0038,0414,0497,0029,0341,0033,0039,0036,0253,0526,0281</t>
  </si>
  <si>
    <t>0776,0034,0523,0331,0886,0174,0091,0574,0038,0414,0283,0203,0412,0263,0416,0270,0667,0063,0304,0442,0808,0341,0189,0583,0182,0240,0156,0402,0214,0707,0164,0241,0162,0036,0851,0168,0885,0253,0428</t>
  </si>
  <si>
    <t>飘香豚-雌性的样子</t>
  </si>
  <si>
    <t>团珠蛛</t>
  </si>
  <si>
    <t>0372,0335,0450,0509,0068,0364,0380,0029,0806,0564,0081,0522,0033,0675</t>
  </si>
  <si>
    <t>0034,0450,0405,0331,0203,0263,0206,0202,0447,0282,0141,0679,0398,0884,0182,0240,0156,0421,0806,0214,0191,0522,0164,0241,0036,0851,0168,0675,0390,0885,0404</t>
  </si>
  <si>
    <t>0660,0679,0262,0389</t>
  </si>
  <si>
    <t>操陷蛛</t>
  </si>
  <si>
    <t>0372,0335,0450,0509,0068,0364,0380,0029,0852,0806,0564,0081,0522,0033,0675</t>
  </si>
  <si>
    <t>0332,0034,0280,0450,0405,0331,0527,0203,0263,0206,0374,0202,0416,0447,0282,0141,0067,0679,0220,0398,0884,0182,0240,0156,0179,0317,0184,0421,0806,0214,0191,0522,0164,0241,0036,0269,0851,0168,0675,0390,0885,0918,0369,0404</t>
  </si>
  <si>
    <t>豆蟋蟀</t>
  </si>
  <si>
    <t>0097,0372,0310,0450,0024,0203,0364,0660,0043,0103,0522,0389,0033</t>
  </si>
  <si>
    <t>0097,0450,0405,0203,0263,0141,0884,0182,0240,0156,0806,0214,0522,0164,0241,0036,0851,0168,0885,0369,0404</t>
  </si>
  <si>
    <t>0068,0806</t>
  </si>
  <si>
    <t>烈腿蝗</t>
  </si>
  <si>
    <t>0097,0372,0310,0853,0340,0450,0197,0024,0203,0364,0660,0043,0067,0679,0103,0522,0389,0033,0675</t>
  </si>
  <si>
    <t>0332,0097,0280,0450,0405,0399,0038,0203,0263,0374,0416,0282,0808,0141,0067,0490,0679,0884,0182,0240,0156,0179,0184,0806,0214,0180,0522,0164,0241,0014,0036,0269,0851,0168,0675,0885,0369,0404</t>
  </si>
  <si>
    <t>布拨</t>
  </si>
  <si>
    <t>0097,0044,0268,0091,0435,0494,0045,0609,0098,0010,0021,0209,0084,0086,0528</t>
  </si>
  <si>
    <t>0097,0226,0268,0451,0204,0242,0091,0598,0604,0486,0527,0227,0203,0263,0374,0270,0232,0583,0182,0240,0156,0214,0164,0241,0162,0129,0036,0851,0168,0087,0085,0422,0086,0521,0528</t>
  </si>
  <si>
    <t>0252,0183,0186,0273</t>
  </si>
  <si>
    <t>布土拨</t>
  </si>
  <si>
    <t>0097,0292,0044,0268,0091,0435,0494,0045,0609,0098,0010,0021,0209,0084,0086,0528</t>
  </si>
  <si>
    <t>0097,0226,0268,0451,0204,0811,0242,0091,0598,0604,0486,0527,0227,0203,0263,0374,0264,0270,0282,0067,0490,0232,0583,0182,0240,0156,0214,0164,0241,0162,0129,0036,0851,0168,0087,0085,0422,0009,0086,0918,0521,0528</t>
  </si>
  <si>
    <t>巴布土拨</t>
  </si>
  <si>
    <t>0097,0292,0044,0268,0370,0091,0435,0892,0494,0045,0609,0098,0863,0010,0021,0209,0084,0086,0528</t>
  </si>
  <si>
    <t>0097,0226,0776,0280,0339,0268,0451,0204,0370,0811,0242,0091,0038,0598,0604,0486,0527,0227,0203,0263,0007,0374,0411,0264,0416,0447,0270,0063,0008,0282,0067,0490,0232,0118,0583,0182,0240,0156,0317,0402,0214,0164,0241,0916,0162,0129,0036,0851,0168,0675,0087,0085,0422,0009,0086,0918,0521,0528</t>
  </si>
  <si>
    <t>一对鼠</t>
  </si>
  <si>
    <t>0608,0251,0331,0204,0383,0458,0497,0227,0270,0304,0583,0860,0001,0162</t>
  </si>
  <si>
    <t>0332,0097,0226,0331,0204,0242,0091,0038,0227,0203,0263,0313,0447,0270,0304,0067,0490,0341,0189,0583,0182,0240,0156,0402,0421,0214,0164,0241,0162,0129,0036,0269,0851,0168,0086,0369,0352</t>
  </si>
  <si>
    <t>0495,0226,0044,0364,0415,0321</t>
  </si>
  <si>
    <t>一家鼠-三只家庭</t>
  </si>
  <si>
    <t>0608,0251,0331,0204,0383,0458,0497,0227,0266,0270,0304,0583,0860,0001,0162,0882</t>
  </si>
  <si>
    <t>0332,0097,0226,0331,0204,0886,0242,0091,0038,0227,0203,0263,0313,0416,0447,0270,0063,0304,0067,0490,0341,0189,0583,0182,0240,0156,0402,0421,0214,0164,0241,0162,0129,0036,0269,0851,0168,0086,0885,0369,0352</t>
  </si>
  <si>
    <t>一家鼠-四只家庭</t>
  </si>
  <si>
    <t>狗仔包</t>
  </si>
  <si>
    <t>0608,0226,0044,0204,0343,0242,0038,0045,0387,0122,0583,0046,0033,0039,0526</t>
  </si>
  <si>
    <t>0097,0914,0226,0034,0204,0242,0605,0091,0038,0283,0203,0263,0424,0270,0423,0581,0341,0189,0583,0182,0706,0244,0240,0156,0046,0214,0555,0707,0164,0241,0036,0851,0422,0885</t>
  </si>
  <si>
    <t>0383,0336,0230,0273,0281</t>
  </si>
  <si>
    <t>麻花犬</t>
  </si>
  <si>
    <t>焦香之躯</t>
  </si>
  <si>
    <t>0097,0914,0226,0776,0034,0204,0242,0605,0091,0038,0577,0283,0203,0263,0424,0416,0270,0063,0423,0581,0341,0189,0583,0182,0706,0244,0240,0156,0046,0184,0214,0555,0707,0164,0241,0036,0851,0422,0885</t>
  </si>
  <si>
    <t>迷你芙</t>
  </si>
  <si>
    <t>0071,0412,0175,0580,0074,0270,0073,0072,0075,0402,0230,0033,0805</t>
  </si>
  <si>
    <t>0331,0204,0414,0203,0412,0263,0202,0447,0580,0270,0437,0345,0182,0156,0402,0214,0076,0669,0164,0241,0129,0851,0885,0311</t>
  </si>
  <si>
    <t>0262,0668,0235,0311</t>
  </si>
  <si>
    <t>奥利纽</t>
  </si>
  <si>
    <t>奥利瓦</t>
  </si>
  <si>
    <t>掉出种子</t>
  </si>
  <si>
    <t>0071,0412,0175,0580,0074,0270,0073,0072,0243,0572,0080,0075,0219,0402,0230,0033,0805</t>
  </si>
  <si>
    <t>0914,0331,0204,0605,0414,0227,0203,0412,0263,0374,0202,0416,0447,0580,0270,0063,0304,0437,0113,0345,0118,0572,0676,0182,0244,0115,0156,0402,0214,0076,0669,0164,0241,0129,0851,0885,0311</t>
  </si>
  <si>
    <t>怒鹦哥</t>
  </si>
  <si>
    <t>0332,0413,0383,0263,0019,0031,0045,0102,0064,0098,0179,0355,0207,0269,0259,0253</t>
  </si>
  <si>
    <t>0332,0314,0403,0413,0038,0814,0283,0203,0263,0313,0297,0019,0492,0416,0257,0270,0542,0063,0304,0808,0884,0182,0156,0179,0184,0214,0164,0241,0366,0036,0269,0851,0168,0253,0369</t>
  </si>
  <si>
    <t>0038,0515,0260,0575</t>
  </si>
  <si>
    <t>盐石宝</t>
  </si>
  <si>
    <t>洁净之盐</t>
  </si>
  <si>
    <t>0089,0106,0029,0484,0334,0341,0105,0397,0157,0088,0479,0446,0444,0033</t>
  </si>
  <si>
    <t>0034,0523,0174,0091,0414,0089,0203,0263,0430,0484,0270,0334,0442,0800,0341,0408,0182,0240,0156,0157,0201,0214,0479,0446,0707,0444,0164,0241,0036,0851,0428</t>
  </si>
  <si>
    <t>0246,0174,0090,0408</t>
  </si>
  <si>
    <t>盐石垒</t>
  </si>
  <si>
    <t>0089,0106,0029,0484,0334,0341,0105,0397,0157,0088,0864,0479,0446,0444,0033</t>
  </si>
  <si>
    <t>0776,0034,0523,0174,0091,0038,0414,0089,0203,0263,0430,0416,0484,0270,0063,0334,0442,0800,0341,0408,0182,0240,0156,0157,0201,0214,0479,0446,0707,0444,0164,0241,0036,0851,0428</t>
  </si>
  <si>
    <t>盐石巨灵</t>
  </si>
  <si>
    <t>0335,0089,0153,0359,0106,0029,0484,0341,0105,0350,0397,0157,0088,0317,0864,0446,0444,0033,0469</t>
  </si>
  <si>
    <t>0419,0776,0034,0280,0523,0174,0091,0038,0414,0089,0203,0263,0007,0430,0374,0264,0416,0356,0912,0484,0270,0063,0008,0334,0442,0800,0341,0408,0182,0240,0156,0350,0157,0317,0201,0214,0479,0446,0707,0444,0164,0241,0036,0851,0009,0428</t>
  </si>
  <si>
    <t>炭小侍</t>
  </si>
  <si>
    <t>0310,0499,0052,0083,0488,0510,0436,0043,0101,0261</t>
  </si>
  <si>
    <t>0109,0203,0263,0126,0083,0488,0053,0394,0257,0270,0101,0315,0182,0156,0214,0180,0164,0241,0036,0851,0261</t>
  </si>
  <si>
    <t>0194,0050,0180</t>
  </si>
  <si>
    <t>红莲铠骑</t>
  </si>
  <si>
    <t>0502,0890,0310,0347,0499,0052,0797,0083,0488,0053,0510,0436,0043,0595,0101,0473,0469,0261</t>
  </si>
  <si>
    <t>0491,0396,0347,0109,0399,0406,0203,0412,0797,0263,0126,0083,0488,0053,0394,0430,0374,0411,0257,0270,0334,0113,0800,0101,0315,0182,0060,0094,0678,0244,0473,0115,0156,0815,0247,0214,0076,0180,0500,0164,0241,0036,0269,0851,0271,0433,0311,0261</t>
  </si>
  <si>
    <t>苍炎刃鬼</t>
  </si>
  <si>
    <t>0502,0310,0891,0499,0052,0083,0488,0394,0510,0436,0043,0101,0400,0427,0501,0421,0425,0669,0014,0261</t>
  </si>
  <si>
    <t>0280,0339,0370,0109,0174,0337,0203,0263,0206,0126,0083,0488,0053,0394,0374,0257,0270,0506,0334,0442,0113,0101,0315,0566,0398,0809,0182,0244,0115,0156,0247,0421,0214,0669,0180,0500,0164,0241,0014,0036,0269,0851,0675,0410,0261,0404</t>
  </si>
  <si>
    <t>光蚪仔</t>
  </si>
  <si>
    <t>0268,0435,0604,0175,0341,0189,0209,0389,0033,0084,0055,0311,0192</t>
  </si>
  <si>
    <t>0491,0268,0451,0886,0109,0598,0604,0486,0527,0203,0304,0113,0330,0341,0189,0182,0240,0115,0156,0214,0164,0129,0851,0087,0085,0086,0521,0352,0311,0528</t>
  </si>
  <si>
    <t>0330,0570,0487</t>
  </si>
  <si>
    <t>电肚蛙</t>
  </si>
  <si>
    <t>电力转换</t>
  </si>
  <si>
    <t>0268,0435,0604,0175,0341,0189,0303,0209,0389,0033,0084,0055,0311,0192</t>
  </si>
  <si>
    <t>0491,0268,0451,0886,0109,0598,0604,0486,0527,0203,0416,0063,0304,0113,0330,0341,0189,0182,0240,0115,0156,0214,0164,0916,0129,0851,0087,0085,0086,0092,0521,0352,0311,0528</t>
  </si>
  <si>
    <t>电海燕</t>
  </si>
  <si>
    <t>风力发电</t>
  </si>
  <si>
    <t>0097,0435,0814,0045,0064,0365,0098,0355,0209,0084,0253,0521</t>
  </si>
  <si>
    <t>0512,0332,0097,0314,0403,0413,0268,0451,0814,0598,0604,0486,0527,0283,0203,0263,0297,0019,0542,0182,0156,0214,0164,0129,0366,0036,0851,0087,0085,0086,0253,0369,0521,0311,0528</t>
  </si>
  <si>
    <t>0283,0297,0255,0254,0256,0311</t>
  </si>
  <si>
    <t>大电海燕</t>
  </si>
  <si>
    <t>0097,0435,0814,0486,0045,0542,0064,0365,0098,0355,0209,0084,0253,0521</t>
  </si>
  <si>
    <t>0512,0332,0097,0314,0403,0413,0268,0451,0814,0598,0604,0486,0527,0283,0203,0263,0297,0019,0416,0542,0063,0182,0156,0184,0214,0164,0916,0129,0366,0036,0851,0087,0085,0086,0253,0369,0521,0311,0528</t>
  </si>
  <si>
    <t>偶叫獒</t>
  </si>
  <si>
    <t>0044,0242,0038,0029,0468,0746,0043,0122,0371,0179,0046,0184,0555,0207,0033</t>
  </si>
  <si>
    <t>0034,0204,0242,0399,0091,0038,0283,0203,0263,0313,0424,0270,0423,0808,0583,0182,0706,0240,0156,0179,0046,0184,0214,0555,0164,0241,0036,0269,0851,0168,0422,0885</t>
  </si>
  <si>
    <t>0194,0283,0583,0514</t>
  </si>
  <si>
    <t>獒教父</t>
  </si>
  <si>
    <t>看门犬</t>
  </si>
  <si>
    <t>0044,0894,0242,0038,0029,0468,0746,0043,0122,0200,0371,0179,0046,0184,0555,0207,0033</t>
  </si>
  <si>
    <t>0034,0204,0242,0174,0399,0091,0038,0283,0203,0263,0313,0424,0416,0270,0063,0304,0423,0808,0200,0220,0583,0182,0706,0240,0156,0179,0046,0184,0214,0555,0180,0164,0241,0036,0269,0851,0168,0422,0885,0528</t>
  </si>
  <si>
    <t>滋汁鼹</t>
  </si>
  <si>
    <t>0491,0044,0260,0154,0441,0282,0043,0305,0398,0010,0163,0164,0415,0269,0369</t>
  </si>
  <si>
    <t>0491,0512,0226,0091,0038,0227,0283,0203,0263,0374,0492,0441,0270,0282,0118,0341,0189,0417,0398,0884,0182,0244,0240,0156,0806,0214,0188,0482,0164,0241,0162,0014,0036,0269,0851,0168,0675,0092,0885,0369,0474</t>
  </si>
  <si>
    <t>0383,0440,0575,0162,0207,0092</t>
  </si>
  <si>
    <t>涂标客</t>
  </si>
  <si>
    <t>0491,0867,0260,0154,0441,0282,0043,0305,0398,0010,0163,0164,0415,0269,0369</t>
  </si>
  <si>
    <t>0491,0512,0226,0091,0038,0227,0283,0203,0263,0374,0492,0416,0441,0270,0282,0067,0490,0118,0341,0189,0417,0398,0342,0884,0182,0244,0240,0156,0184,0421,0806,0214,0188,0482,0164,0241,0162,0014,0036,0269,0851,0168,0675,0092,0885,0369,0474,0404</t>
  </si>
  <si>
    <t>纳噬草</t>
  </si>
  <si>
    <t>乘风</t>
  </si>
  <si>
    <t>0071,0310,0331,0174,0111,0050,0202,0506,0611,0072,0220,0566,0438,0229,0205</t>
  </si>
  <si>
    <t>0331,0109,0174,0203,0412,0263,0202,0447,0803,0580,0506,0437,0101,0220,0566,0809,0884,0182,0156,0184,0402,0247,0214,0076,0191,0180,0164,0851,0168,0885</t>
  </si>
  <si>
    <t>0251,0335,0073,0425,0668</t>
  </si>
  <si>
    <t>怖纳噬草</t>
  </si>
  <si>
    <t>0331,0109,0174,0203,0412,0263,0202,0416,0447,0803,0580,0506,0063,0437,0101,0220,0566,0809,0884,0182,0156,0184,0402,0247,0806,0214,0076,0191,0180,0164,0851,0168,0885</t>
  </si>
  <si>
    <t>原野水母</t>
  </si>
  <si>
    <t>菌丝之力</t>
  </si>
  <si>
    <t>0071,0414,0202,0074,0506,0072,0341,0189,0077,0438,0103,0402,0147,0078,0048,0033,0035</t>
  </si>
  <si>
    <t>0491,0331,0109,0605,0414,0203,0412,0430,0492,0202,0447,0803,0580,0506,0282,0437,0113,0679,0345,0341,0189,0220,0182,0240,0115,0156,0184,0402,0214,0188,0076,0191,0164,0129,0269,0851,0092,0390,0885,0433,0474</t>
  </si>
  <si>
    <t>0367,0282,0073,0243,0476,0229,0321,0092</t>
  </si>
  <si>
    <t>陆地水母</t>
  </si>
  <si>
    <t>0071,0414,0202,0074,0506,0072,0341,0189,0077,0438,0513,0103,0402,0147,0078,0048,0033,0035</t>
  </si>
  <si>
    <t>0491,0331,0109,0605,0414,0203,0412,0430,0492,0202,0416,0447,0803,0580,0506,0063,0282,0437,0113,0679,0345,0341,0189,0220,0182,0240,0115,0156,0184,0402,0806,0214,0188,0076,0191,0164,0129,0269,0851,0092,0390,0885,0433,0474</t>
  </si>
  <si>
    <t>毛崖蟹</t>
  </si>
  <si>
    <t>愤怒甲壳</t>
  </si>
  <si>
    <t>0175,0012,0106,0667,0334,0232,0182,0350,0157,0249,0088,0317,0014,0011,0404</t>
  </si>
  <si>
    <t>0034,0280,0523,0091,0414,0283,0203,0263,0374,0416,0270,0667,0063,0334,0282,0232,0800,0341,0189,0408,0182,0240,0156,0179,0350,0157,0317,0201,0184,0421,0806,0214,0479,0446,0707,0444,0164,0241,0014,0036,0915,0851,0168,0675,0885,0404</t>
  </si>
  <si>
    <t>0246,0152,0283,0282</t>
  </si>
  <si>
    <t>0335</t>
  </si>
  <si>
    <t>热辣娃</t>
  </si>
  <si>
    <t>0044,0331,0242,0074,0029,0670,0043,0075,0402,0076,0241,0428</t>
  </si>
  <si>
    <t>0331,0242,0283,0203,0412,0263,0202,0447,0803,0580,0270,0437,0345,0182,0156,0201,0402,0214,0076,0707,0164,0241,0162,0036,0851,0168,0885,0428</t>
  </si>
  <si>
    <t>0275,0073,0476,0205,0388</t>
  </si>
  <si>
    <t>狠辣椒</t>
  </si>
  <si>
    <t>0044,0331,0242,0424,0053,0074,0029,0670,0043,0315,0075,0402,0076,0858,0241,0388,0428</t>
  </si>
  <si>
    <t>0331,0807,0242,0283,0203,0412,0263,0126,0424,0053,0202,0416,0447,0803,0580,0270,0063,0808,0437,0345,0315,0182,0156,0201,0184,0402,0214,0076,0707,0164,0241,0162,0036,0915,0851,0168,0885,0261,0428</t>
  </si>
  <si>
    <t>超级狠辣椒</t>
  </si>
  <si>
    <t>辣椒喷发</t>
  </si>
  <si>
    <t>虫滚泥</t>
  </si>
  <si>
    <t>0450,0111,0091,0679,0341,0205,0028,0522,0033,0036</t>
  </si>
  <si>
    <t>0450,0405,0091,0203,0263,0374,0441,0334,0141,0679,0341,0189,0884,0182,0156,0317,0806,0214,0188,0522,0164,0036,0851,0168,0311,0404</t>
  </si>
  <si>
    <t>0322,0262,0105,0311</t>
  </si>
  <si>
    <t>虫甲圣</t>
  </si>
  <si>
    <t>0450,0405,0093,0111,0326,0385,0679,0384,0060,0094,0244,0863,0205,0219,0028,0683,0522,0033,0036</t>
  </si>
  <si>
    <t>0450,0405,0347,0109,0605,0091,0414,0486,0203,0412,0797,0263,0374,0248,0416,0356,0441,0063,0286,0334,0141,0113,0679,0341,0189,0809,0884,0408,0182,0060,0094,0917,0678,0244,0473,0240,0115,0156,0317,0201,0247,0285,0806,0214,0188,0500,0522,0164,0241,0036,0851,0168,0271,0433,0311,0404,0428</t>
  </si>
  <si>
    <t>飘飘雏</t>
  </si>
  <si>
    <t>0097,0608,0093,0574,0045,0064,0365,0060,0098,0253</t>
  </si>
  <si>
    <t>0097,0226,0347,0109,0574,0203,0263,0492,0270,0113,0189,0884,0182,0060,0094,0678,0473,0240,0115,0156,0201,0402,0285,0214,0500,0164,0241,0129,0036,0851,0168,0271,0433,0253,0369,0428</t>
  </si>
  <si>
    <t>0502,0095,0355</t>
  </si>
  <si>
    <t>超能艳鸵</t>
  </si>
  <si>
    <t>跟风</t>
  </si>
  <si>
    <t>0097,0608,0093,0605,0574,0065,0297,0045,0387,0855,0064,0365,0060,0094,0098,0253</t>
  </si>
  <si>
    <t>0332,0097,0226,0034,0413,0347,0109,0605,0574,0038,0203,0412,0797,0263,0297,0430,0492,0416,0270,0506,0063,0304,0113,0067,0189,0101,0884,0182,0060,0094,0678,0244,0473,0240,0115,0156,0201,0402,0247,0285,0214,0500,0164,0241,0129,0036,0851,0168,0271,0433,0253,0369,0428</t>
  </si>
  <si>
    <t>小锻匠</t>
  </si>
  <si>
    <t>0310,0608,0693,0343,0577,0584,0252,0430,0260,0282,0232,0583,0249,0806,0021,0186</t>
  </si>
  <si>
    <t>0577,0227,0283,0203,0263,0313,0430,0374,0492,0270,0282,0113,0232,0319,0118,0583,0884,0182,0115,0156,0157,0317,0285,0806,0214,0446,0796,0444,0164,0014,0851,0168,0086</t>
  </si>
  <si>
    <t>0364,0665,0511</t>
  </si>
  <si>
    <t>巧锻匠</t>
  </si>
  <si>
    <t>0280,0577,0227,0283,0203,0263,0313,0430,0374,0492,0270,0282,0113,0232,0319,0118,0583,0884,0182,0115,0156,0157,0317,0285,0806,0214,0446,0796,0444,0164,0014,0851,0168,0086</t>
  </si>
  <si>
    <t>巨锻匠</t>
  </si>
  <si>
    <t>0310,0608,0693,0343,0577,0584,0252,0430,0260,0893,0282,0232,0583,0249,0806,0021,0186</t>
  </si>
  <si>
    <t>0280,0523,0577,0227,0283,0203,0263,0313,0430,0374,0492,0912,0484,0270,0282,0113,0232,0319,0118,0583,0884,0182,0115,0156,0157,0317,0285,0806,0214,0479,0446,0796,0444,0164,0014,0851,0168,0086</t>
  </si>
  <si>
    <t>海地鼠</t>
  </si>
  <si>
    <t>0453,0091,0029,0710,0189,0028,0021,0389,0675,0055,0352,0035</t>
  </si>
  <si>
    <t>0097,0059,0523,0886,0091,0414,0203,0263,0492,0270,0056,0058,0710,0330,0341,0189,0182,0240,0156,0201,0214,0707,0164,0057,0129,0036,0851,0675,0352,0250</t>
  </si>
  <si>
    <t>0515,0262</t>
  </si>
  <si>
    <t>三海地鼠</t>
  </si>
  <si>
    <t>0453,0091,0029,0710,0189,0028,0021,0389,0675,0865,0055,0352,0035</t>
  </si>
  <si>
    <t>0097,0059,0523,0886,0091,0414,0203,0263,0492,0416,0270,0056,0063,0058,0710,0330,0341,0189,0220,0182,0240,0156,0201,0214,0707,0164,0057,0129,0036,0851,0675,0352,0250</t>
  </si>
  <si>
    <t>下石鸟</t>
  </si>
  <si>
    <t>搬岩</t>
  </si>
  <si>
    <t>0814,0468,0282,0043,0262,0575,0371,0064,0365,0157,0088,0317,0168,0259,0018,0017</t>
  </si>
  <si>
    <t>0512,0332,0314,0403,0413,0174,0399,0529,0814,0283,0203,0263,0297,0019,0492,0416,0257,0542,0063,0304,0196,0282,0808,0417,0408,0182,0244,0240,0156,0350,0157,0317,0201,0184,0214,0555,0446,0444,0164,0241,0366,0036,0269,0851,0168,0369</t>
  </si>
  <si>
    <t>0297,0681,0355,0143,0389</t>
  </si>
  <si>
    <t>波普海豚</t>
  </si>
  <si>
    <t>0512,0453,0401,0310,0204,0291,0458,0227,0116,0056,0054,0048,0055</t>
  </si>
  <si>
    <t>0512,0097,0059,0034,0204,0886,0574,0577,0227,0203,0263,0374,0114,0270,0056,0058,0196,0710,0182,0244,0240,0156,0214,0164,0057,0129,0036,0851,0127,0352,0428</t>
  </si>
  <si>
    <t>0586,0340,0068,0114,0321</t>
  </si>
  <si>
    <t>海豚侠</t>
  </si>
  <si>
    <t>全能变身</t>
  </si>
  <si>
    <t>0512,0453,0401,0310,0204,0291,0458,0227,0812,0116,0264,0056,0857,0054,0048,0055,0834</t>
  </si>
  <si>
    <t>0512,0097,0396,0059,0034,0339,0204,0886,0370,0574,0577,0409,0227,0283,0203,0263,0374,0812,0411,0264,0416,0447,0912,0114,0270,0056,0063,0304,0058,0008,0196,0442,0710,0200,0182,0244,0240,0156,0179,0214,0164,0057,0129,0036,0269,0851,0675,0127,0352,0250,0428</t>
  </si>
  <si>
    <t>海豚侠-全能形态</t>
  </si>
  <si>
    <t>噗隆隆</t>
  </si>
  <si>
    <t>0372,0441,0360,0029,0442,0122,0139,0398,0103,0124,0123,0859,0207,0269,0253</t>
  </si>
  <si>
    <t>0491,0034,0523,0174,0038,0203,0263,0430,0441,0360,0114,0334,0442,0319,0398,0182,0240,0156,0201,0184,0214,0188,0482,0796,0164,0241,0036,0269,0851,0168,0092,0390,0253,0474,0428</t>
  </si>
  <si>
    <t>0114,0575,0120,0259,0092</t>
  </si>
  <si>
    <t>普隆隆姆</t>
  </si>
  <si>
    <t>0372,0441,0360,0029,0442,0122,0393,0139,0398,0103,0508,0124,0123,0859,0207,0269,0253</t>
  </si>
  <si>
    <t>0491,0034,0523,0174,0038,0283,0203,0263,0430,0416,0441,0360,0912,0114,0484,0667,0063,0334,0442,0808,0319,0315,0398,0182,0240,0156,0201,0184,0214,0188,0482,0796,0164,0241,0036,0269,0915,0851,0168,0092,0390,0253,0474,0428</t>
  </si>
  <si>
    <t>摩托蜥</t>
  </si>
  <si>
    <t>0044,0784,0038,0337,0406,0407,0045,0098,0229,0880,0508,0033,0269,0369</t>
  </si>
  <si>
    <t>0512,0332,0097,0034,0784,0242,0038,0434,0913,0337,0406,0525,0283,0203,0263,0424,0416,0063,0304,0861,0442,0282,0341,0189,0200,0315,0182,0240,0156,0799,0214,0164,0241,0916,0036,0269,0915,0851,0168,0085,0422,0885,0253,0369,0528</t>
  </si>
  <si>
    <t>0401,0231,0282,0438</t>
  </si>
  <si>
    <t>拖拖蚓</t>
  </si>
  <si>
    <t>食土</t>
  </si>
  <si>
    <t>0523,0091,0089,0106,0334,0442,0231,0189,0201,0880,0479,0033,0036,0035</t>
  </si>
  <si>
    <t>0776,0034,0523,0174,0091,0038,0414,0089,0203,0263,0430,0416,0484,0270,0667,0063,0334,0442,0319,0341,0189,0182,0156,0350,0157,0317,0201,0328,0214,0479,0191,0446,0796,0707,0164,0036,0851</t>
  </si>
  <si>
    <t>0489,0174,0368</t>
  </si>
  <si>
    <t>晶光芽</t>
  </si>
  <si>
    <t>毒满地</t>
  </si>
  <si>
    <t>0151,0491,0246,0106,0408,0397,0157,0088,0201,0120,0482,0479,0446,0474</t>
  </si>
  <si>
    <t>0491,0109,0605,0203,0263,0441,0334,0113,0800,0341,0408,0182,0240,0115,0156,0350,0157,0317,0201,0328,0214,0188,0482,0479,0191,0446,0444,0164,0241,0851,0092,0390,0474</t>
  </si>
  <si>
    <t>0153,0262,0092</t>
  </si>
  <si>
    <t>晶光花</t>
  </si>
  <si>
    <t>0151,0491,0246,0106,0866,0408,0397,0157,0088,0201,0120,0482,0479,0596,0446,0390,0474</t>
  </si>
  <si>
    <t>0491,0109,0605,0414,0203,0412,0263,0430,0416,0441,0063,0334,0113,0800,0341,0408,0182,0240,0115,0156,0350,0157,0317,0201,0328,0214,0188,0482,0479,0076,0191,0446,0444,0164,0241,0851,0092,0390,0474</t>
  </si>
  <si>
    <t>超级晶光花</t>
  </si>
  <si>
    <t>墓仔狗</t>
  </si>
  <si>
    <t>0044,0204,0242,0091,0038,0045,0029,0270,0122,0566,0583,0156,0046,0033,0039</t>
  </si>
  <si>
    <t>0523,0204,0109,0242,0091,0038,0283,0203,0263,0424,0270,0506,0423,0341,0189,0101,0220,0566,0583,0809,0182,0706,0240,0156,0046,0201,0184,0247,0214,0555,0707,0164,0241,0036,0851,0168,0422,0271,0253</t>
  </si>
  <si>
    <t>0502,0194,0050,0336,0262,0425,0281</t>
  </si>
  <si>
    <t>墓扬犬</t>
  </si>
  <si>
    <t>0044,0204,0242,0091,0038,0045,0029,0270,0854,0122,0566,0583,0156,0046,0033,0039</t>
  </si>
  <si>
    <t>0776,0523,0204,0109,0242,0091,0038,0283,0203,0263,0424,0416,0270,0506,0063,0423,0341,0189,0101,0220,0566,0583,0809,0182,0706,0240,0156,0046,0201,0184,0247,0214,0555,0707,0164,0241,0036,0851,0168,0422,0271,0253,0261</t>
  </si>
  <si>
    <t>缠红鹤</t>
  </si>
  <si>
    <t>同台共演</t>
  </si>
  <si>
    <t>0403,0413,0383,0197,0024,0364,0116,0067,0025,0371,0064,0355,0675,0469,0017</t>
  </si>
  <si>
    <t>0512,0332,0097,0314,0403,0413,0339,0886,0370,0814,0283,0203,0263,0297,0374,0019,0416,0542,0063,0710,0067,0490,0679,0884,0182,0244,0156,0179,0214,0164,0014,0366,0036,0269,0851,0168,0675,0918,0369,0352</t>
  </si>
  <si>
    <t>0104,0501,0143</t>
  </si>
  <si>
    <t>走鲸</t>
  </si>
  <si>
    <t>0453,0044,0784,0225,0406,0407,0053,0468,0056,0876,0043,0568,0200,0046,0241,0239,0352</t>
  </si>
  <si>
    <t>0097,0034,0784,0886,0242,0038,0434,0913,0337,0349,0406,0525,0203,0263,0424,0053,0812,0416,0542,0056,0063,0282,0710,0067,0341,0200,0182,0240,0156,0046,0503,0184,0214,0555,0164,0241,0057,0129,0036,0851,0127,0352,0311,0250</t>
  </si>
  <si>
    <t>浩大鲸</t>
  </si>
  <si>
    <t>0502,0370,0604,0270,0286,0348,0043,0345,0224,0400,0875,0511,0098,0501,0514,0533,0669,0014,0526</t>
  </si>
  <si>
    <t>0332,0097,0403,0280,0347,0370,0811,0038,0604,0203,0412,0263,0206,0411,0202,0416,0447,0580,0356,0270,0063,0286,0334,0437,0345,0319,0182,0678,0156,0179,0184,0214,0684,0076,0669,0164,0129,0014,0036,0269,0851,0675,0885,0528,0404</t>
  </si>
  <si>
    <t>轻身鳕</t>
  </si>
  <si>
    <t>0895,0453,0242,0868,0515,0116,0710,0400,0365,0427,0163,0033,0352</t>
  </si>
  <si>
    <t>0097,0059,0034,0886,0242,0038,0529,0283,0203,0797,0812,0416,0056,0063,0058,0423,0196,0710,0220,0182,0094,0706,0678,0240,0156,0799,0214,0883,0500,0164,0057,0036,0851,0127,0352,0428</t>
  </si>
  <si>
    <t>0105,0037</t>
  </si>
  <si>
    <t>吃吼霸</t>
  </si>
  <si>
    <t>0401,0034,0291,0038,0175,0484,0568,0856,0240,0156,0214,0487,0048,0033,0321,0055,0834</t>
  </si>
  <si>
    <t>0419,0776,0034,0523,0886,0242,0174,0038,0089,0203,0263,0416,0484,0056,0063,0423,0710,0200,0182,0240,0156,0157,0184,0214,0707,0164,0057,0036,0851,0127,0352,0428</t>
  </si>
  <si>
    <t>0174,0090,0037,0281</t>
  </si>
  <si>
    <t>米立龙-上弓姿态</t>
  </si>
  <si>
    <t>发号施令</t>
  </si>
  <si>
    <t>0406,0106,0270,0262,0243,0330,0417,0487,0150,0269,0055,0352</t>
  </si>
  <si>
    <t>0226,0886,0434,0913,0349,0406,0203,0263,0416,0270,0056,0063,0196,0679,0330,0417,0200,0182,0240,0156,0214,0164,0057,0036,0269,0851,0352,0250</t>
  </si>
  <si>
    <t>0226,0068,0229</t>
  </si>
  <si>
    <t>0606,0434,0270,0330</t>
  </si>
  <si>
    <t>米立龙-下垂形态</t>
  </si>
  <si>
    <t>米立龙-平挺姿态</t>
  </si>
  <si>
    <t>超级米立龙-上弓姿态</t>
  </si>
  <si>
    <t>超级米立龙-下垂形态</t>
  </si>
  <si>
    <t>超级米立龙-平挺姿态</t>
  </si>
  <si>
    <t>弃世猴</t>
  </si>
  <si>
    <t>0372,0370,0068,0238,0515,0374,0116,0154,0043,0067,0200,0889,0010,0103,0069,0325,0707,0207,0037</t>
  </si>
  <si>
    <t>0512,0034,0280,0339,0523,0370,0811,0174,0091,0038,0409,0089,0227,0283,0203,0263,0007,0374,0411,0264,0416,0441,0270,0063,0008,0808,0067,0490,0118,0101,0200,0315,0566,0398,0182,0240,0156,0179,0157,0317,0184,0402,0247,0421,0214,0479,0180,0446,0707,0444,0164,0241,0129,0036,0269,0851,0168,0675,0087,0085,0009,0253,0369,0410</t>
  </si>
  <si>
    <t>土王</t>
  </si>
  <si>
    <t>0133,0089,0224,0341,0398,0040,0342,0021,0482,0039,0092,0390,0281</t>
  </si>
  <si>
    <t>0491,0133,0776,0034,0523,0886,0174,0091,0038,0414,0089,0203,0263,0416,0441,0114,0484,0270,0667,0056,0063,0442,0710,0067,0330,0341,0189,0398,0342,0182,0240,0156,0157,0317,0201,0214,0188,0482,0191,0446,0707,0444,0164,0057,0036,0851,0092,0390,0885,0474,0127,0352,0428</t>
  </si>
  <si>
    <t>奇麒麟</t>
  </si>
  <si>
    <t>尾甲</t>
  </si>
  <si>
    <t>0097,0372,0310,0226,0093,0242,0458,0045,0385,0417,0384,0060,0094,0023,0033,0888</t>
  </si>
  <si>
    <t>0097,0133,0226,0034,0523,0347,0451,0109,0242,0174,0605,0038,0089,0283,0203,0412,0797,0263,0492,0248,0416,0447,0356,0270,0667,0063,0304,0286,0442,0113,0067,0417,0101,0182,0060,0094,0706,0917,0678,0244,0473,0240,0115,0156,0046,0247,0285,0214,0707,0500,0164,0241,0129,0036,0851,0168,0087,0085,0086,0885,0271,0433,0253,0428</t>
  </si>
  <si>
    <t>土龙节节-二节的样子</t>
  </si>
  <si>
    <t>0246,0586,0489,0111,0038,0407,0529,0283,0175,0137,0542,0887,0189,0205,0355,0103,0281</t>
  </si>
  <si>
    <t>0097,0403,0133,0226,0059,0776,0034,0784,0523,0347,0886,0174,0091,0038,0525,0529,0814,0414,0089,0283,0203,0263,0126,0053,0416,0360,0484,0270,0506,0542,0063,0304,0058,0861,0679,0341,0189,0200,0220,0398,0342,0884,0182,0244,0240,0156,0157,0317,0201,0799,0184,0247,0806,0214,0684,0076,0180,0446,0707,0444,0500,0164,0241,0366,0036,0851,0168,0675,0087,0085,0092,0253,0528,0428</t>
  </si>
  <si>
    <t>土龙节节-三节的样子</t>
  </si>
  <si>
    <t>仆刀将军</t>
  </si>
  <si>
    <t>大将</t>
  </si>
  <si>
    <t>0372,0210,0012,0334,0442,0869,0043,0368,0232,0319,0400,0514,0184,0010,0163,0014,0259</t>
  </si>
  <si>
    <t>0332,0403,0280,0399,0091,0203,0263,0206,0430,0374,0411,0492,0416,0447,0063,0334,0442,0808,0067,0490,0232,0319,0398,0182,0240,0156,0179,0317,0201,0184,0421,0214,0555,0180,0446,0796,0444,0164,0014,0036,0269,0851,0168,0675,0086,0404,0428</t>
  </si>
  <si>
    <t>雄伟牙</t>
  </si>
  <si>
    <t>古代活性</t>
  </si>
  <si>
    <t>0280,0523,0370,0111,0089,0283,0416,0838,0457,0030,0282,0224,0229,0205,0707,0241,0269</t>
  </si>
  <si>
    <t>0776,0034,0280,0339,0523,0370,0091,0038,0414,0089,0283,0203,0263,0424,0430,0416,0484,0667,0063,0423,0861,0442,0282,0341,0189,0583,0182,0473,0156,0179,0046,0157,0317,0201,0184,0214,0479,0684,0446,0707,0444,0164,0241,0916,0036,0269,0915,0851,0675,0422,0428</t>
  </si>
  <si>
    <t>吼叫尾</t>
  </si>
  <si>
    <t>0044,0034,0586,0242,0050,0360,0336,0304,0568,0195,0583,0001,0706,0156,0047,0241,0273</t>
  </si>
  <si>
    <t>0133,0226,0059,0034,0339,0347,0242,0605,0091,0038,0409,0227,0203,0797,0263,0313,0126,0424,0007,0053,0374,0411,0416,0447,0360,0270,0063,0304,0058,0423,0008,0286,0113,0118,0802,0581,0583,0182,0060,0094,0706,0917,0678,0244,0473,0240,0115,0156,0046,0317,0201,0184,0214,0883,0446,0707,0500,0164,0241,0036,0851,0087,0085,0422,0009,0086,0271,0433,0253,0352,0428</t>
  </si>
  <si>
    <t>猛恶菇</t>
  </si>
  <si>
    <t>0071,0310,0499,0202,0074,0275,0072,0371,0476,0076,0147,0078,0389,0241,0235,0037</t>
  </si>
  <si>
    <t>0776,0034,0331,0370,0109,0242,0399,0038,0414,0203,0412,0263,0202,0416,0447,0580,0506,0063,0808,0437,0345,0200,0676,0182,0156,0184,0402,0214,0076,0707,0164,0241,0269,0851,0168,0885,0474,0428</t>
  </si>
  <si>
    <t>振翼发</t>
  </si>
  <si>
    <t>0310,0109,0605,0212,0262,0585,0595,0220,0195,0566,0408,0060,0473,0247,0180,0241,0273</t>
  </si>
  <si>
    <t>0347,0451,0204,0109,0399,0605,0574,0577,0203,0412,0313,0416,0270,0506,0063,0304,0196,0286,0345,0581,0101,0220,0566,0809,0408,0182,0060,0473,0156,0247,0214,0180,0500,0164,0241,0129,0269,0851,0087,0085,0086,0433</t>
  </si>
  <si>
    <t>爬地翅</t>
  </si>
  <si>
    <t>0450,0339,0814,0052,0660,0488,0016,0141,0490,0679,0234,0077,0023,0078,0241,0276,0037,0018</t>
  </si>
  <si>
    <t>0512,0332,0776,0034,0280,0450,0405,0339,0370,0174,0038,0814,0089,0203,0263,0488,0394,0202,0416,0535,0257,0484,0667,0542,0063,0141,0067,0490,0679,0182,0240,0156,0179,0201,0806,0214,0707,0164,0241,0036,0915,0851,0885,0369,0528,0261,0428</t>
  </si>
  <si>
    <t>沙铁皮</t>
  </si>
  <si>
    <t>0523,0451,0435,0414,0604,0356,0484,0602,0319,0243,0103,0209,0241,0048,0084,0086,0161,0192</t>
  </si>
  <si>
    <t>0776,0034,0523,0268,0451,0414,0089,0598,0604,0486,0527,0203,0263,0430,0416,0356,0484,0667,0063,0334,0113,0319,0341,0408,0182,0115,0156,0201,0328,0815,0214,0191,0446,0707,0164,0241,0916,0129,0036,0851,0087,0085,0086,0521,0528</t>
  </si>
  <si>
    <t>铁辙迹</t>
  </si>
  <si>
    <t>夸克充能</t>
  </si>
  <si>
    <t>0523,0111,0089,0604,0283,0416,0484,0030,0442,0282,0224,0229,0205,0798,0707,0528</t>
  </si>
  <si>
    <t>0776,0034,0523,0038,0414,0089,0604,0486,0283,0263,0430,0416,0360,0912,0484,0667,0063,0423,0861,0334,0442,0282,0319,0341,0189,0182,0156,0157,0317,0201,0184,0214,0684,0446,0796,0707,0444,0164,0916,0036,0851,0087,0422,0521,0528,0428</t>
  </si>
  <si>
    <t>铁包袱</t>
  </si>
  <si>
    <t>0097,0694,0059,0065,0604,0812,0573,0270,0056,0058,0181,0217,0883,0036,0250</t>
  </si>
  <si>
    <t>0512,0097,0314,0419,0059,0034,0886,0604,0227,0203,0263,0374,0812,0416,0270,0056,0063,0058,0008,0861,0196,0583,0182,0240,0156,0214,0883,0164,0129,0036,0269,0851,0168,0369,0352,0250</t>
  </si>
  <si>
    <t>铁臂膀</t>
  </si>
  <si>
    <t>0292,0187,0268,0370,0197,0604,0252,0116,0264,0395,0484,0028,0069,0021,0033,0009,0018,0528</t>
  </si>
  <si>
    <t>0776,0034,0280,0523,0268,0370,0038,0409,0089,0604,0203,0263,0007,0374,0411,0264,0416,0912,0484,0063,0008,0334,0442,0067,0490,0118,0583,0182,0156,0179,0157,0317,0184,0214,0707,0164,0916,0014,0036,0851,0087,0085,0009,0521,0528</t>
  </si>
  <si>
    <t>铁脖颈</t>
  </si>
  <si>
    <t>0314,0403,0372,0242,0399,0225,0406,0604,0116,0063,0304,0282,0200,0046,0555,0161,0526</t>
  </si>
  <si>
    <t>0512,0314,0403,0034,0451,0242,0399,0038,0913,0406,0525,0814,0414,0604,0203,0263,0126,0424,0053,0430,0019,0411,0416,0257,0542,0056,0063,0304,0442,0282,0808,0319,0800,0200,0182,0240,0156,0046,0317,0184,0214,0555,0164,0241,0366,0036,0269,0851,0675,0369,0428</t>
  </si>
  <si>
    <t>铁毒蛾</t>
  </si>
  <si>
    <t>0491,0405,0435,0604,0052,0552,0083,0016,0542,0679,0319,0234,0315,0103,0482,0522,0036,0018</t>
  </si>
  <si>
    <t>0491,0512,0097,0403,0405,0451,0109,0605,0604,0203,0412,0263,0126,0083,0488,0053,0394,0430,0416,0257,0270,0542,0063,0113,0679,0319,0800,0315,0884,0182,0094,0156,0214,0482,0076,0522,0164,0241,0129,0036,0851,0092,0390,0369,0474</t>
  </si>
  <si>
    <t>铁荆棘</t>
  </si>
  <si>
    <t>0044,0268,0089,0604,0424,0416,0423,0334,0042,0157,0088,0317,0201,0103,0446,0444,0422,0528</t>
  </si>
  <si>
    <t>0059,0776,0034,0784,0280,0523,0268,0451,0242,0174,0091,0038,0337,0349,0525,0414,0089,0598,0604,0486,0527,0203,0263,0126,0424,0007,0053,0374,0411,0416,0484,0667,0063,0058,0423,0008,0334,0442,0067,0232,0800,0408,0182,0240,0156,0350,0157,0317,0201,0328,0184,0214,0479,0555,0191,0446,0707,0444,0164,0241,0916,0014,0036,0269,0851,0087,0085,0422,0009,0086,0521,0528</t>
  </si>
  <si>
    <t>凉脊龙</t>
  </si>
  <si>
    <t>热交换</t>
  </si>
  <si>
    <t>0044,0242,0225,0337,0525,0116,0058,0423,0556,0196,0043,0033,0036</t>
  </si>
  <si>
    <t>0419,0059,0034,0242,0091,0434,0337,0406,0525,0203,0263,0270,0058,0423,0333,0196,0200,0182,0240,0156,0214,0883,0164,0014,0036,0851</t>
  </si>
  <si>
    <t>0401,0407,0573,0333</t>
  </si>
  <si>
    <t>冻脊龙</t>
  </si>
  <si>
    <t>0044,0242,0225,0525,0116,0058,0423,0556,0196,0043,0033,0036</t>
  </si>
  <si>
    <t>0332,0419,0059,0034,0280,0242,0091,0434,0337,0406,0525,0203,0263,0270,0058,0423,0333,0196,0442,0200,0182,0240,0156,0184,0214,0883,0164,0014,0036,0851</t>
  </si>
  <si>
    <t>戟脊龙</t>
  </si>
  <si>
    <t>0044,0784,0242,0225,0337,0525,0116,0862,0058,0423,0420,0556,0196,0043,0883,0033,0036</t>
  </si>
  <si>
    <t>0332,0419,0059,0776,0034,0784,0280,0523,0242,0091,0038,0434,0913,0337,0349,0406,0525,0089,0203,0263,0206,0416,0270,0667,0063,0058,0423,0333,0196,0442,0200,0182,0240,0156,0799,0184,0214,0883,0707,0164,0014,0036,0851,0422,0428</t>
  </si>
  <si>
    <t>超级戟脊龙</t>
  </si>
  <si>
    <t>索财灵-宝箱形态</t>
  </si>
  <si>
    <t>0310,0033</t>
  </si>
  <si>
    <t>0109,0203,0506,0113,0417,0101,0408,0182,0115,0156,0247,0214,0164,0036,0851,0168</t>
  </si>
  <si>
    <t>索财灵-徒步形态</t>
  </si>
  <si>
    <t>赛富豪</t>
  </si>
  <si>
    <t>黄金之躯</t>
  </si>
  <si>
    <t>0310,0109,0874,0262,0319,0417,0101,0408,0105,0247,0164,0033</t>
  </si>
  <si>
    <t>0451,0109,0605,0486,0203,0430,0374,0411,0264,0416,0484,0506,0063,0442,0113,0067,0490,0319,0417,0101,0809,0408,0182,0094,0473,0115,0156,0201,0247,0214,0796,0164,0036,0851,0168,0087,0085,0009,0086,0271</t>
  </si>
  <si>
    <t>古简蜗</t>
  </si>
  <si>
    <t>灾祸之简</t>
  </si>
  <si>
    <t>0071,0399,0492,0202,0580,0074,0275,0282,0437,0073,0212,0072,0371,0077,0438,0877,0180,0078,0321</t>
  </si>
  <si>
    <t>0776,0034,0331,0399,0203,0412,0263,0492,0202,0416,0447,0580,0506,0063,0282,0808,0437,0113,0345,0341,0189,0676,0182,0240,0115,0156,0184,0402,0214,0555,0076,0669,0180,0164,0241,0036,0269,0851,0885,0428</t>
  </si>
  <si>
    <t>古剑豹</t>
  </si>
  <si>
    <t>灾祸之剑</t>
  </si>
  <si>
    <t>0399,0114,0420,0556,0196,0212,0054,0400,0371,0181,0105,0877,0533,0329,0883,0180,0389,0014,0675</t>
  </si>
  <si>
    <t>0512,0332,0419,0059,0280,0242,0399,0203,0263,0206,0416,0114,0506,0063,0423,0861,0196,0808,0182,0706,0240,0156,0184,0214,0555,0883,0180,0164,0014,0036,0269,0851,0675</t>
  </si>
  <si>
    <t>古鼎鹿</t>
  </si>
  <si>
    <t>灾祸之鼎</t>
  </si>
  <si>
    <t>0523,0399,0089,0090,0212,0262,0371,0157,0877,0328,0191,0180,0023,0707,0269,0037,0675,0018</t>
  </si>
  <si>
    <t>0776,0034,0523,0399,0091,0038,0414,0089,0203,0263,0416,0484,0506,0063,0808,0341,0189,0182,0156,0157,0317,0201,0328,0184,0214,0555,0191,0180,0446,0707,0444,0164,0241,0036,0269,0851,0675,0428</t>
  </si>
  <si>
    <t>古玉鱼</t>
  </si>
  <si>
    <t>灾祸之玉</t>
  </si>
  <si>
    <t>0340,0109,0399,0052,0488,0172,0510,0517,0436,0212,0262,0417,0315,0371,0877,0180,0207,0261</t>
  </si>
  <si>
    <t>0807,0109,0242,0399,0203,0263,0126,0083,0488,0053,0394,0416,0257,0506,0063,0808,0113,0417,0315,0182,0094,0115,0156,0184,0214,0555,0180,0164,0241,0036,0269,0915,0851,0261,0428</t>
  </si>
  <si>
    <t>轰鸣月</t>
  </si>
  <si>
    <t>0044,0784,0038,0225,0337,0349,0407,0053,0019,0116,0029,0510,0746,0043,0400,0355,0799,0184,0241,0675,0428</t>
  </si>
  <si>
    <t>0512,0332,0403,0776,0034,0784,0280,0242,0399,0091,0038,0434,0913,0337,0349,0406,0525,0089,0203,0263,0126,0424,0083,0053,0019,0416,0257,0542,0056,0063,0304,0442,0282,0808,0232,0200,0182,0156,0046,0157,0799,0184,0421,0214,0555,0707,0444,0164,0241,0366,0036,0269,0851,0675,0422,0369,0404,0428</t>
  </si>
  <si>
    <t>铁武者</t>
  </si>
  <si>
    <t>0370,0605,0194,0050,0104,0604,0364,0210,0248,0095,0282,0348,0585,0400,0427,0501,0425,0789,0469</t>
  </si>
  <si>
    <t>0332,0097,0396,0280,0347,0451,0370,0811,0109,0605,0409,0604,0227,0203,0412,0797,0206,0007,0374,0411,0248,0416,0447,0270,0506,0063,0304,0008,0196,0286,0282,0113,0710,0067,0345,0118,0581,0398,0182,0060,0094,0678,0244,0473,0115,0156,0179,0247,0421,0285,0214,0500,0164,0129,0014,0269,0851,0675,0085,0009,0086,0271,0433,0410,0404,0428</t>
  </si>
  <si>
    <t>故勒顿</t>
  </si>
  <si>
    <t>绯红脉动</t>
  </si>
  <si>
    <t>0097,0246,0784,0280,0370,0878,0068,0337,0409,0053,0394,0416,0200,0249,0103,0241</t>
  </si>
  <si>
    <t>0512,0097,0776,0034,0784,0280,0339,0523,0370,0242,0091,0038,0434,0913,0337,0406,0525,0409,0814,0203,0263,0126,0424,0083,0488,0053,0394,0411,0264,0416,0535,0257,0484,0270,0063,0423,0442,0067,0490,0800,0341,0189,0200,0315,0182,0156,0179,0046,0799,0184,0421,0214,0555,0076,0707,0164,0241,0014,0036,0269,0915,0851,0422,0253,0369,0528,0428</t>
  </si>
  <si>
    <t>密勒顿</t>
  </si>
  <si>
    <t>强子引擎</t>
  </si>
  <si>
    <t>0097,0268,0435,0225,0406,0604,0879,0063,0319,0243,0200,0315,0570,0351,0087,0084</t>
  </si>
  <si>
    <t>0512,0097,0034,0347,0268,0451,0109,0242,0605,0434,0913,0337,0406,0525,0598,0604,0486,0203,0263,0430,0416,0484,0270,0063,0113,0319,0200,0315,0408,0182,0115,0156,0184,0214,0555,0076,0164,0916,0014,0036,0269,0851,0087,0085,0086,0369,0521,0528,0428</t>
  </si>
  <si>
    <t>波荡水</t>
  </si>
  <si>
    <t>铁斑叶</t>
  </si>
  <si>
    <t>裹蜜虫</t>
  </si>
  <si>
    <t>甘露之蜜</t>
  </si>
  <si>
    <t>0310,0331,0458,0225,0406,0525,0412,0074,0611,0182,0105,0278,0164,0230,0903,0110</t>
  </si>
  <si>
    <t>0034,0450,0331,0434,0913,0406,0525,0203,0412,0263,0202,0416,0447,0803,0580,0360,0063,0437,0200,0676,0884,0182,0115,0156,0402,0214,0076,0164,0241,0036,0851</t>
  </si>
  <si>
    <t>斯魔茶</t>
  </si>
  <si>
    <t>款待</t>
  </si>
  <si>
    <t>0071,0310,0492,0202,0506,0437,0791,0072,0262,0476,0247,0078,0110</t>
  </si>
  <si>
    <t>0347,0174,0203,0412,0492,0202,0580,0506,0286,0334,0437,0345,0417,0101,0220,0566,0809,0182,0244,0115,0156,0503,0247,0214,0076,0180,0164,0851,0433,0253</t>
  </si>
  <si>
    <t>来悲粗茶</t>
  </si>
  <si>
    <t>0071,0310,0492,0506,0437,0791,0902,0072,0262,0476,0247,0668,0078,0110</t>
  </si>
  <si>
    <t>0347,0174,0203,0412,0492,0202,0580,0506,0063,0286,0334,0437,0345,0417,0101,0220,0566,0809,0182,0244,0115,0156,0503,0247,0214,0076,0180,0164,0851,0433,0253</t>
  </si>
  <si>
    <t>够赞狗</t>
  </si>
  <si>
    <t>毒锁链</t>
  </si>
  <si>
    <t>0044,0693,0339,0068,0242,0395,0416,0336,0067,0305,0398,0276</t>
  </si>
  <si>
    <t>0776,0034,0280,0339,0370,0242,0174,0091,0038,0409,0203,0263,0424,0007,0374,0411,0264,0416,0441,0912,0667,0063,0423,0008,0442,0282,0808,0067,0490,0232,0200,0398,0342,0182,0706,0156,0179,0046,0317,0184,0421,0214,0188,0482,0555,0180,0707,0164,0036,0269,0851,0168,0675,0422,0009,0092,0918,0253</t>
  </si>
  <si>
    <t>愿增猿</t>
  </si>
  <si>
    <t>0499,0093,0252,0260,0248,0270,0417,0575,0398,0060,0094,0010,0482</t>
  </si>
  <si>
    <t>0491,0226,0347,0109,0203,0263,0374,0411,0248,0416,0447,0441,0270,0506,0063,0286,0808,0113,0118,0189,0417,0101,0398,0809,0182,0060,0094,0917,0678,0244,0473,0156,0247,0421,0214,0188,0482,0180,0500,0164,0129,0269,0851,0168,0092,0885,0271,0253,0369,0474</t>
  </si>
  <si>
    <t>吉雉鸡</t>
  </si>
  <si>
    <t>0213,0251,0440,0574,0024,0260,0585,0064,0139,0098,0355,0207,0541,0017</t>
  </si>
  <si>
    <t>0491,0512,0332,0097,0314,0403,0914,0413,0347,0204,0399,0605,0574,0814,0203,0263,0019,0416,0441,0257,0506,0542,0063,0196,0808,0113,0417,0583,0398,0342,0182,0244,0156,0247,0421,0214,0188,0180,0164,0129,0014,0366,0036,0269,0851,0168,0092,0253,0369,0474</t>
  </si>
  <si>
    <t>厄鬼椪-碧草面具</t>
  </si>
  <si>
    <t>面影辉映</t>
  </si>
  <si>
    <t>0068,0024,0116,0266,0074,0532,0904,0073,0490,0438,0098,0514,0021,0596,0276,0235,0675,0022,0452</t>
  </si>
  <si>
    <t>0280,0331,0204,0227,0203,0412,0263,0206,0374,0202,0416,0447,0803,0580,0270,0282,0808,0437,0067,0490,0345,0583,0182,0240,0156,0179,0317,0201,0184,0402,0214,0076,0669,0191,0707,0164,0241,0014,0036,0269,0851,0675,0885,0369,0428</t>
  </si>
  <si>
    <t>厄鬼椪-水井面具</t>
  </si>
  <si>
    <t>厄鬼椪-火灶面具</t>
  </si>
  <si>
    <t>厄鬼椪-础石面具</t>
  </si>
  <si>
    <t>铝钢桥龙</t>
  </si>
  <si>
    <t>0784,0337,0525,0905,0430,0116,0468,0063,0334,0043,0368,0232,0319,0249</t>
  </si>
  <si>
    <t>0396,0776,0034,0784,0280,0399,0038,0434,0913,0337,0406,0525,0089,0203,0263,0430,0492,0416,0360,0912,0484,0063,0334,0442,0113,0232,0319,0800,0200,0182,0115,0156,0046,0157,0317,0184,0214,0479,0555,0076,0446,0796,0444,0164,0014,0036,0851,0087,0085,0086</t>
  </si>
  <si>
    <t>蜜集大蛇</t>
  </si>
  <si>
    <t>0310,0331,0458,0225,0406,0525,0412,0907,0074,0611,0438,0182,0105,0278,0164,0230,0903,0110,0281</t>
  </si>
  <si>
    <t>0776,0034,0784,0450,0331,0174,0038,0434,0913,0406,0525,0414,0089,0203,0412,0263,0202,0416,0447,0803,0580,0360,0484,0056,0063,0437,0345,0417,0200,0676,0884,0182,0240,0115,0156,0402,0214,0076,0164,0241,0036,0851,0253</t>
  </si>
  <si>
    <t>破空焰</t>
  </si>
  <si>
    <t>0246,0044,0908,0306,0024,0337,0407,0126,0424,0394,0336,0510,0436,0043,0234,0568,0200,0833,0023,0241</t>
  </si>
  <si>
    <t>0034,0784,0523,0242,0038,0434,0913,0337,0349,0406,0525,0089,0203,0263,0126,0424,0083,0488,0053,0394,0416,0535,0257,0063,0442,0200,0315,0182,0706,0156,0179,0046,0799,0184,0815,0214,0684,0555,0707,0444,0164,0241,0036,0915,0851,0422,0311</t>
  </si>
  <si>
    <t>猛雷鼓</t>
  </si>
  <si>
    <t>0246,0776,0347,0268,0435,0225,0692,0406,0525,0604,0804,0351,0023,0241,0087,0909,0239,0192</t>
  </si>
  <si>
    <t>0776,0034,0784,0347,0268,0451,0242,0038,0434,0913,0406,0525,0089,0598,0604,0486,0527,0203,0263,0416,0484,0063,0304,0200,0182,0156,0046,0184,0214,0555,0076,0707,0164,0241,0916,0036,0269,0851,0087,0085,0422,0086,0521,0311,0528</t>
  </si>
  <si>
    <t>铁磐岩</t>
  </si>
  <si>
    <t>0097,0068,0604,0416,0030,0043,0224,0910,0427,0098,0501,0088,0317,0533,0163,0444,0014</t>
  </si>
  <si>
    <t>0332,0097,0403,0034,0280,0523,0370,0038,0089,0604,0203,0263,0416,0063,0334,0442,0800,0398,0182,0094,0473,0156,0350,0317,0201,0184,0214,0669,0444,0164,0014,0036,0269,0851,0675,0528,0404,0428</t>
  </si>
  <si>
    <t>铁头壳</t>
  </si>
  <si>
    <t>0093,0604,0430,0248,0063,0334,0043,0368,0232,0427,0473,0501,0533,0163,0684,0911,0521</t>
  </si>
  <si>
    <t>0097,0403,0034,0280,0523,0347,0038,0604,0203,0797,0263,0430,0411,0248,0416,0356,0484,0063,0334,0442,0232,0319,0182,0094,0917,0473,0156,0184,0214,0684,0669,0796,0500,0164,0916,0014,0036,0851,0521,0404,0428</t>
  </si>
  <si>
    <t>太乐巴戈斯</t>
  </si>
  <si>
    <t>太晶变形</t>
  </si>
  <si>
    <t>0246,0038,0414,0360,0029,0484,0182,0229,0397,0906,0161,0110</t>
  </si>
  <si>
    <t>0396,0776,0034,0405,0347,0242,0399,0605,0038,0406,0414,0089,0203,0412,0263,0053,0394,0430,0416,0356,0360,0535,0484,0063,0058,0861,0442,0800,0408,0182,0240,0156,0046,0157,0815,0214,0076,0446,0444,0500,0164,0241,0916,0057,0036,0087,0085,0092,0352,0311,0528,0428</t>
  </si>
  <si>
    <t>太乐巴戈斯-太晶形态</t>
  </si>
  <si>
    <t>太晶甲壳</t>
  </si>
  <si>
    <t>太乐巴戈斯-星晶形态</t>
  </si>
  <si>
    <t>归零化境</t>
  </si>
  <si>
    <t>桃歹郎</t>
  </si>
  <si>
    <t>毒傀儡</t>
  </si>
  <si>
    <t>0310,0111,0194,0313,0919,0212,0262,0417,0575,0139,0105,0205,0247,0123,0092,0110</t>
  </si>
  <si>
    <t>0491,0174,0203,0313,0492,0441,0506,0286,0417,0101,0566,0809,0182,0156,0247,0214,0188,0482,0180,0164,0851,0092,0474</t>
  </si>
  <si>
    <t>英文名称</t>
  </si>
  <si>
    <t>分类</t>
  </si>
  <si>
    <t>威力</t>
  </si>
  <si>
    <t>威力骰</t>
  </si>
  <si>
    <t>命中骰</t>
  </si>
  <si>
    <t>PP</t>
  </si>
  <si>
    <t>作用距离</t>
  </si>
  <si>
    <t>优先度</t>
  </si>
  <si>
    <t>说明</t>
  </si>
  <si>
    <t>其他分类</t>
  </si>
  <si>
    <t>0001</t>
  </si>
  <si>
    <t>Pound</t>
  </si>
  <si>
    <t>拍击</t>
  </si>
  <si>
    <t>物理</t>
  </si>
  <si>
    <t>1D8</t>
  </si>
  <si>
    <t>D20+6</t>
  </si>
  <si>
    <t>临近</t>
  </si>
  <si>
    <t>使用长长的尾巴或手等拍打对手进行攻击。对临近的1个目标造成1D8的一般属性物理伤害。</t>
  </si>
  <si>
    <t>接触</t>
  </si>
  <si>
    <t>0002</t>
  </si>
  <si>
    <t>KarateChop</t>
  </si>
  <si>
    <t>空手劈</t>
  </si>
  <si>
    <t>1D10</t>
  </si>
  <si>
    <t>用锋利的手刀劈向对手进行攻击。对临近的1个目标造成1D10的格斗属性物理伤害。该招式额外具有1级击中要害等级。</t>
  </si>
  <si>
    <t>0003</t>
  </si>
  <si>
    <t>DoubleSlap</t>
  </si>
  <si>
    <t>连环巴掌</t>
  </si>
  <si>
    <t>1D4</t>
  </si>
  <si>
    <t>D20+3</t>
  </si>
  <si>
    <t>用连环巴掌拍打对手进行攻击。对临近的1个目标进行2~5次攻击，每进行一次攻击就对目标造成1D4的一般属性物理伤害。投掷1D8判定攻击的次数，出目为1～3时攻击2次、4～6时攻击3次、7时攻击4次、8时攻击5次。</t>
  </si>
  <si>
    <t>接触
连续攻击</t>
  </si>
  <si>
    <t>0004</t>
  </si>
  <si>
    <t>CometPunch</t>
  </si>
  <si>
    <t>连续拳</t>
  </si>
  <si>
    <t>用拳头连续对临近的1个目标进行攻击。对临近的1个目标进行2~5次攻击，每进行一次攻击，就对目标造成1D4的一般属性物理伤害。投掷1D8进行判定攻击的次数，出目为1～3时攻击2次，4～6时攻击3次，7时攻击4次，8时攻击5次。</t>
  </si>
  <si>
    <t>接触
连续攻击
拳</t>
  </si>
  <si>
    <t>0005</t>
  </si>
  <si>
    <t>MegaPunch</t>
  </si>
  <si>
    <t>百万吨重拳</t>
  </si>
  <si>
    <t>2D8</t>
  </si>
  <si>
    <t>用充满力量的拳头攻击对手。对临近的1个目标造成2D8的一般属性物理伤害。</t>
  </si>
  <si>
    <t>接触
拳</t>
  </si>
  <si>
    <t>PayDay</t>
  </si>
  <si>
    <t>聚宝功</t>
  </si>
  <si>
    <t>向对手的身体投掷小金币进行攻击。对3格内的1个目标造成1D8的一般属性物理伤害。在使用该招式后，战斗结束时可以获得与牵绊等级×10的宝可元。</t>
  </si>
  <si>
    <t>0007</t>
  </si>
  <si>
    <t>FirePunch</t>
  </si>
  <si>
    <t>火焰拳</t>
  </si>
  <si>
    <t>2D4+1D6</t>
  </si>
  <si>
    <t>用充满火焰的拳头攻击对手。 对临近的1个目标造成2D4+1D6的火属性物理伤害。攻击命中后进行DC19的检定，检定成功则使目标陷入灼伤状态。</t>
  </si>
  <si>
    <t>接触
拳
追加效果</t>
  </si>
  <si>
    <t>0008</t>
  </si>
  <si>
    <t>IcePunch</t>
  </si>
  <si>
    <t>冰冻拳</t>
  </si>
  <si>
    <t>用充满寒气的拳头攻击对手。对临近的1个目标造成2D4+1D6的冰属性物理伤害。攻击命中后进行DC19的检定，检定成功则使目标陷入冰冻状态。</t>
  </si>
  <si>
    <t>0009</t>
  </si>
  <si>
    <t>ThunderPunch</t>
  </si>
  <si>
    <t>雷电拳</t>
  </si>
  <si>
    <t>用充满电流的拳头攻击对手。对临近的1个目标造成2D4+1D6的电属性物理伤害。攻击命中后进行DC19的检定，检定成功则使目标陷入麻痹状态。</t>
  </si>
  <si>
    <t>0010</t>
  </si>
  <si>
    <t>Scratch</t>
  </si>
  <si>
    <t>抓</t>
  </si>
  <si>
    <t>用坚硬且无比锋利的爪子抓对手进行攻击。对临近的1个目标造成1D8的一般属性物理伤害。</t>
  </si>
  <si>
    <t>0011</t>
  </si>
  <si>
    <t>ViseGrip</t>
  </si>
  <si>
    <t>夹住</t>
  </si>
  <si>
    <t>1D6+1D4</t>
  </si>
  <si>
    <t>将对手从两侧夹住进行攻击。对临近的1个目标造成1D6+1D4的一般属性物理伤害。</t>
  </si>
  <si>
    <t>0012</t>
  </si>
  <si>
    <t>Guillotine</t>
  </si>
  <si>
    <t>极落钳</t>
  </si>
  <si>
    <t>MAX</t>
  </si>
  <si>
    <t>D20-10</t>
  </si>
  <si>
    <t>用大钳子或剪刀等夹断对手进行攻击。对临近的1个目标造成等同于目标最大HP的固定伤害。该招式不计算任何命中与闪避的加成，只以基础值进行命中判定。</t>
  </si>
  <si>
    <t>0012.1</t>
  </si>
  <si>
    <t>断头钳</t>
  </si>
  <si>
    <t>0013</t>
  </si>
  <si>
    <t>RazorWind</t>
  </si>
  <si>
    <t>旋风刀</t>
  </si>
  <si>
    <t>特殊</t>
  </si>
  <si>
    <t>制造风之刃，在第1回合进行蓄力，于第2回合攻击对手。对5格内的一处2x2矩形区域内的所有单位造成2D8点一般属性特殊伤害。该招式额外具有1级击中要害等级。</t>
  </si>
  <si>
    <t>0014</t>
  </si>
  <si>
    <t>SwordsDance</t>
  </si>
  <si>
    <t>剑舞</t>
  </si>
  <si>
    <t>—</t>
  </si>
  <si>
    <t>自身</t>
  </si>
  <si>
    <t>激烈地跳起战舞提高气势。使自身的攻击上升2级。</t>
  </si>
  <si>
    <t>跳舞</t>
  </si>
  <si>
    <t>0015</t>
  </si>
  <si>
    <t>Cut</t>
  </si>
  <si>
    <t>居合劈</t>
  </si>
  <si>
    <t>D20+5</t>
  </si>
  <si>
    <t>用镰刀或爪子等切斩对手进行攻击。对临近的1个目标造成1D10的一般属性物理伤害。</t>
  </si>
  <si>
    <t>接触
切割</t>
  </si>
  <si>
    <t>0015.1</t>
  </si>
  <si>
    <t>居合斩</t>
  </si>
  <si>
    <t>0016</t>
  </si>
  <si>
    <t>Gust</t>
  </si>
  <si>
    <t>起风</t>
  </si>
  <si>
    <t>用翅膀将刮起的狂风袭向对手进行攻击。对直线3格内的第1个目标造成1D8的飞行属性特殊伤害。</t>
  </si>
  <si>
    <t>风</t>
  </si>
  <si>
    <t>0017</t>
  </si>
  <si>
    <t>WingAttack</t>
  </si>
  <si>
    <t>翅膀攻击</t>
  </si>
  <si>
    <t>2D6</t>
  </si>
  <si>
    <t>大大地展开美丽的翅膀，将其撞向对手进行攻击。对临近的1个目标造成2D6的飞行属性物理伤害。</t>
  </si>
  <si>
    <t>0018</t>
  </si>
  <si>
    <t>Whirlwind</t>
  </si>
  <si>
    <t>吹飞</t>
  </si>
  <si>
    <t>吹飞对手。使直线4格内的第1个目标后退至距离自身至多4格的位置，或使其逃脱。这个招式的优先度-6。</t>
  </si>
  <si>
    <t>0019</t>
  </si>
  <si>
    <t>Fly</t>
  </si>
  <si>
    <t>飞翔</t>
  </si>
  <si>
    <t>3D6</t>
  </si>
  <si>
    <t>第1回合飞上天空，进入潜行状态，第2回合俯冲进行攻击。对临近的1个目标造成3D6的飞行属性物理伤害。</t>
  </si>
  <si>
    <t>0020</t>
  </si>
  <si>
    <t>Bind</t>
  </si>
  <si>
    <t>绑紧</t>
  </si>
  <si>
    <t>使用长长的身体或藤蔓绑紧对手进行攻击。对临近的1个目标造成1D4的一般属性物理伤害。并使目标陷入束缚状态，可以选择以自身作为束缚源。</t>
  </si>
  <si>
    <t>0021</t>
  </si>
  <si>
    <t>Slam</t>
  </si>
  <si>
    <t>摔打</t>
  </si>
  <si>
    <t>D20+1</t>
  </si>
  <si>
    <t>使用长长的尾巴或藤蔓等摔打对手进行攻击。对临近的1个目标造成2D8的一般属性物理伤害。</t>
  </si>
  <si>
    <t>0022</t>
  </si>
  <si>
    <t>VineWhip</t>
  </si>
  <si>
    <t>藤鞭</t>
  </si>
  <si>
    <t>2D4</t>
  </si>
  <si>
    <t>用如同鞭子般弯曲而细长的藤蔓摔打对手进行攻击。对直线3格内的第1个目标，或自身前方扇形1格内的所有单位造成2D4的草属性物理伤害。</t>
  </si>
  <si>
    <t>0023</t>
  </si>
  <si>
    <t>Stomp</t>
  </si>
  <si>
    <t>踩踏</t>
  </si>
  <si>
    <t>3D4</t>
  </si>
  <si>
    <t>用大脚踩踏对手进行攻击。对临近的1个目标造成3D4的一般属性物理伤害。攻击命中后进行DC15的检定，检定成功则使目标陷入畏缩状态。</t>
  </si>
  <si>
    <t>接触
压击
追加效果</t>
  </si>
  <si>
    <t>0024</t>
  </si>
  <si>
    <t>DoubleKick</t>
  </si>
  <si>
    <t>二连踢</t>
  </si>
  <si>
    <t>1D6</t>
  </si>
  <si>
    <t>用2只脚踢飞对手进行攻击。对临近的1个目标连续攻击2次，每次攻击造成1D6的格斗属性物理伤害。</t>
  </si>
  <si>
    <t>0025</t>
  </si>
  <si>
    <t>MegaKick</t>
  </si>
  <si>
    <t>百万吨重踢</t>
  </si>
  <si>
    <t>3D8</t>
  </si>
  <si>
    <t>使出力大无穷的重踢踢飞对手进行攻击。对临近的1个目标造成3D8的一般属性物理伤害。</t>
  </si>
  <si>
    <t>0026</t>
  </si>
  <si>
    <t>JumpKick</t>
  </si>
  <si>
    <t>飞踢</t>
  </si>
  <si>
    <t>2D10</t>
  </si>
  <si>
    <t>使出高高的腾空踢攻击对手。突进2格后对临近的1个目标造成2D10的格斗属性物理伤害。命中后自身也会受到2D10+体力调整值的伤害。</t>
  </si>
  <si>
    <t>接触
反作用</t>
  </si>
  <si>
    <t>0027</t>
  </si>
  <si>
    <t>RollingKick</t>
  </si>
  <si>
    <t>回旋踢</t>
  </si>
  <si>
    <t>一边使身体快速旋转一边踢飞对手进行攻击。对临近的1个目标造成2D6的格斗属性物理伤害。攻击命中后进行DC15的检定，检定成功则使目标陷入畏缩状态。</t>
  </si>
  <si>
    <t>接触
追加效果</t>
  </si>
  <si>
    <t>0028</t>
  </si>
  <si>
    <t>SandAttack</t>
  </si>
  <si>
    <t>泼沙</t>
  </si>
  <si>
    <t>向对手脸上泼沙子。使直线2格内的第1个目标命中降低1级。</t>
  </si>
  <si>
    <t>Headbutt</t>
  </si>
  <si>
    <t>头锤</t>
  </si>
  <si>
    <t>1D8+1D6</t>
  </si>
  <si>
    <t>将头伸出笔直地扑向对手进行攻击。对临近的1个目标造成1D8+1D6的一般属性物理伤害。攻击命中后进行DC15的检定，检定成功则使目标陷入畏缩状态。</t>
  </si>
  <si>
    <t>0030</t>
  </si>
  <si>
    <t>HornAttack</t>
  </si>
  <si>
    <t>角撞</t>
  </si>
  <si>
    <t>用尖锐的角刺向临近的1个目标进行攻击。对目标造成3D4的一般属性物理伤害。</t>
  </si>
  <si>
    <t>0031</t>
  </si>
  <si>
    <t>FuryAttack</t>
  </si>
  <si>
    <t>乱击</t>
  </si>
  <si>
    <t>用角或喙刺向对手进行攻击。对临近的1个目标进行2~5次攻击，每进行一次攻击，就对目标造成1D4的一般属性物理伤害。投掷1D8进行判定攻击的次数，出目为1～3时攻击2次，4～6时攻击3次，7时攻击4次，8时攻击5次。</t>
  </si>
  <si>
    <t>0032</t>
  </si>
  <si>
    <t>HornDrill</t>
  </si>
  <si>
    <t>角钻</t>
  </si>
  <si>
    <t>用旋转的角刺入对手进行攻击。对临近的1个目标造成等同于目标最大HP的固定伤害。该招式不计算任何命中与闪避的加成，只以基础值进行命中判定。</t>
  </si>
  <si>
    <t>0033</t>
  </si>
  <si>
    <t>Tackle</t>
  </si>
  <si>
    <t>撞击</t>
  </si>
  <si>
    <t>用整个身体撞向对手进行攻击。对临近的1个目标造成1D8的一般属性物理伤害。</t>
  </si>
  <si>
    <t>0034</t>
  </si>
  <si>
    <t>BodySlam</t>
  </si>
  <si>
    <t>泰山压顶</t>
  </si>
  <si>
    <t>2D6+1D4</t>
  </si>
  <si>
    <t>用整个身体压住对手进行攻击。对临近的1个目标造成2D6+1D4的一般属性物理伤害。攻击命中后进行DC15的检定，检定成功则让对手陷入麻痹状态。</t>
  </si>
  <si>
    <t>0035</t>
  </si>
  <si>
    <t>Wrap</t>
  </si>
  <si>
    <t>紧束</t>
  </si>
  <si>
    <t>D20+4</t>
  </si>
  <si>
    <t>使用长长的身体或藤蔓等紧束对手进行攻击。对临近的1个目标造成1D4的一般属性物理伤害。并使目标陷入束缚状态，可以选择以自身为束缚源。</t>
  </si>
  <si>
    <t>0036</t>
  </si>
  <si>
    <t>TakeDown</t>
  </si>
  <si>
    <t>猛撞</t>
  </si>
  <si>
    <t>以惊人的气势撞向对手进行攻击。突进2格后对临近的1个目标造成3D6的一般属性物理伤害。攻击命中后自身也会受到造成的伤害1/4的固定伤害。</t>
  </si>
  <si>
    <t>0037</t>
  </si>
  <si>
    <t>Thrash</t>
  </si>
  <si>
    <t>大闹一番</t>
  </si>
  <si>
    <t>乱打一气地攻击对手。对临近的所有单位造成3D8的一般属性物理伤害。并且使自身进入2回合的热衷状态。</t>
  </si>
  <si>
    <t>0038</t>
  </si>
  <si>
    <t>DoubleEdge</t>
  </si>
  <si>
    <t>舍身冲撞</t>
  </si>
  <si>
    <t>拼命地猛撞向对手进行攻击。突进3格后对临近的1个目标造成3D8的一般属性物理伤害。攻击命中后自身也会受到造成的伤害1/3的固定伤害。</t>
  </si>
  <si>
    <t>0039</t>
  </si>
  <si>
    <t>TailWhip</t>
  </si>
  <si>
    <t>摇尾巴</t>
  </si>
  <si>
    <t>可爱地左右摇晃尾巴诱使对手疏忽大意。使锥形4格内的所有单位的防御下降1级。</t>
  </si>
  <si>
    <t>0040</t>
  </si>
  <si>
    <t>PoisonSting</t>
  </si>
  <si>
    <t>毒针</t>
  </si>
  <si>
    <t>射出有毒的针刺进行攻击。对直线2格内的第1个目标造成1D4的毒属性物理伤害。攻击命中后进行DC15的检定，检定成功则让对手陷入中毒状态。</t>
  </si>
  <si>
    <t>追加效果</t>
  </si>
  <si>
    <t>0041</t>
  </si>
  <si>
    <t>Twineedle</t>
  </si>
  <si>
    <t>双针</t>
  </si>
  <si>
    <t>用2根针刺向对手进行攻击。对临近的1个目标连续攻击2次，每次攻击造成1D4的虫属性物理伤害。每次攻击命中后进行DC17的检定，检定成功则让对手陷入中毒状态。</t>
  </si>
  <si>
    <t>连续攻击
追加效果</t>
  </si>
  <si>
    <t>0042</t>
  </si>
  <si>
    <t>PinMissile</t>
  </si>
  <si>
    <t>飞弹针</t>
  </si>
  <si>
    <t>向对手发射锐针进行攻击。对3格内的1个目标进行2~5次攻击，每进行一次攻击，就对目标造成1D4的虫属性物理伤害。投掷1D8进行判定攻击的次数，出目为1～3时攻击2次，4～6时攻击3次，7时攻击4次，8时攻击5次。</t>
  </si>
  <si>
    <t>0043</t>
  </si>
  <si>
    <t>Leer</t>
  </si>
  <si>
    <t>瞪眼</t>
  </si>
  <si>
    <t>用犀利的眼神使对手害怕。使4格内的1个目标的防御下降1级。</t>
  </si>
  <si>
    <t>0044</t>
  </si>
  <si>
    <t>Bite</t>
  </si>
  <si>
    <t>咬住</t>
  </si>
  <si>
    <t>用尖锐的牙咬住对手进行攻击。对临近的1个目标造成2D6的恶属性物理伤害。攻击命中后进行DC15的检定，检定成功则让对手陷入畏缩状态。</t>
  </si>
  <si>
    <t>接触
啃咬
追加效果</t>
  </si>
  <si>
    <t>0045</t>
  </si>
  <si>
    <t>Growl</t>
  </si>
  <si>
    <t>叫声</t>
  </si>
  <si>
    <t>发出可爱的叫声，引开注意力力使对手放松警惕。使锥形4格内的所有单位的攻击下降1级。</t>
  </si>
  <si>
    <t>声音</t>
  </si>
  <si>
    <t>0046</t>
  </si>
  <si>
    <t>Roar</t>
  </si>
  <si>
    <t>吼叫</t>
  </si>
  <si>
    <t>发出吼叫吓退对手。使锥形4格内的1个目标后退至距离自身至多4格的位置，或使其逃脱。这个招式的优先度-6。</t>
  </si>
  <si>
    <t>Sing</t>
  </si>
  <si>
    <t>唱歌</t>
  </si>
  <si>
    <t>D20-3</t>
  </si>
  <si>
    <t>唱起舒适美妙的歌声。使以自身为中心9x9圆形范围内的所有单位陷入2回合睡眠状态。</t>
  </si>
  <si>
    <t>0048</t>
  </si>
  <si>
    <t>Supersonic</t>
  </si>
  <si>
    <t>超音波</t>
  </si>
  <si>
    <t>发出特殊的音波。使直线4格内的第1个目标陷入1D4回合混乱状态。</t>
  </si>
  <si>
    <t>0049</t>
  </si>
  <si>
    <t>SonicBoom</t>
  </si>
  <si>
    <t>音爆</t>
  </si>
  <si>
    <t>固定伤害</t>
  </si>
  <si>
    <t>将冲击波撞向对手进行攻击。对直线3格内的第1个目标造成6点固定伤害。</t>
  </si>
  <si>
    <t>Disable</t>
  </si>
  <si>
    <t>定身法</t>
  </si>
  <si>
    <t>阻碍目标行动。使4格内的1个目标陷入4回合定身法状态。处于该状态的宝可梦无法使用在进入该状态之前使出的招式。</t>
  </si>
  <si>
    <t>心神</t>
  </si>
  <si>
    <t>0051</t>
  </si>
  <si>
    <t>Acid</t>
  </si>
  <si>
    <t>溶解液</t>
  </si>
  <si>
    <t>将强酸泼向对手进行攻击。对直线3格内的第1个目标造成1D8的毒属性特殊伤害。攻击命中后进行DC19的检定，检定成功则使目标的特防下降1级。</t>
  </si>
  <si>
    <t>0052</t>
  </si>
  <si>
    <t>Ember</t>
  </si>
  <si>
    <t>火花</t>
  </si>
  <si>
    <t>向对手发射小型火焰进行攻击。对直线3格内的第1个目标造成1D8的火属性特殊伤害。攻击命中后进行DC19的检定，检定成功则使目标陷入灼伤状态。</t>
  </si>
  <si>
    <t>0053</t>
  </si>
  <si>
    <t>Flamethrower</t>
  </si>
  <si>
    <t>喷射火焰</t>
  </si>
  <si>
    <t>向对手发射烈焰进行攻击。对直线4格内的第1个目标造成3D6的火属性特殊伤害。攻击命中后进行DC19的检定，检定成功则使目标陷入灼伤状态。</t>
  </si>
  <si>
    <t>Mist</t>
  </si>
  <si>
    <t>白雾</t>
  </si>
  <si>
    <t>用白雾覆盖身体。使以自身为中心的5×5圆形范围内的场地进入5回合的白雾状态。处于该状态场地中的宝可梦能力等级不会降低。</t>
  </si>
  <si>
    <t>WaterGun</t>
  </si>
  <si>
    <t>水枪</t>
  </si>
  <si>
    <t>向对手猛烈地喷射水流进行攻击。对直线3格内的第1个目造成1D8的水属性特殊伤害。</t>
  </si>
  <si>
    <t>HydroPump</t>
  </si>
  <si>
    <t>水炮</t>
  </si>
  <si>
    <t>2D8+1D6</t>
  </si>
  <si>
    <t>D20+2</t>
  </si>
  <si>
    <t>向对手猛烈地喷射大量水流进行攻击。对直线5格内的第1个目标造成2D8+1D6的水属性特殊伤害。</t>
  </si>
  <si>
    <t>0057</t>
  </si>
  <si>
    <t>Surf</t>
  </si>
  <si>
    <t>冲浪</t>
  </si>
  <si>
    <t>召唤出巨浪对冲击前方进行攻击。对前方3x3矩形范围内所有单位造成3D6的水属性特殊伤害。并且可以使自身突进至此范围内的任意位置。</t>
  </si>
  <si>
    <t>0058</t>
  </si>
  <si>
    <t>IceBeam</t>
  </si>
  <si>
    <t>冰冻光束</t>
  </si>
  <si>
    <t>向对手发射冰冻光束进行攻击。对直线4格内的第1个目标造成3D6的冰属性特殊伤害。攻击命中后进行DC19的检定，检定成功则使目标陷入冰冻状态。</t>
  </si>
  <si>
    <t>Blizzard</t>
  </si>
  <si>
    <t>暴风雪</t>
  </si>
  <si>
    <t>D20+0</t>
  </si>
  <si>
    <t>将猛烈的暴风雪刮向对手进行攻击。对前方3×4矩形范围内的所有单位造成2D8+1D6的冰属性特殊伤害。</t>
  </si>
  <si>
    <t>风
追加效果</t>
  </si>
  <si>
    <t>0060</t>
  </si>
  <si>
    <t>Psybeam</t>
  </si>
  <si>
    <t>幻象光线</t>
  </si>
  <si>
    <t>向对手发射神奇的光线进行攻击。对直线3格内的第1个目标造成3D4的超能力属性特殊伤害。攻击命中后进行DC19的检定，检定成功则使目标陷入1D4回合混乱状态。</t>
  </si>
  <si>
    <t>0061</t>
  </si>
  <si>
    <t>BubbleBeam</t>
  </si>
  <si>
    <t>泡沫光线</t>
  </si>
  <si>
    <t>向对手猛烈地喷射泡沫进行攻击。对直线3格内的第1个目标造成3D4的水属性特殊伤害。攻击命中后进行DC19的检定，检定成功则使目标的速度下降1级。</t>
  </si>
  <si>
    <t>0062</t>
  </si>
  <si>
    <t>AuroraBeam</t>
  </si>
  <si>
    <t>极光束</t>
  </si>
  <si>
    <t>向对手发射虹色光束进行攻击。对直线3格内的第1个目标造成3D4的冰属性特殊伤害。攻击命中后进行DC19的检定，检定成功则使目标的攻击下降1级。</t>
  </si>
  <si>
    <t>0063</t>
  </si>
  <si>
    <t>HyperBeam</t>
  </si>
  <si>
    <t>破坏光线</t>
  </si>
  <si>
    <t>3D10</t>
  </si>
  <si>
    <t>向对手发射强烈的光线进行攻击。对直线8格内的所有单位造成3D10的一般属性特殊伤害。攻击命中后使自身陷入一回合的反作用力状态。</t>
  </si>
  <si>
    <t>0064</t>
  </si>
  <si>
    <t>Peck</t>
  </si>
  <si>
    <t>啄</t>
  </si>
  <si>
    <t>用尖锐的喙或角刺向对手进行攻击。对临近的1个目标造成1D8的飞行属性物理伤害。</t>
  </si>
  <si>
    <t>0065</t>
  </si>
  <si>
    <t>DrillPeck</t>
  </si>
  <si>
    <t>啄钻</t>
  </si>
  <si>
    <t>一边旋转，一边将尖喙刺入对手进行攻击。对临近的1个目标造成2D8的飞行属性物理伤害。</t>
  </si>
  <si>
    <t>0066</t>
  </si>
  <si>
    <t>Submission</t>
  </si>
  <si>
    <t>深渊翻滚</t>
  </si>
  <si>
    <t>将对手连同自己一起摔向地面进行攻击。对临近的1个目标造成4D4的格斗属性物理伤害。攻击命中后自身也会受到造成的伤害1/4的固定伤害。</t>
  </si>
  <si>
    <t>0066.1</t>
  </si>
  <si>
    <t>地狱翻滚</t>
  </si>
  <si>
    <t>0067</t>
  </si>
  <si>
    <t>LowKick</t>
  </si>
  <si>
    <t>踢倒</t>
  </si>
  <si>
    <t>XD4</t>
  </si>
  <si>
    <t>用力踢对手的脚，使其摔倒。对临近的1个目标造成1D4的格斗属性物理伤害。若目标的体型等级大于1，则每高1级，威力骰额外增加1D4。</t>
  </si>
  <si>
    <t>0068</t>
  </si>
  <si>
    <t>Counter</t>
  </si>
  <si>
    <t>双倍奉还</t>
  </si>
  <si>
    <t>将这个回合中从最后1个目标那里受到的物理伤害以2倍的固定伤害返还给同1个目标。该招式无法对没有效果的属性的宝可梦造成伤害。如果受到多次攻击，仅使用最后一击的伤害计算。</t>
  </si>
  <si>
    <t>0069</t>
  </si>
  <si>
    <t>SeismicToss</t>
  </si>
  <si>
    <t>地球上投</t>
  </si>
  <si>
    <t>利用引力将对手甩飞出去。对临近的1个目标造成自身牵绊等级+5的固定伤害。</t>
  </si>
  <si>
    <t>0070</t>
  </si>
  <si>
    <t>Strength</t>
  </si>
  <si>
    <t>使出浑身力气殴打对手进行攻击。对临近的1个目标造成2D8的格斗属性物理伤害。</t>
  </si>
  <si>
    <t>0071</t>
  </si>
  <si>
    <t>Absorb</t>
  </si>
  <si>
    <t>吸取</t>
  </si>
  <si>
    <t>吸取对手的养分进行攻击。对2格内的1个目标造成1D4的伤害。可以回复造成的伤害一半的HP。</t>
  </si>
  <si>
    <t>0072</t>
  </si>
  <si>
    <t>MegaDrain</t>
  </si>
  <si>
    <t>超级吸取</t>
  </si>
  <si>
    <t>吸取对手的养分进行攻击。对2格内的1个目标造成1D8的伤害。可以回复造成的伤害一半的HP。</t>
  </si>
  <si>
    <t>0073</t>
  </si>
  <si>
    <t>LeechSeed</t>
  </si>
  <si>
    <t>寄生种子</t>
  </si>
  <si>
    <t>将寄生种子植入对手的体内。使2格内的1个目标陷入寄生种子状态。</t>
  </si>
  <si>
    <t>0074</t>
  </si>
  <si>
    <t>Growth</t>
  </si>
  <si>
    <t>生长</t>
  </si>
  <si>
    <t>让身体一下子长大。使自身的攻击和特攻上升1级。在大晴天或大日照天气下，会使攻击和特攻再上升1级。</t>
  </si>
  <si>
    <t>0075</t>
  </si>
  <si>
    <t>RazorLeaf</t>
  </si>
  <si>
    <t>飞叶快刀</t>
  </si>
  <si>
    <t>飞出叶片，切斩对手进行攻击。对直线3格内的所有单位造成1d6+1d4的草属性物理伤害。该招式额外具有1级击中要害等级。</t>
  </si>
  <si>
    <t>切割</t>
  </si>
  <si>
    <t>0076</t>
  </si>
  <si>
    <t>SolarBeam</t>
  </si>
  <si>
    <t>日光束</t>
  </si>
  <si>
    <t>第1回合收集满满的日光，第2回合发射光束进行攻击。对直线5格内的第1个目标造成3D8的草属性特殊伤害。在大晴天或大日照天气下，可以立刻完成蓄力进行攻击。在下雨、大雨、沙暴和下雪天气下，威力骰变为2D6。</t>
  </si>
  <si>
    <t>0077</t>
  </si>
  <si>
    <t>PoisonPowder</t>
  </si>
  <si>
    <t>毒粉</t>
  </si>
  <si>
    <t>撒出毒粉。使直线2格内的所有单位陷入中毒状态。</t>
  </si>
  <si>
    <t>粉末</t>
  </si>
  <si>
    <t>0078</t>
  </si>
  <si>
    <t>StunSpore</t>
  </si>
  <si>
    <t>麻痹粉</t>
  </si>
  <si>
    <t>撒出麻痹粉。使直线2格内的所有单位陷入麻痹状态。</t>
  </si>
  <si>
    <t>0079</t>
  </si>
  <si>
    <t>SleepPowder</t>
  </si>
  <si>
    <t>催眠粉</t>
  </si>
  <si>
    <t>撒出催眠粉。使直线2格内的所有单位陷入2回合睡眠状态。</t>
  </si>
  <si>
    <t>0080</t>
  </si>
  <si>
    <t>PetalDance</t>
  </si>
  <si>
    <t>花瓣舞</t>
  </si>
  <si>
    <t>用散落的花瓣攻击对手。对圆形2格内的所有单位造成3D8的草属性特殊伤害。并且使自身进入2回合的热衷状态。</t>
  </si>
  <si>
    <t>接触
跳舞</t>
  </si>
  <si>
    <t>0081</t>
  </si>
  <si>
    <t>StringShot</t>
  </si>
  <si>
    <t>吐丝</t>
  </si>
  <si>
    <t>用口中吐出的丝缠绕对手。以3格内的以1格为中心使3×3矩形范围内的所有单位速度下降2级。</t>
  </si>
  <si>
    <t>0082</t>
  </si>
  <si>
    <t>DragonRage</t>
  </si>
  <si>
    <t>龙之怒</t>
  </si>
  <si>
    <t>将愤怒的冲击波撞向对手进行攻击。对直线3格内的第1个目标造成10的固定伤害。</t>
  </si>
  <si>
    <t>0083</t>
  </si>
  <si>
    <t>FireSpin</t>
  </si>
  <si>
    <t>火焰旋涡</t>
  </si>
  <si>
    <t>将对手困在激烈的火焰旋涡中进行攻击。选择3格内的1格，对其中的目标造成1D6的火属性特殊伤害。同时可以此为中心点创造1个3x3的束缚陷阱，持续5回合。</t>
  </si>
  <si>
    <t>0084</t>
  </si>
  <si>
    <t>ThunderShock</t>
  </si>
  <si>
    <t>电击</t>
  </si>
  <si>
    <t>发出电流刺激对手进行攻击。对直线3格内第1个目标标造成1D8的电属性特殊伤害。攻击命中后进行DC19的检定，检定成功则使目标陷入麻痹状态。</t>
  </si>
  <si>
    <t>0085</t>
  </si>
  <si>
    <t>Thunderbolt</t>
  </si>
  <si>
    <t>十万伏特</t>
  </si>
  <si>
    <t>向对手发出强力电击进行攻击。对直线4格内的第1个目标造成3D6的电属性特殊伤害。攻击命中后进行DC19的检定，检定成功则使目标陷入麻痹状态。</t>
  </si>
  <si>
    <t>0086</t>
  </si>
  <si>
    <t>ThunderWave</t>
  </si>
  <si>
    <t>电磁波</t>
  </si>
  <si>
    <t>向对手发出微弱的电击。使直线2格内的第1个目标陷入麻痹状态。</t>
  </si>
  <si>
    <t>0087</t>
  </si>
  <si>
    <t>Thunder</t>
  </si>
  <si>
    <t>打雷</t>
  </si>
  <si>
    <t>2D8+D6</t>
  </si>
  <si>
    <t>D20</t>
  </si>
  <si>
    <t>向对手劈下暴雷进行攻击。对5格内的1个目标造成2d8+d6的电属性特殊伤害。攻击命中后进行DC15的检定，检定成功则使目标陷入麻痹状态。在下雨或大雨天气下，命中骰改为必中，且会对以命中的目标为中心的3×3矩形范围内的所有单位造成伤害。在大晴天或大日照天气下，命中骰改为D20-4。</t>
  </si>
  <si>
    <t>0088</t>
  </si>
  <si>
    <t>RockThrow</t>
  </si>
  <si>
    <t>落石</t>
  </si>
  <si>
    <t>拿起小岩石，投掷对手进行攻击。对3格内的1个目标造成1D10的岩石属性物理伤害。</t>
  </si>
  <si>
    <t>0089</t>
  </si>
  <si>
    <t>Earthquake</t>
  </si>
  <si>
    <t>地震</t>
  </si>
  <si>
    <t>利用地震的冲击，攻击自己周围所有的宝可梦。对以自身为中心的11×11圆形范围内所有单位造成2D10的地面属性物理伤害。</t>
  </si>
  <si>
    <t>0090</t>
  </si>
  <si>
    <t>Fissure</t>
  </si>
  <si>
    <t>地裂</t>
  </si>
  <si>
    <t>制造出足以将宝可梦埋入的地裂进行攻击。对3格内的1个目标造成等同于目标最大HP的固定伤害。该招式不计算任何命中与闪避的加成，只以基础值进行命中判定。</t>
  </si>
  <si>
    <t>0091</t>
  </si>
  <si>
    <t>Dig</t>
  </si>
  <si>
    <t>挖洞</t>
  </si>
  <si>
    <t>第1回合钻入地下，进入潜行状态，第2回合冲出进行攻击。对临近的1个目标造成3D6的地面属性物理伤害。</t>
  </si>
  <si>
    <t>0092</t>
  </si>
  <si>
    <t>Toxic</t>
  </si>
  <si>
    <t>剧毒</t>
  </si>
  <si>
    <t>制造能够具有强烈毒素的物体丢向对手。使2格内的1个目标陷入剧毒状态。</t>
  </si>
  <si>
    <t>0093</t>
  </si>
  <si>
    <t>Confusion</t>
  </si>
  <si>
    <t>念力</t>
  </si>
  <si>
    <t>向对手发送微弱的念力进行攻击。对3格内的1个目标造成1D10的超能力属性特殊伤害。攻击命中后进行DC19的检定，检定成功则使目标陷入1D4回合混乱状态。</t>
  </si>
  <si>
    <t>0094</t>
  </si>
  <si>
    <t>Psychic</t>
  </si>
  <si>
    <t>精神强念</t>
  </si>
  <si>
    <t>向对手发送强大的念力进行攻击。对4格内的1个目标造成3D6的超能力属性特殊伤害。攻击命中后进行DC19的检定，检定成功则使目标的特防下降一级。</t>
  </si>
  <si>
    <t>0095</t>
  </si>
  <si>
    <t>Hypnosis</t>
  </si>
  <si>
    <t>催眠术</t>
  </si>
  <si>
    <t>D20-2</t>
  </si>
  <si>
    <t>施以诱导睡意的暗示。使2格内的1个目标陷入2回合睡眠状态。</t>
  </si>
  <si>
    <t>0096</t>
  </si>
  <si>
    <t>Meditate</t>
  </si>
  <si>
    <t>瑜伽姿势</t>
  </si>
  <si>
    <t>唤醒身体深处沉睡的力量。使自身的攻击上升1级。</t>
  </si>
  <si>
    <t>0097</t>
  </si>
  <si>
    <t>Agility</t>
  </si>
  <si>
    <t>高速移动</t>
  </si>
  <si>
    <t>让身体放松变得轻盈，以便高速移动。使自身的速度上升2级。</t>
  </si>
  <si>
    <t>0098</t>
  </si>
  <si>
    <t>QuickAttack</t>
  </si>
  <si>
    <t>电光一闪</t>
  </si>
  <si>
    <t>以迅雷不及掩耳之势扑向对手。突进2格后对临近的1个目标造成1D8的一般属性物理伤害。这个招式的优先度+1。</t>
  </si>
  <si>
    <t>0099</t>
  </si>
  <si>
    <t>Rage</t>
  </si>
  <si>
    <t>愤怒</t>
  </si>
  <si>
    <t>积蓄怒火进行攻击。对临近的1个目标造成1D4的一般属性物理伤害。并使自身进入1回合的愤怒状态。处于该状态的宝可梦在受到招式伤害时，使自身的攻击上升1级。</t>
  </si>
  <si>
    <t>Teleport</t>
  </si>
  <si>
    <t>瞬间移动</t>
  </si>
  <si>
    <t>移动到场上任意1个位置或逃脱。这个招式的优先度-6。</t>
  </si>
  <si>
    <t>0101</t>
  </si>
  <si>
    <t>NightShade</t>
  </si>
  <si>
    <t>黑夜魔影</t>
  </si>
  <si>
    <t>显示恐怖幻影，恐吓对手。对临近的1个目标造成自身牵绊等级+5的固定伤害。</t>
  </si>
  <si>
    <t>0102</t>
  </si>
  <si>
    <t>Mimic</t>
  </si>
  <si>
    <t>模仿</t>
  </si>
  <si>
    <t>使3格内1个目标在这场对战内最后使用的招式替代这个招式。</t>
  </si>
  <si>
    <t>0103</t>
  </si>
  <si>
    <t>Screech</t>
  </si>
  <si>
    <t>刺耳声</t>
  </si>
  <si>
    <t>发出不由自主想要捂起耳朵的刺耳声。使直线4格内的第1个目标的防御下降2级。</t>
  </si>
  <si>
    <t>0104</t>
  </si>
  <si>
    <t>DoubleTeam</t>
  </si>
  <si>
    <t>影子分身</t>
  </si>
  <si>
    <t>通过快速移动来制造分身。在自身临近的1格制造出1个假的分身，分身会与自身同步进行所有动作，但不会具有实际效果，在自身或分身受到任意伤害时分身就会消失。在制造分身时你可以选择与这个分身交换位置。</t>
  </si>
  <si>
    <t>0105</t>
  </si>
  <si>
    <t>Recover</t>
  </si>
  <si>
    <t>自我再生</t>
  </si>
  <si>
    <t>让全身的细胞获得再生。使自身回复2D10+体力调整值的HP。</t>
  </si>
  <si>
    <t>回复</t>
  </si>
  <si>
    <t>Harden</t>
  </si>
  <si>
    <t>变硬</t>
  </si>
  <si>
    <t>全身使劲，让身体变硬。使自身的防御上升1级。</t>
  </si>
  <si>
    <t>0107</t>
  </si>
  <si>
    <t>Minimize</t>
  </si>
  <si>
    <t>变小</t>
  </si>
  <si>
    <t>蜷缩身体显得很小。使自身的闪避上升2级，并且使自己进入变小状态。处于这个状态的宝可梦体型等级-2，受到压击类招式时必定被命中且计入1层属性克制。</t>
  </si>
  <si>
    <t>0108</t>
  </si>
  <si>
    <t>Smokescreen</t>
  </si>
  <si>
    <t>烟幕</t>
  </si>
  <si>
    <t>向对手喷出烟或墨汁等。使直线3格内的第1个目标的命中下降1级。</t>
  </si>
  <si>
    <t>0109</t>
  </si>
  <si>
    <t>ConfuseRay</t>
  </si>
  <si>
    <t>奇异之光</t>
  </si>
  <si>
    <t>显示奇怪的光，扰乱对手。使3格内的1个目标陷入1D4回合混乱状态。</t>
  </si>
  <si>
    <t>0110</t>
  </si>
  <si>
    <t>Withdraw</t>
  </si>
  <si>
    <t>缩入壳中</t>
  </si>
  <si>
    <t>缩入壳里保护身体。使自身进入缩入壳中状态。处于该状态的宝可梦防御能力值+10，主动移动或使用破壳招式时失效。</t>
  </si>
  <si>
    <t>0111</t>
  </si>
  <si>
    <t>DefenseCurl</t>
  </si>
  <si>
    <t>变圆</t>
  </si>
  <si>
    <t>将身体蜷曲变圆。使自身防御上升1级，并进入变圆状态，处于该状态的宝可梦使用滚动、冰球等招式时威力骰增加1D6。</t>
  </si>
  <si>
    <t>0112</t>
  </si>
  <si>
    <t>Barrier</t>
  </si>
  <si>
    <t>屏障</t>
  </si>
  <si>
    <t>制造坚固的壁障。使自身的防御上升2级。</t>
  </si>
  <si>
    <t>0113</t>
  </si>
  <si>
    <t>LightScreen</t>
  </si>
  <si>
    <t>光墙</t>
  </si>
  <si>
    <t>场地/自身</t>
  </si>
  <si>
    <t>使与自身相连的至多8格场地进入5回合光墙状态，或者使自身与临近的1个目标进入5回合光墙状态。处于该状态的宝可梦在受到特殊招式的攻击而计算伤害时，将其威力骰出目-3。替换宝可梦会继承该状态。</t>
  </si>
  <si>
    <t>0114</t>
  </si>
  <si>
    <t>Haze</t>
  </si>
  <si>
    <t>黑雾</t>
  </si>
  <si>
    <t>升起黑雾。使以自身为中心的9×9圆形范围内的所有单位的能力变化等级归零。</t>
  </si>
  <si>
    <t>0115</t>
  </si>
  <si>
    <t>Reflect</t>
  </si>
  <si>
    <t>反射壁</t>
  </si>
  <si>
    <t>使与自身相连的至多8格场地进入5回合反射壁状态，或者使自身与临近的1个目标进入5回合反射壁状态。处于该状态的宝可梦在受到物理招式的攻击而计算伤害时，将其威力骰出目-3。替换宝可梦会继承该状态。</t>
  </si>
  <si>
    <t>0116</t>
  </si>
  <si>
    <t>FocusEnergy</t>
  </si>
  <si>
    <t>聚气</t>
  </si>
  <si>
    <t>深深地吸口气，集中精神。使自身的击中要害等级上升2级。</t>
  </si>
  <si>
    <t>0117</t>
  </si>
  <si>
    <t>Bide</t>
  </si>
  <si>
    <t>忍耐</t>
  </si>
  <si>
    <t>使自身进入2回合忍耐状态。这个招式优先度+1。处于该状态的宝可梦无法使用其他招式、使用道具、逃脱。该状态结束的下回合，以期间最后一次使用攻击招式对自身造成伤害的宝可梦为目标，对其造成期间受到攻击招式的总伤害2倍的固定伤害。</t>
  </si>
  <si>
    <t>0118</t>
  </si>
  <si>
    <t>Metronome</t>
  </si>
  <si>
    <t>挥指</t>
  </si>
  <si>
    <t>挥动手指刺激自身的大脑。从所有招式中抽取1个招式使用，会消耗所使用招式2倍的EP。</t>
  </si>
  <si>
    <t>0119</t>
  </si>
  <si>
    <t>MirrorMove</t>
  </si>
  <si>
    <t>鹦鹉学舌</t>
  </si>
  <si>
    <t>模仿对手使用的招式，自己也使用相同招式。使出4格内1个目标最后使出的招式。</t>
  </si>
  <si>
    <t>0120</t>
  </si>
  <si>
    <t>SelfDestruct</t>
  </si>
  <si>
    <t>玉石俱碎</t>
  </si>
  <si>
    <t>5D8</t>
  </si>
  <si>
    <t>引发爆炸，攻击自己周围所有的宝可梦。对圆形5格内所有单位造成5D8的一般属性物理伤害。使用后自身陷入濒死状态。</t>
  </si>
  <si>
    <t>爆炸</t>
  </si>
  <si>
    <t>0120.1</t>
  </si>
  <si>
    <t>自爆</t>
  </si>
  <si>
    <t>0121</t>
  </si>
  <si>
    <t>EggBomb</t>
  </si>
  <si>
    <t>炸蛋</t>
  </si>
  <si>
    <t>向对手用力投掷大大的蛋进行攻击。对3格内的1个目标造成2D10的一般属性物理伤害。</t>
  </si>
  <si>
    <t>球弹</t>
  </si>
  <si>
    <t>0122</t>
  </si>
  <si>
    <t>Lick</t>
  </si>
  <si>
    <t>舌舔</t>
  </si>
  <si>
    <t>用长长的舌头，舔遍对手进行攻击。对临近的1个目标造成1D6的幽灵属性物理伤害。攻击命中后进行DC15的检定，检定成功则使目标陷入麻痹状态。</t>
  </si>
  <si>
    <t>0123</t>
  </si>
  <si>
    <t>Smog</t>
  </si>
  <si>
    <t>浊雾</t>
  </si>
  <si>
    <t>将肮脏的浓雾吹向前方进行攻击。对直线3格内所有单位造成1D6的毒属性特殊伤害。攻击命中后进行DC13的检定，检定成功则使目标陷入中毒状态。</t>
  </si>
  <si>
    <t>0124</t>
  </si>
  <si>
    <t>Sludge</t>
  </si>
  <si>
    <t>污泥攻击</t>
  </si>
  <si>
    <t>用污泥投掷对手进行攻击。对4格内的1个目标造成3D4的毒属性特殊伤害。攻击命中后进行DC15的检定，检定成功则使目标陷入中毒状态。</t>
  </si>
  <si>
    <t>0125</t>
  </si>
  <si>
    <t>BoneClub</t>
  </si>
  <si>
    <t>骨棒</t>
  </si>
  <si>
    <t>用手中的骨头殴打对手进行攻击。对临近的1个目标造成3D4的地面属性物理伤害。攻击命中后进行DC19的检定，检定成功则使目标陷入畏缩状态。</t>
  </si>
  <si>
    <t>0126</t>
  </si>
  <si>
    <t>FireBlast</t>
  </si>
  <si>
    <t>大字爆炎</t>
  </si>
  <si>
    <t>用大字形状的火焰烧尽对手。对以5格内的1个目标为中心的3x3十字形范围所有单位造成2D8+1D6的火属性特殊伤害。攻击命中后进行DC19的检定，检定成功则使目标陷入灼伤状态。</t>
  </si>
  <si>
    <t>0127</t>
  </si>
  <si>
    <t>Waterfall</t>
  </si>
  <si>
    <t>攀瀑</t>
  </si>
  <si>
    <t>以惊人的气势逆着水流扑向对手。突进2格后对临近的1个目标造成2D8的水属性物理伤害。攻击命中后进行DC17的检定，检定成功则使目标陷入畏缩状态。</t>
  </si>
  <si>
    <t>0128</t>
  </si>
  <si>
    <t>Clamp</t>
  </si>
  <si>
    <t>贝壳夹击</t>
  </si>
  <si>
    <t>用非常坚固且厚实的贝壳夹住对手进行攻击。对临近的1个目标造成1D6的水属性物理伤害。并使对手陷入束缚状态，可以选择以自身为束缚源。</t>
  </si>
  <si>
    <t>0129</t>
  </si>
  <si>
    <t>Swift</t>
  </si>
  <si>
    <t>高速星星</t>
  </si>
  <si>
    <t>发射星形的光攻击对手。对锥形3格内的所有单位造成2D6的一般属性特殊伤害。这个招式必定会命中。</t>
  </si>
  <si>
    <t>0130</t>
  </si>
  <si>
    <t>SkullBash</t>
  </si>
  <si>
    <t>火箭头锤</t>
  </si>
  <si>
    <t>2D8+D10</t>
  </si>
  <si>
    <t>第1回合把头缩进去，使自身进入缩入壳中状态。第2回合突然将头顶出，突进5格后对临近的1个目标造成2D8+1D10的一般属性物理伤害，并退出缩入壳中状态。在缩入壳中状态下，可以立刻完成蓄力并攻击。</t>
  </si>
  <si>
    <t>0131</t>
  </si>
  <si>
    <t>SpikeCannon</t>
  </si>
  <si>
    <t>尖刺加农炮</t>
  </si>
  <si>
    <t>向对手发射锐针进行攻击。对3格内的1个目标进行2~5次攻击，每进行一次攻击，就对目标造成1D4的一般属性物理伤害。投掷1D8进行判定攻击的次数，出目为1～3时攻击2次，4～6时攻击3次，7时攻击4次，8时攻击5次。</t>
  </si>
  <si>
    <t>0132</t>
  </si>
  <si>
    <t>Constrict</t>
  </si>
  <si>
    <t>缠绕</t>
  </si>
  <si>
    <t>用触手或青藤等缠绕进行攻击。对临近的1个目标造成1D4的一般属性物理伤害。攻击命中后进行DC19的检定，检定成功则使目标的速度下降1级。</t>
  </si>
  <si>
    <t>0133</t>
  </si>
  <si>
    <t>Amnesia</t>
  </si>
  <si>
    <t>瞬间失忆</t>
  </si>
  <si>
    <t>将头脑清空，瞬间忘记某事。使自己的特防上升2级。</t>
  </si>
  <si>
    <t>0134</t>
  </si>
  <si>
    <t>Kinesis</t>
  </si>
  <si>
    <t>折弯汤匙</t>
  </si>
  <si>
    <t>折弯汤匙引开注意。使3格内的1个目标的命中下降1级。该招式造成的能力等级变化可以对同一目标生效2次。</t>
  </si>
  <si>
    <t>0135</t>
  </si>
  <si>
    <t>SoftBoiled</t>
  </si>
  <si>
    <t>生蛋</t>
  </si>
  <si>
    <t>生出营养丰富的蛋。使自身回复2D10+体力调整值的HP。</t>
  </si>
  <si>
    <t>0136</t>
  </si>
  <si>
    <t>HighJumpKick</t>
  </si>
  <si>
    <t>飞膝踢</t>
  </si>
  <si>
    <t>跳起后用膝盖撞对手进行攻击。突进3格后对临近的1个目标造成2D8+1D10的格斗属性物理伤害。如果这个招式没有造成伤害则会让自己受到2D10+体力调整值的固定伤害。</t>
  </si>
  <si>
    <t>0137</t>
  </si>
  <si>
    <t>Glare</t>
  </si>
  <si>
    <t>大蛇瞪眼</t>
  </si>
  <si>
    <t>用腹部的花纹使对手害怕。使2格内的1个目标陷入麻痹状态。</t>
  </si>
  <si>
    <t>0138</t>
  </si>
  <si>
    <t>DreamEater</t>
  </si>
  <si>
    <t>食梦</t>
  </si>
  <si>
    <t>吃掉正在睡觉的对手的梦进行攻击。对5格内的1个处于睡眠状态的目标造成2D10的超能力属性特殊伤害。回复目标所受到伤害的一半HP。</t>
  </si>
  <si>
    <t>0139</t>
  </si>
  <si>
    <t>PoisonGas</t>
  </si>
  <si>
    <t>毒瓦斯</t>
  </si>
  <si>
    <t>将毒瓦斯吹到对手的脸上。使前方直线3格内的所有单位陷入中毒状态。</t>
  </si>
  <si>
    <t>0140</t>
  </si>
  <si>
    <t>Barrage</t>
  </si>
  <si>
    <t>投球</t>
  </si>
  <si>
    <t>向对手投掷圆形物体进行攻击。对3格内的1个目标进行2~5次攻击，每进行一次攻击，就对目标造成1D4的一般属性物理伤害。投掷1D8进行判定攻击的次数，出目为1～3时攻击2次，4～6时攻击3次，7时攻击4次，8时攻击5次。</t>
  </si>
  <si>
    <t>连续攻击
球弹</t>
  </si>
  <si>
    <t>0141</t>
  </si>
  <si>
    <t>LeechLife</t>
  </si>
  <si>
    <t>汲取</t>
  </si>
  <si>
    <t>吸取血液攻击对手。对临近的1个目标造成2D8的虫属性物理伤害。可以回复给予对手伤害的一半HP。</t>
  </si>
  <si>
    <t>接触
吸取</t>
  </si>
  <si>
    <t>0141,1</t>
  </si>
  <si>
    <t>吸血</t>
  </si>
  <si>
    <t>0142</t>
  </si>
  <si>
    <t>LovelyKiss</t>
  </si>
  <si>
    <t>恶魔之吻</t>
  </si>
  <si>
    <t>用恐怖的脸强吻对手。使临近的1个目标陷入2回合睡眠状态。</t>
  </si>
  <si>
    <t>0143</t>
  </si>
  <si>
    <t>SkyAttack</t>
  </si>
  <si>
    <t>神鸟猛击</t>
  </si>
  <si>
    <t>2D6+2D8</t>
  </si>
  <si>
    <t>第一回合进行蓄力。第2回合包裹着强光冲向对手进行攻击。突进5格后对临近的1个目标造成2D6+2D8的飞行属性物理伤害。攻击命中后进行DC15的检定，检定成功则使目标陷入畏缩状态。该招式额外具有1级击中要害等级。</t>
  </si>
  <si>
    <t>Transform</t>
  </si>
  <si>
    <t>变身</t>
  </si>
  <si>
    <t>变身成1个能够看见的目标宝可梦的样子，除了HP以外的能力值也变得与目标当前的能力值完全相同，自身的当前的招式替换为目标当前的招式。</t>
  </si>
  <si>
    <t>0145</t>
  </si>
  <si>
    <t>Bubble</t>
  </si>
  <si>
    <t>泡沫</t>
  </si>
  <si>
    <t>向对手用力吹起无数泡泡进行攻击。对直线3格内的第1个目标造成1D8的水属性特殊伤害。攻击命中后进行DC19的检定，检定成功则使目标的速度下降1级。</t>
  </si>
  <si>
    <t>0146</t>
  </si>
  <si>
    <t>DizzyPunch</t>
  </si>
  <si>
    <t>迷昏拳</t>
  </si>
  <si>
    <t>有节奏地出拳攻击对手。对临近的1个目标造成1D8+1D6的一般属性物理伤害。攻击命中后进行DC17的检定，检定成功则使目标陷入1D4回合混乱状态。</t>
  </si>
  <si>
    <t>0147</t>
  </si>
  <si>
    <t>Spore</t>
  </si>
  <si>
    <t>蘑菇孢子</t>
  </si>
  <si>
    <t>沙沙沙地撒满具有催眠效果的孢子。使2格内的1个目标陷入2回合睡眠状态。</t>
  </si>
  <si>
    <t>0148</t>
  </si>
  <si>
    <t>Flash</t>
  </si>
  <si>
    <t>闪光</t>
  </si>
  <si>
    <t>使出耀眼光芒。使扇形3格内的所有单位的命中下降1级。</t>
  </si>
  <si>
    <t>0149</t>
  </si>
  <si>
    <t>Psywave</t>
  </si>
  <si>
    <t>精神波</t>
  </si>
  <si>
    <t>向对手发射神奇的念波进行攻击。对4格内的1个目标造成自身牵绊等级+1D8的固定伤害。</t>
  </si>
  <si>
    <t>0150</t>
  </si>
  <si>
    <t>Splash</t>
  </si>
  <si>
    <t>跃起</t>
  </si>
  <si>
    <t>一蹦一蹦地跳着。每消耗1点EP，可以使自身移动1格。</t>
  </si>
  <si>
    <t>0151</t>
  </si>
  <si>
    <t>AcidArmor</t>
  </si>
  <si>
    <t>溶化</t>
  </si>
  <si>
    <t>通过细胞的变化进行液化。使自身的防御上升2级。</t>
  </si>
  <si>
    <t>0152</t>
  </si>
  <si>
    <t>Crabhammer</t>
  </si>
  <si>
    <t>蟹钳锤</t>
  </si>
  <si>
    <t>用大钳子敲打对手进行攻击。对临近的1个目标造成2D10的水属性物理伤害。该招式额外具有1级击中要害等级。</t>
  </si>
  <si>
    <t>0153</t>
  </si>
  <si>
    <t>Explosion</t>
  </si>
  <si>
    <t>大爆炸</t>
  </si>
  <si>
    <t>5D10</t>
  </si>
  <si>
    <t>引发大爆炸，攻击自己周围所有的宝可梦。对圆形6格内的所有单位造成5D10的一般属性物理伤害。使用后自身陷入濒死状态。</t>
  </si>
  <si>
    <t>0154</t>
  </si>
  <si>
    <t>FurySwipes</t>
  </si>
  <si>
    <t>乱抓</t>
  </si>
  <si>
    <t>用爪子或镰刀等抓对手进行攻击。对临近的1个目标进行2~5次攻击，每进行一次攻击，就对目标造成1D4的一般属性物理伤害。投掷1D8进行判定攻击的次数，出目为1～3时攻击2次，4～6时攻击3次，7时攻击4次，8时攻击5次。</t>
  </si>
  <si>
    <t>0155</t>
  </si>
  <si>
    <t>Bonemerang</t>
  </si>
  <si>
    <t>骨头回力镖</t>
  </si>
  <si>
    <t>将手中的骨头投掷对手。对直线3格的所有单位造成1D10的地面属性物理伤害。骨头会以并以相同或不同路径回到自身手中，对直线3格的所有单位再次造成1D10的地面属性物理伤害或使威力骰增加1D10。</t>
  </si>
  <si>
    <t>0156</t>
  </si>
  <si>
    <t>Rest</t>
  </si>
  <si>
    <t>睡觉</t>
  </si>
  <si>
    <t>连续睡上2回合。使自身进入2回合的睡眠状态，并回复3D10+2倍自身体力调整值的HP并治愈所有异常状态。</t>
  </si>
  <si>
    <t>0157</t>
  </si>
  <si>
    <t>RockSlide</t>
  </si>
  <si>
    <t>岩崩</t>
  </si>
  <si>
    <t>将大岩石猛烈地撞向对手进行攻击。对以3格内的1个目标为中心的3x3十字形范围内所有单位造成2D4+1D6的岩石属性物理伤害。攻击命中后进行DC15的检定，检定成功则使目标陷入畏缩状态。</t>
  </si>
  <si>
    <t>0158</t>
  </si>
  <si>
    <t>HyperFang</t>
  </si>
  <si>
    <t>终结门牙</t>
  </si>
  <si>
    <t>用锋利的门牙牢牢地咬住对手进行攻击。对临近的1个目标造成2D8的一般属性物理伤害。攻击命中后进行DC17的检定，检定成功则使目标陷入畏缩状态。</t>
  </si>
  <si>
    <t>0158.1</t>
  </si>
  <si>
    <t>必杀门牙</t>
  </si>
  <si>
    <t>0159</t>
  </si>
  <si>
    <t>Sharpen</t>
  </si>
  <si>
    <t>棱角化</t>
  </si>
  <si>
    <t>增加身体的角，变得棱棱角角。使自身的攻击上升1级。</t>
  </si>
  <si>
    <t>0160</t>
  </si>
  <si>
    <t>Conversion</t>
  </si>
  <si>
    <t>纹理</t>
  </si>
  <si>
    <t>将自身的属性转换成和自身第1个战斗招式相同的属性。</t>
  </si>
  <si>
    <t>0161</t>
  </si>
  <si>
    <t>TriAttack</t>
  </si>
  <si>
    <t>三重攻击</t>
  </si>
  <si>
    <t>用3种光线构成三角进行攻击。对4格内的1个目标造成2D8的一般属性特殊伤害。攻击命中后进行DC17的检定，检定成功后投掷1D6，根据结果使目标陷入对应的异常状态，1~2灼伤，3~4麻痹，5~6冰冻。</t>
  </si>
  <si>
    <t>0162</t>
  </si>
  <si>
    <t>SuperFang</t>
  </si>
  <si>
    <t>愤怒门牙</t>
  </si>
  <si>
    <t>用锋利的门牙猛烈地咬住对手进行攻击。对临近的1个目标造成其当前HP一半的固定伤害。</t>
  </si>
  <si>
    <t>0163</t>
  </si>
  <si>
    <t>Slash</t>
  </si>
  <si>
    <t>劈开</t>
  </si>
  <si>
    <t>用爪子或镰刀等劈斩对手进行攻击。对临近的1个目标造成1D8+1D6的一般属性物理伤害。该招式额外具有1级击中要害等级。</t>
  </si>
  <si>
    <t>0164</t>
  </si>
  <si>
    <t>Substitute</t>
  </si>
  <si>
    <t>替身</t>
  </si>
  <si>
    <t>使用自己最大HP的1⁄4制造出替身，相等于替身的HP。使自身进入替身状态。如果自身HP不超过最大HP的1⁄4，此招式会使用失败。</t>
  </si>
  <si>
    <t>0165</t>
  </si>
  <si>
    <t>Struggle</t>
  </si>
  <si>
    <t>挣扎</t>
  </si>
  <si>
    <t>当自身无法使用其他招式时，努力挣扎攻击对手。对临近的1个目标造成1D10的一般属性物理伤害，自身也会失去最大HP的1/4的HP。只有当EP耗尽或不足以使出招式时，宝可梦会使出这个招式。</t>
  </si>
  <si>
    <t>Sketch</t>
  </si>
  <si>
    <t>写生</t>
  </si>
  <si>
    <t>将目标最后使用的招式变成自己的招式。这个招式可以重复携带，使用1次后消失。</t>
  </si>
  <si>
    <t>0167</t>
  </si>
  <si>
    <t>TripleKick</t>
  </si>
  <si>
    <t>三连踢</t>
  </si>
  <si>
    <t>1D2(1D4,1D6)</t>
  </si>
  <si>
    <t>连续3次踢击对手进行攻击。对临近的1个目标造成格斗属性物理伤害。连续投掷3次命中，直到未命中，根据命中次数对目标造成对应的伤害，命中1次1D2，命中2次威力骰增加1D4，命中3次再增加1D6。</t>
  </si>
  <si>
    <t>0168</t>
  </si>
  <si>
    <t>Thief</t>
  </si>
  <si>
    <t>小偷</t>
  </si>
  <si>
    <t>攻击的同时盗取道具。对临近的1个目标造成2D6的恶属性物理伤害。盗取目标的携带道具，当自身有携带道具时，不会盗取。</t>
  </si>
  <si>
    <t>0169</t>
  </si>
  <si>
    <t>SpiderWeb</t>
  </si>
  <si>
    <t>蛛网</t>
  </si>
  <si>
    <t>将黏糊糊的细丝一层一层缠住对手。使3格内的1个目标本回合的移动力-1。使目标陷入无法逃走状态。</t>
  </si>
  <si>
    <t>0170</t>
  </si>
  <si>
    <t>MindReader</t>
  </si>
  <si>
    <t>心之眼</t>
  </si>
  <si>
    <t>用心感受对手的行动，下次攻击必定会击中对手。</t>
  </si>
  <si>
    <t>0171</t>
  </si>
  <si>
    <t>Nightmare</t>
  </si>
  <si>
    <t>恶梦</t>
  </si>
  <si>
    <t>让在睡眠状态下的对手做恶梦。使5格内的1个目标在睡眠状态时每个回合结束时受到2D8的固定伤害。</t>
  </si>
  <si>
    <t>0172</t>
  </si>
  <si>
    <t>FlameWheel</t>
  </si>
  <si>
    <t>火焰轮</t>
  </si>
  <si>
    <t>让火焰覆盖全身，猛撞向对手进行攻击。突进2格后对临近的1个目标造成2D6的火属性物理伤害。攻击命中后进行DC19的检定，检定成功则使目标陷入灼伤状态。</t>
  </si>
  <si>
    <t>0173</t>
  </si>
  <si>
    <t>Snore</t>
  </si>
  <si>
    <t>打鼾</t>
  </si>
  <si>
    <t>在自己睡觉时，发出噪音进行攻击。对6格内的1个目标造成1D10的一般属性特殊伤害。攻击命中后进行DC15的检定，检定成功则使目标陷入畏缩状态。</t>
  </si>
  <si>
    <t>声音
追加效果</t>
  </si>
  <si>
    <t>Curse</t>
  </si>
  <si>
    <t>咒术</t>
  </si>
  <si>
    <t>自身/4</t>
  </si>
  <si>
    <t>使自身的攻击与防御各上升1级，速度下降1级。如果使用者是幽灵属性，改为自身失去1/2的最大HP并使4格内的1个目标陷入咒术状态。处于该状态的宝可梦每回合受到自身最大HP的1/4的固定伤害。</t>
  </si>
  <si>
    <t>0174.1</t>
  </si>
  <si>
    <t>诅咒</t>
  </si>
  <si>
    <t>0175</t>
  </si>
  <si>
    <t>Flail</t>
  </si>
  <si>
    <t>抓狂</t>
  </si>
  <si>
    <t>抓狂般乱打进行攻击。对临近的1个目标造成一般属性物理伤害。自身剩余2/3以上HP时，威力骰为1D4；1/2为2D4；1/4为2D8；1/8为2D10；1/16为3D10；1/16及以下为4D10。</t>
  </si>
  <si>
    <t>0176</t>
  </si>
  <si>
    <t>Conversion2</t>
  </si>
  <si>
    <t>纹理2</t>
  </si>
  <si>
    <t>使自身的属性变为可以抵抗自身最后受到的攻击的属性。</t>
  </si>
  <si>
    <t>0177</t>
  </si>
  <si>
    <t>Aeroblast</t>
  </si>
  <si>
    <t>气旋攻击</t>
  </si>
  <si>
    <t>发射空气旋涡进行攻击。对以6格内的1个目标为中心的3x3矩形范围内所有单位造成2D10的伤害。该招式额外具有1级击中要害等级。</t>
  </si>
  <si>
    <t>0178</t>
  </si>
  <si>
    <t>CottonSpore</t>
  </si>
  <si>
    <t>棉孢子</t>
  </si>
  <si>
    <t>在周围释放出棉花般柔软的孢子。使以自身为中心的3x3矩形范围内的单位的速度下降2级。</t>
  </si>
  <si>
    <t>0179</t>
  </si>
  <si>
    <t>Reversal</t>
  </si>
  <si>
    <t>绝处逢生</t>
  </si>
  <si>
    <t>竭尽全力进行攻击。对临近的1个目标造成格斗属性物理伤害。自身剩余2/3以上HP时，威力骰为1D4；1/2为2D4；1/4为2D8；1/8为2D10；1/16为3D10；1/16及以下为4D10。</t>
  </si>
  <si>
    <t>0179.1</t>
  </si>
  <si>
    <t>起死回生</t>
  </si>
  <si>
    <t>0180</t>
  </si>
  <si>
    <t>Spite</t>
  </si>
  <si>
    <t>怨恨</t>
  </si>
  <si>
    <t>对对手最后使用的招式怀有怨恨。使4格内的1个目标减少20点EP。</t>
  </si>
  <si>
    <t>0181</t>
  </si>
  <si>
    <t>PowderSnow</t>
  </si>
  <si>
    <t>细雪</t>
  </si>
  <si>
    <t>将冰冷的细雪吹向对手进行攻击。对直线3格内的第1个目标造成1D8的冰属性特殊伤害。攻击命中后进行DC19的检定，检定成功则使目标陷入冰冻状态。</t>
  </si>
  <si>
    <t>0182</t>
  </si>
  <si>
    <t>Protect</t>
  </si>
  <si>
    <t>守住</t>
  </si>
  <si>
    <t>使自身进入守住状态，保护自身不受到来自其他宝可梦的大部分招式的影响。守住类招式连续使出则会失败。这个招式的优先度+4。</t>
  </si>
  <si>
    <t>MacHPunch</t>
  </si>
  <si>
    <t>音速拳</t>
  </si>
  <si>
    <t>以迅雷不及掩耳之势出拳。在突进1格后对临近的1个目标造成1D8的格斗属性物理伤害。这个招式的优先度+1。</t>
  </si>
  <si>
    <t>0184</t>
  </si>
  <si>
    <t>ScaryFace</t>
  </si>
  <si>
    <t>可怕面孔</t>
  </si>
  <si>
    <t>用恐怖的脸瞪着对手，使其害怕。使2格内的1个目标的速度下降2级。</t>
  </si>
  <si>
    <t>0184.1</t>
  </si>
  <si>
    <t>鬼面</t>
  </si>
  <si>
    <t>0185</t>
  </si>
  <si>
    <t>FeintAttack</t>
  </si>
  <si>
    <t>出奇一击</t>
  </si>
  <si>
    <t>悄悄地靠近对手，趁其不备进行殴打。对临近的1个目标造成2D6的恶属性物理伤害。攻击必定会命中。</t>
  </si>
  <si>
    <t>SweetKiss</t>
  </si>
  <si>
    <t>天使之吻</t>
  </si>
  <si>
    <t>像天使般可爱地亲吻对手。使临近的1个目标陷入1D4回合混乱状态。</t>
  </si>
  <si>
    <t>0187</t>
  </si>
  <si>
    <t>BellyDrum</t>
  </si>
  <si>
    <t>腹鼓</t>
  </si>
  <si>
    <t>失去自身1/2的最大HP，使自身的攻击能力等级上升到上限。</t>
  </si>
  <si>
    <t>0188</t>
  </si>
  <si>
    <t>SludgeBomb</t>
  </si>
  <si>
    <t>污泥炸弹</t>
  </si>
  <si>
    <t>用污泥投掷对手进行攻击。对4格内的1个目标造成3D6的毒属性特殊伤害。攻击命中后进行DC15的检定，检定成功则使目标陷入中毒状态。</t>
  </si>
  <si>
    <t>球弹
追加效果</t>
  </si>
  <si>
    <t>0189</t>
  </si>
  <si>
    <t>MudSlap</t>
  </si>
  <si>
    <t>掷泥</t>
  </si>
  <si>
    <t>向对手的脸等投掷泥块进行攻击。对2格内的1个目标造成1D4的地面属性特殊伤害。攻击命中后使目标的命中下降1级。</t>
  </si>
  <si>
    <t>0190</t>
  </si>
  <si>
    <t>Octazooka</t>
  </si>
  <si>
    <t>章鱼桶炮</t>
  </si>
  <si>
    <t>喷出墨汁进行攻击。对直线3格内的第1个目标造成3D4的水属性特殊伤害。攻击命中后进行DC11的检定，检定成功则使目标的命中下降1级。</t>
  </si>
  <si>
    <t>0191</t>
  </si>
  <si>
    <t>Spikes</t>
  </si>
  <si>
    <t>撒菱</t>
  </si>
  <si>
    <t>在场地上扔撒菱。在4格内制造4格撒菱陷阱。如果踩中则会受到1D8的固定伤害。每额外消耗1EP则可以多制造1格。</t>
  </si>
  <si>
    <t>ZapCannon</t>
  </si>
  <si>
    <t>电磁炮</t>
  </si>
  <si>
    <t>D20-4</t>
  </si>
  <si>
    <t>发射大炮一样的电流进行攻击。对直线6格内的第1个目标造成3D8的电属性特殊伤害。攻击命中后使目标陷入麻痹状态。</t>
  </si>
  <si>
    <t>0193</t>
  </si>
  <si>
    <t>Foresight</t>
  </si>
  <si>
    <t>识破</t>
  </si>
  <si>
    <t>对幽灵属性宝可梦没有效果的招式以及闪避率高的对手，使用后变得能够打中。使5格内的1个目标进入被识破状态。处于该状态的宝可梦闪避能力等级上升会被无效。如果是幽灵属性的宝可梦则会被一般与格斗属性的招式命中。</t>
  </si>
  <si>
    <t>DestinyBond</t>
  </si>
  <si>
    <t>同命</t>
  </si>
  <si>
    <t>直到下次使出招式，当因为对手的攻击陷入濒死时，对手也会一同陷入濒死。连续使用会失败。</t>
  </si>
  <si>
    <t>PerishSong</t>
  </si>
  <si>
    <t>终焉之歌</t>
  </si>
  <si>
    <t>唱起诡异的歌声。使自己与圆形4格内的所有单位陷入3回合终焉状态。该状态因回合结束解除时，处于该状态的宝可梦陷入濒死状态。</t>
  </si>
  <si>
    <t>0195.1</t>
  </si>
  <si>
    <t>灭亡之歌</t>
  </si>
  <si>
    <t>0196</t>
  </si>
  <si>
    <t>IcyWind</t>
  </si>
  <si>
    <t>冰冻之风</t>
  </si>
  <si>
    <t>将结冰的冷气吹向对手进行攻击。对直线3格内的所有单位造成1D6+1D4的冰属性特殊伤害。攻击命中后使目标的速度下降1级。</t>
  </si>
  <si>
    <t>Detect</t>
  </si>
  <si>
    <t>看穿</t>
  </si>
  <si>
    <t>使自身进入守住状态，保护自身不受到来自其他宝可梦的大部分招式的影响。守住类招式连续使出则会失败。该招式的优先度+4。</t>
  </si>
  <si>
    <t>0198</t>
  </si>
  <si>
    <t>BoneRush</t>
  </si>
  <si>
    <t>骨棒乱打</t>
  </si>
  <si>
    <t>用坚硬的骨头殴打对手进行攻击。对临近的1个目标进行2~5次攻击，每进行一次攻击，就对目标造成1D4的地面属性物理伤害。投掷1D8进行判定攻击的次数，出目为1～3时攻击2次，4～6时攻击3次，7时攻击4次，8时攻击5次。</t>
  </si>
  <si>
    <t>0199</t>
  </si>
  <si>
    <t>LockOn</t>
  </si>
  <si>
    <t>锁定</t>
  </si>
  <si>
    <t>紧紧瞄准对手，下次招式必定会命中。</t>
  </si>
  <si>
    <t>0200</t>
  </si>
  <si>
    <t>Outrage</t>
  </si>
  <si>
    <t>逆鳞</t>
  </si>
  <si>
    <t>乱打一气地进行攻击。对临近的所有单位造成3D8的龙属性物理伤害。并且使自身进入2回合的热衷状态。</t>
  </si>
  <si>
    <t>0201</t>
  </si>
  <si>
    <t>Sandstorm</t>
  </si>
  <si>
    <t>沙暴</t>
  </si>
  <si>
    <t>场地</t>
  </si>
  <si>
    <t>在5回合内扬起沙暴。在5回合内，场地上的天气进入沙暴状态。</t>
  </si>
  <si>
    <t>0202</t>
  </si>
  <si>
    <t>GigaDrain</t>
  </si>
  <si>
    <t>终极吸取</t>
  </si>
  <si>
    <t>吸取对手的养分进行攻击。对2格内的1个目标造成2D4+1D6的草属性特殊伤害。可以回复给予目标伤害一半的HP。</t>
  </si>
  <si>
    <t>0203</t>
  </si>
  <si>
    <t>Endure</t>
  </si>
  <si>
    <t>挺住</t>
  </si>
  <si>
    <t>用毅力顶住攻击，受到攻击时至少会留下1HP。守住类招式连续使出则会必定失败。</t>
  </si>
  <si>
    <t>Charm</t>
  </si>
  <si>
    <t>撒娇</t>
  </si>
  <si>
    <t>可爱地凝视，诱使对手疏忽大意。使2格内的1个目标的攻击下降2级。</t>
  </si>
  <si>
    <t>0205</t>
  </si>
  <si>
    <t>Rollout</t>
  </si>
  <si>
    <t>滚动</t>
  </si>
  <si>
    <t>1D6(2D6)</t>
  </si>
  <si>
    <t>在5回合内连续滚动进行攻击。突进2格后对路径上的所有单位造成1D6的岩石属性物理伤害。可以主动增加EP消耗，每额外消耗1点EP可使突进格数增加1格。使用后视为陷入5回合的反作用力状态，只能继续使用滚动，状态结束或滚动未命中时结束。处于该状态下，每回合开始时使招式的威力骰提高1D6。</t>
  </si>
  <si>
    <t>0206</t>
  </si>
  <si>
    <t>FalseSwipe</t>
  </si>
  <si>
    <t>点到为止</t>
  </si>
  <si>
    <t>手下留情地攻击对手。对临近的1个目标造成1D8的一般属性物理伤害。目标的HP至少会留下1HP。</t>
  </si>
  <si>
    <t>0207</t>
  </si>
  <si>
    <t>Swagger</t>
  </si>
  <si>
    <t>虚张声势</t>
  </si>
  <si>
    <t>激怒对手。使4格内的1个目标陷入1D4回合混乱状态，并使目标的攻击上升2级。</t>
  </si>
  <si>
    <t>0208</t>
  </si>
  <si>
    <t>MilkDrink</t>
  </si>
  <si>
    <t>喝牛奶</t>
  </si>
  <si>
    <t>喝下自己产出的奶。使自身回复2D10+体力调整值的HP。</t>
  </si>
  <si>
    <t>0209</t>
  </si>
  <si>
    <t>Spark</t>
  </si>
  <si>
    <t>电光</t>
  </si>
  <si>
    <t>让电流覆盖全身，猛撞向对手进行攻击。突进2格后对临近的1个目标造成3D4的电属性物理伤害。攻击命中后进行DC15的检定，检定成功则使目标陷入麻痹状态。</t>
  </si>
  <si>
    <t>0210</t>
  </si>
  <si>
    <t>FuryCutter</t>
  </si>
  <si>
    <t>连斩</t>
  </si>
  <si>
    <t>1D8+XD4</t>
  </si>
  <si>
    <t>用镰刀或爪子等切斩对手进行攻击。对临近的1个目标造成1D8的虫属性物理伤害。这个招式连续命中时，每次使威力骰提高1D4，直到使用其他招式或未命中。</t>
  </si>
  <si>
    <t>0211</t>
  </si>
  <si>
    <t>SteelWing</t>
  </si>
  <si>
    <t>钢翼</t>
  </si>
  <si>
    <t>用坚硬的翅膀敲打对手进行攻击。对临近的1个目标造成1D8+1D6的钢属性物理伤害。攻击命中后进行DC19的检定，检定成功则使自身的防御上升1级。</t>
  </si>
  <si>
    <t>0212</t>
  </si>
  <si>
    <t>MeanLook</t>
  </si>
  <si>
    <t>黑色目光</t>
  </si>
  <si>
    <t>用好似要勾人心魂的黑色目光一动不动地凝视对手。使5格内的1个目标本回合移动力-1，并陷入无法逃走状态。</t>
  </si>
  <si>
    <t>0213</t>
  </si>
  <si>
    <t>Attract</t>
  </si>
  <si>
    <t>迷人</t>
  </si>
  <si>
    <t>♂诱惑♀或♀诱惑♂，让对手着迷。使5格内的1个目标陷入着迷状态。除以该状态的宝可梦在对释放者使用招式时有1/2的概率无法使出。</t>
  </si>
  <si>
    <t>0214</t>
  </si>
  <si>
    <t>SleepTalk</t>
  </si>
  <si>
    <t>梦话</t>
  </si>
  <si>
    <t>从自身的战斗招式中随机使出1个。只能在自身处于睡眠状态时使用。</t>
  </si>
  <si>
    <t>HealBell</t>
  </si>
  <si>
    <t>治愈铃声</t>
  </si>
  <si>
    <t>让同伴听舒适的铃音。使以自身为中心的9×9圆形范围内的所有单位的异常状态消除。</t>
  </si>
  <si>
    <t>0216</t>
  </si>
  <si>
    <t>Return</t>
  </si>
  <si>
    <t>报恩</t>
  </si>
  <si>
    <t>2DX</t>
  </si>
  <si>
    <t>宝可梦为了训练家而全力攻击对手。对临近的1个目标造成2DX的一般属性物理伤害，X为宝可梦的牵绊等级+1。</t>
  </si>
  <si>
    <t>Present</t>
  </si>
  <si>
    <t>礼物</t>
  </si>
  <si>
    <t>递给对手设有圈套的盒子进行攻击。对3格内的1个目标造成回复效果或一般属性物理伤害。投掷1D20进行判定，出目为1~4时回复对手1D10+自身体力调整值的HP；5~12时威力骰为1D8；13~18时威力骰为2D8；19~20时威力骰为3D8。</t>
  </si>
  <si>
    <t>0218</t>
  </si>
  <si>
    <t>Frustration</t>
  </si>
  <si>
    <t>迁怒</t>
  </si>
  <si>
    <t>为了发泄不满而全力攻击对手。对临近的1个目标造成2DX的一般属性物理伤害，X为11-宝可梦的牵绊等级。</t>
  </si>
  <si>
    <t>0219</t>
  </si>
  <si>
    <t>Safeguard</t>
  </si>
  <si>
    <t>神秘守护</t>
  </si>
  <si>
    <t>在5回合内被神奇的力量守护。在5回合内，以自身为中心的5×5圆形范围内的场地进入神秘守护状态。处于该状态场地中的宝可梦不会陷入异常状态与混乱、瞌睡状态。</t>
  </si>
  <si>
    <t>0220</t>
  </si>
  <si>
    <t>PainSplit</t>
  </si>
  <si>
    <t>分担痛楚</t>
  </si>
  <si>
    <t>将自身的HP和4格内的1个目标的HP相加，然后自身和目标友好地平分。</t>
  </si>
  <si>
    <t>0221</t>
  </si>
  <si>
    <t>SacredFire</t>
  </si>
  <si>
    <t>神圣之火</t>
  </si>
  <si>
    <t>用神秘的火焰烧尽对手进行攻击。对5格内的1个目标造成2D10的火属性物理伤害。攻击命中后进行DC11的检定，检定成功则使目标陷入灼伤状态。</t>
  </si>
  <si>
    <t>0222</t>
  </si>
  <si>
    <t>Magnitude</t>
  </si>
  <si>
    <t>震级</t>
  </si>
  <si>
    <t>晃动地面攻击自己周围所有的宝可梦。对自身为中心的7×7圆形范围内的所有单位造成地面属性物理伤害。投掷1D20进行判定，出目为1时威力骰为1D2；2~3威力骰为1D6；4~7威力骰为1D10；8~13威力骰为2D6；14~17威力骰为3D6；18~19威力骰为3D8；20威力骰为3D10。</t>
  </si>
  <si>
    <t>0223</t>
  </si>
  <si>
    <t>DynamicPunch</t>
  </si>
  <si>
    <t>爆裂拳</t>
  </si>
  <si>
    <t>使出浑身力气出拳进行攻击。对临近的1个目标造成2D10的格斗属性物理伤害。攻击命中目标后会让目标陷入1D4回合混乱状态。</t>
  </si>
  <si>
    <t>0224</t>
  </si>
  <si>
    <t>Megahorn</t>
  </si>
  <si>
    <t>超级角击</t>
  </si>
  <si>
    <t>用坚硬且华丽的角狠狠地刺入对手进行攻击。对临近的1个目标造成3D8的虫属性物理伤害。</t>
  </si>
  <si>
    <t>0225</t>
  </si>
  <si>
    <t>DragonBreath</t>
  </si>
  <si>
    <t>龙息</t>
  </si>
  <si>
    <t>将强烈的气息吹向前方进行攻击。对直线3格内的第1个目标造成2D6的龙属性特殊伤害。攻击命中后进行DC15的检定，检定成功则使目标陷入麻痹状态。</t>
  </si>
  <si>
    <t>BatonPass</t>
  </si>
  <si>
    <t>接棒</t>
  </si>
  <si>
    <t>与后备宝可梦进行替换。换上的宝可梦能直接继承自身的能力变化。</t>
  </si>
  <si>
    <t>0227</t>
  </si>
  <si>
    <t>Encore</t>
  </si>
  <si>
    <t>再来一次</t>
  </si>
  <si>
    <t>让对手接受再来一次。使3格内的1个目标目标陷入3回合再来一次状态。处于该状态的宝可梦会连续使出进入该状态前最后使用的招式。</t>
  </si>
  <si>
    <t>0228</t>
  </si>
  <si>
    <t>Pursuit</t>
  </si>
  <si>
    <t>追打</t>
  </si>
  <si>
    <t>1D8(2d6)</t>
  </si>
  <si>
    <t>攻击目标造成伤害。对临近的1个目标造成1D8的恶属性物理伤害。如果目标在本回合内准备替换下场，则该招式会立刻攻击准备离场的宝可梦，并且威力骰变为2D6。</t>
  </si>
  <si>
    <t>0229</t>
  </si>
  <si>
    <t>RapidSpin</t>
  </si>
  <si>
    <t>高速旋转</t>
  </si>
  <si>
    <t>通过旋转来攻击对手。对临近的1个目标造成1D10的一般属性物理伤害。清除以自身为中心的5x5圆形范围内的陷阱与自己的束缚、寄生种子状态。攻击命中目标后使自身的速度上升1级。</t>
  </si>
  <si>
    <t>SweetScent</t>
  </si>
  <si>
    <t>甜甜香气</t>
  </si>
  <si>
    <t>用香气大幅降低对手的闪避率。使以自身为中心的5x5圆形范围内的所有单位的闪避下降1级。</t>
  </si>
  <si>
    <t>0231</t>
  </si>
  <si>
    <t>IronTail</t>
  </si>
  <si>
    <t>铁尾</t>
  </si>
  <si>
    <t>使用坚硬的尾巴摔打对手进行攻击。对临近的1个目标造成2D10的钢属性物理伤害。攻击命中后进行DC15的检定，检定成功则使目标的防御下降1级。</t>
  </si>
  <si>
    <t>0232</t>
  </si>
  <si>
    <t>MetalClaw</t>
  </si>
  <si>
    <t>金属爪</t>
  </si>
  <si>
    <t>用钢铁之爪劈开对手进行攻击。对临近的1个目标造成1D10的钢属性伤害。攻击命中后进行DC19的检定，检定成功则使自身的攻击上升1级。</t>
  </si>
  <si>
    <t>0233</t>
  </si>
  <si>
    <t>VitalThrow</t>
  </si>
  <si>
    <t>借力摔</t>
  </si>
  <si>
    <t>在最后进行攻击。对临近的1个目标造成1D8+1D6的格斗属性物理伤害。攻击必定会命中。这个招式的优先度-1。</t>
  </si>
  <si>
    <t>MorningSun</t>
  </si>
  <si>
    <t>晨光</t>
  </si>
  <si>
    <t>2D10(4D6,1D8)</t>
  </si>
  <si>
    <t>回复自己的HP。根据天气的不同，回复量也会有所变化。当前场上的天气在大晴天与大日照时回复4D6+体力调整值的HP，在下雨、大雨、下雪、沙暴、起雾时回复1D8+体力调整值的HP，在没有或其他天气时回复2D10+体力调整值的HP。</t>
  </si>
  <si>
    <t>0235</t>
  </si>
  <si>
    <t>Synthesis</t>
  </si>
  <si>
    <t>光合作用</t>
  </si>
  <si>
    <t>0236</t>
  </si>
  <si>
    <t>Moonlight</t>
  </si>
  <si>
    <t>月光</t>
  </si>
  <si>
    <t>HiddenPower</t>
  </si>
  <si>
    <t>觉醒力量</t>
  </si>
  <si>
    <t>对3格内的1个目标造成2D6的特殊伤害。招式的属性会随着使用此招式的宝可梦而改变。</t>
  </si>
  <si>
    <t>CrossChop</t>
  </si>
  <si>
    <t>十字劈</t>
  </si>
  <si>
    <t>用两手呈十字劈打对手进行攻击。对临近的1个目标造成2D10的格斗属性物理伤害。该招式额外具有1级击中要害等级。</t>
  </si>
  <si>
    <t>0239</t>
  </si>
  <si>
    <t>Twister</t>
  </si>
  <si>
    <t>龙卷风</t>
  </si>
  <si>
    <t>兴起龙卷风，将目标卷入进行攻击。对前方直线3格内所有单位造成1D8的龙属性特殊伤害。攻击命中后进行DC17的检定，检定成功则使目标陷入畏缩状态。</t>
  </si>
  <si>
    <t>0240</t>
  </si>
  <si>
    <t>RainDance</t>
  </si>
  <si>
    <t>求雨</t>
  </si>
  <si>
    <t>在5回合内一直降雨。在5回合内，场地上的天气变为下雨。</t>
  </si>
  <si>
    <t>0241</t>
  </si>
  <si>
    <t>SunnyDay</t>
  </si>
  <si>
    <t>大晴天</t>
  </si>
  <si>
    <t>在5回合内阳光变得强烈。在5回合内，场地上的天气变为大晴天。</t>
  </si>
  <si>
    <t>0242</t>
  </si>
  <si>
    <t>Crunch</t>
  </si>
  <si>
    <t>咬碎</t>
  </si>
  <si>
    <t>用利牙咬碎对手进行攻击。对临近的1个目标造成2D8的恶属性物理伤害。攻击命中后进行DC17的检定，检定成功则使目标的防御下降1级。</t>
  </si>
  <si>
    <t>MirrorCoat</t>
  </si>
  <si>
    <t>镜面反射</t>
  </si>
  <si>
    <t>？</t>
  </si>
  <si>
    <t>将这个回合中从最后一个目标那里受到的特殊招式造成的伤害以2倍的固定伤害返还给同一个目标。该招式无法对没有效果的属性的宝可梦造成伤害。如果受到多次攻击，仅使用最后一击的伤害计算。</t>
  </si>
  <si>
    <t>0244</t>
  </si>
  <si>
    <t>PsychUp</t>
  </si>
  <si>
    <t>自我暗示</t>
  </si>
  <si>
    <t>向自己施以自我暗示。使自身的能力变化等级变得和4格内的1个目标一样。</t>
  </si>
  <si>
    <t>ExtremeSpeed</t>
  </si>
  <si>
    <t>神速</t>
  </si>
  <si>
    <t>以迅雷不及掩耳之势猛撞向对手进行攻击。突进4格后对临近的1个目标造成2D8的一般属性物理伤害。这个招式的优先度+2。</t>
  </si>
  <si>
    <t>0246</t>
  </si>
  <si>
    <t>AncientPower</t>
  </si>
  <si>
    <t>原始之力</t>
  </si>
  <si>
    <t>用原始之力进行攻击。对直线3格内的第1个目标造成2D6的岩石属性特殊伤害。攻击命中后进行DC19的检定，检定成功则使自身所有基础能力等级上升1级。</t>
  </si>
  <si>
    <t>0247</t>
  </si>
  <si>
    <t>ShadowBall</t>
  </si>
  <si>
    <t>暗影球</t>
  </si>
  <si>
    <t>将凝聚成球形的黑影投掷出去进行攻击。对直线4格内的第1个目标造成2D8的幽灵属性特殊伤害。攻击命中后进行DC17的检定，检定成功则使目标的特防下降1级</t>
  </si>
  <si>
    <t>0248</t>
  </si>
  <si>
    <t>FutureSight</t>
  </si>
  <si>
    <t>预知未来</t>
  </si>
  <si>
    <t>向对手发送一团念力，2回合后进行攻击。在自身8格范围内制造两处3x3范围的未来攻击，2回合后对处于未来攻击范围内的所有单位造成3D8的超能力属性特殊伤害。</t>
  </si>
  <si>
    <t>0249</t>
  </si>
  <si>
    <t>RockSmash</t>
  </si>
  <si>
    <t>碎岩</t>
  </si>
  <si>
    <t>用足矣粉碎岩石的拳头进行攻击。对临近的1个目标造成1D8的格斗属性物理伤害。攻击命中后进行DC11的检定，检定成功则使目标的防御下降1级。</t>
  </si>
  <si>
    <t>0250</t>
  </si>
  <si>
    <t>Whirlpool</t>
  </si>
  <si>
    <t>潮旋</t>
  </si>
  <si>
    <t>将对手困在激烈的水流旋涡中进行攻击。选择3格内的1个位置，对其中的目标造成1D6的水属性特殊伤害。同时可以此为中心点创造1个3x3的束缚陷阱，持续5回合。</t>
  </si>
  <si>
    <t>0251</t>
  </si>
  <si>
    <t>BeatUp</t>
  </si>
  <si>
    <t>围攻</t>
  </si>
  <si>
    <t>2D6(3D6)</t>
  </si>
  <si>
    <t>与同伴一起合力进行攻击。对临近的1个目标造成2D6的恶属性物理伤害。当场上其他宝可梦使用围攻时，如果自身可以攻击到那个目标，则可以无视速度立刻行动，对相同的目标使用该招式，威力骰变为3D6。</t>
  </si>
  <si>
    <t>FakeOut</t>
  </si>
  <si>
    <t>击掌奇袭</t>
  </si>
  <si>
    <t>在目标面前突然击掌。对临近的1个目标造成1D8的一般属性物理伤害。攻击命中目标后会让目标陷入畏缩状态。这个招式的优先度+3，只有在上场后的第1个回合使出才能成功。</t>
  </si>
  <si>
    <t>0253</t>
  </si>
  <si>
    <t>Uproar</t>
  </si>
  <si>
    <t>吵闹</t>
  </si>
  <si>
    <t>连续3回合一直发出吵闹的声音。对4格扇形范围内的所有单位造成3D6的一般属性特殊伤害。在连续使用这个招式的期间场上的宝可梦不会陷入睡眠状态。</t>
  </si>
  <si>
    <t>0254</t>
  </si>
  <si>
    <t>Stockpile</t>
  </si>
  <si>
    <t>蓄力</t>
  </si>
  <si>
    <t>积蓄力量，使自己获得1层积蓄状态，最多积蓄3次。每有1层积蓄状态，自身的防御和特防各上升1级。</t>
  </si>
  <si>
    <t>0255</t>
  </si>
  <si>
    <t>SpitUp</t>
  </si>
  <si>
    <t>喷出</t>
  </si>
  <si>
    <t>XD10</t>
  </si>
  <si>
    <t>将积蓄的力量喷发而出进行攻击。消耗所有积蓄状态，对4格内的1个目标造成一般属性特殊伤害。每消耗一层积蓄，这个招式的威力骰就会增加2D10。</t>
  </si>
  <si>
    <t>0256</t>
  </si>
  <si>
    <t>Swallow</t>
  </si>
  <si>
    <t>吞下</t>
  </si>
  <si>
    <t>将积蓄的力量吞下，消耗所有积蓄状态回复自身的HP。1层积蓄时回复2D10，2层时回复2D10+体力调整的HP，3层时回复3D10+2倍体力调整的HP。</t>
  </si>
  <si>
    <t>0257</t>
  </si>
  <si>
    <t>HeatWave</t>
  </si>
  <si>
    <t>热风</t>
  </si>
  <si>
    <t>将炎热的气息吹向前方进行攻击。对前方3x3矩形范围内所有单位造成3D6的火属性特殊伤害。攻击命中后进行DC19的检定，检定成功则使目标陷入灼伤状态。</t>
  </si>
  <si>
    <t>0258</t>
  </si>
  <si>
    <t>Hail</t>
  </si>
  <si>
    <t>冰雹</t>
  </si>
  <si>
    <t>在5回合内一直降冰雹。在5回合内，场地上的天气进入下雪状态。</t>
  </si>
  <si>
    <t>0259</t>
  </si>
  <si>
    <t>Torment</t>
  </si>
  <si>
    <t>无理取闹</t>
  </si>
  <si>
    <t>向对手无理取闹，时3格内的1个目标陷入无理取闹状态。处于该状态的宝可梦不能连续2回合使出相同招式。</t>
  </si>
  <si>
    <t>0260</t>
  </si>
  <si>
    <t>Flatter</t>
  </si>
  <si>
    <t>吹捧</t>
  </si>
  <si>
    <t>吹捧对手。使4格内的1个目标陷入1D4回合混乱状态，并使目标的特攻上升1级。</t>
  </si>
  <si>
    <t>0261</t>
  </si>
  <si>
    <t>WillOWisp</t>
  </si>
  <si>
    <t>磷火</t>
  </si>
  <si>
    <t>放出怪异的火焰。使2格内的1个目标陷入灼伤状态。</t>
  </si>
  <si>
    <t>0261.1</t>
  </si>
  <si>
    <t>鬼火</t>
  </si>
  <si>
    <t>Memento</t>
  </si>
  <si>
    <t>临别礼物</t>
  </si>
  <si>
    <t>以自身陷入濒死状态为代价，使8格内的1个目标的攻击和特攻下降2级。</t>
  </si>
  <si>
    <t>0263</t>
  </si>
  <si>
    <t>Facade</t>
  </si>
  <si>
    <t>硬撑</t>
  </si>
  <si>
    <t>1D8+1D6(3D8)</t>
  </si>
  <si>
    <t>用毅力撑住伤势向对手攻击。对临近的1个目标造成1D8+1D6的一般属性物理伤害。当自身处于异常状态时，这个招式的威力骰变为3D8。</t>
  </si>
  <si>
    <t>0264</t>
  </si>
  <si>
    <t>FocusPunch</t>
  </si>
  <si>
    <t>真气拳</t>
  </si>
  <si>
    <t>-3(5)</t>
  </si>
  <si>
    <t>集中精神准备出拳。对临近的1个目标造成3D10的格斗属性物理伤害。如果在招式使出前受到过攻击，这个招式会使用失败。集中精神的动作优先度+5，进行攻击的优先度-3</t>
  </si>
  <si>
    <t>0265</t>
  </si>
  <si>
    <t>SmellingSalts</t>
  </si>
  <si>
    <t>清醒</t>
  </si>
  <si>
    <t>挥出巴掌攻击对手。对临近的1个目标造成1D8+1D6的一般属性物理伤害。如果目标处麻痹状态，这个招式的威力骰变为3D8。但目标的麻痹状态也会被治愈。</t>
  </si>
  <si>
    <t>0266</t>
  </si>
  <si>
    <t>FollowMe</t>
  </si>
  <si>
    <t>看我嘛</t>
  </si>
  <si>
    <t>引起对手的注意。使以自身为中心9x9圆形范围内的所有非友方单位的攻击全部转移到自己身上。</t>
  </si>
  <si>
    <t>0267</t>
  </si>
  <si>
    <t>NaturePower</t>
  </si>
  <si>
    <t>自然之力</t>
  </si>
  <si>
    <t>用自然之力进行攻击。根据所使用场所的不同，使出的招式也会有所变化。</t>
  </si>
  <si>
    <t>0268</t>
  </si>
  <si>
    <t>Charge</t>
  </si>
  <si>
    <t>充电</t>
  </si>
  <si>
    <t>进入充电状态，并使自身的特防上升1级。处于该状态的宝可梦下次使用的电属性招式威力骰出目+5。</t>
  </si>
  <si>
    <t>0269</t>
  </si>
  <si>
    <t>Taunt</t>
  </si>
  <si>
    <t>挑衅</t>
  </si>
  <si>
    <t>使对手愤怒。使3格内的1个目标进入3回合的挑衅状态。处于该状态的宝可梦无法使用变化类招式。</t>
  </si>
  <si>
    <t>0270</t>
  </si>
  <si>
    <t>HelpingHand</t>
  </si>
  <si>
    <t>帮助</t>
  </si>
  <si>
    <t>帮助伙伴。使3格内的1个目标在本回合进入帮助状态。处于该状态的宝可梦使用攻击招式的威力骰增加1D8。</t>
  </si>
  <si>
    <t>0271</t>
  </si>
  <si>
    <t>Trick</t>
  </si>
  <si>
    <t>戏法</t>
  </si>
  <si>
    <t>抓住对手的空隙，交换自己和5格内的1个目标的持有物。</t>
  </si>
  <si>
    <t>0272</t>
  </si>
  <si>
    <t>RolePlay</t>
  </si>
  <si>
    <t>扮演</t>
  </si>
  <si>
    <t>扮演对手，让自己的特性变得和5格内的1个目标相同。</t>
  </si>
  <si>
    <t>Wish</t>
  </si>
  <si>
    <t>祈愿</t>
  </si>
  <si>
    <t>在下一回合回复自己或是替换出场的宝可梦2D10+体力调整值的HP。</t>
  </si>
  <si>
    <t>0274</t>
  </si>
  <si>
    <t>Assist</t>
  </si>
  <si>
    <t>借助</t>
  </si>
  <si>
    <t>向我方紧急求助，从自己队伍中所有宝可梦携带的招式中随机使用1个。</t>
  </si>
  <si>
    <t>0275</t>
  </si>
  <si>
    <t>Ingrain</t>
  </si>
  <si>
    <t>扎根</t>
  </si>
  <si>
    <t>在大地上扎根，使自身进入扎根状态。处于该状态的宝可梦每回合回复1D8HP，无法移动或逃脱。进行移动后失效。</t>
  </si>
  <si>
    <t>0276</t>
  </si>
  <si>
    <t>Superpower</t>
  </si>
  <si>
    <t>蛮力</t>
  </si>
  <si>
    <t>发挥惊人的力量攻击对手。对临近的1个目标造成3D8的格斗属性物理伤害，并使自身的攻击和防御下降1级。</t>
  </si>
  <si>
    <t>0277</t>
  </si>
  <si>
    <t>MagicCoat</t>
  </si>
  <si>
    <t>魔法反射</t>
  </si>
  <si>
    <t>本回合使自身进入魔法反射状态。处于这个状态的宝可梦，会将对手对自身的变化招式无效并反弹。</t>
  </si>
  <si>
    <t>0278</t>
  </si>
  <si>
    <t>Recycle</t>
  </si>
  <si>
    <t>回收利用</t>
  </si>
  <si>
    <t>使战斗中已经消耗掉的自己的持有物再生，并可以再次使用。</t>
  </si>
  <si>
    <t>0279</t>
  </si>
  <si>
    <t>Revenge</t>
  </si>
  <si>
    <t>报复</t>
  </si>
  <si>
    <t>攻击目标造成伤害。对临近的1个目标造成2D6的格斗属性物理伤害，如果在本回合目标攻击过自身并造成伤害，则威力骰增加1D6。这个招式的优先度-4。</t>
  </si>
  <si>
    <t>0280</t>
  </si>
  <si>
    <t>BrickBreak</t>
  </si>
  <si>
    <t>劈瓦</t>
  </si>
  <si>
    <t>将手刀猛烈地挥下攻击对手。对临近的1个目标造成2D4+1D6的格斗属性物理伤害。可以破坏目标和目标所在格的光墙、反射壁、极光幕（状态）。</t>
  </si>
  <si>
    <t>0281</t>
  </si>
  <si>
    <t>Yawn</t>
  </si>
  <si>
    <t>哈欠</t>
  </si>
  <si>
    <t>打个大哈欠引起瞌睡。使2格内的1个目标进入瞌睡状态。</t>
  </si>
  <si>
    <t>0282</t>
  </si>
  <si>
    <t>KnockOff</t>
  </si>
  <si>
    <t>拍落</t>
  </si>
  <si>
    <t>3D4(3D6)</t>
  </si>
  <si>
    <t>拍落对手的持有物。对临近的1个目标造成3D4的恶属性物理伤害，并使其失去携带物。如果目标具有携带物，改为造成3D6的伤害。</t>
  </si>
  <si>
    <t>0283</t>
  </si>
  <si>
    <t>Endeavor</t>
  </si>
  <si>
    <t>蛮干</t>
  </si>
  <si>
    <t>给予伤害，使临近的1个目标的HP变得和自身的HP一样。</t>
  </si>
  <si>
    <t>Eruption</t>
  </si>
  <si>
    <t>喷火</t>
  </si>
  <si>
    <t>爆发怒火攻击对手。对4格内的1个目标造成火属性特殊伤害。在自身HP损伤小于1/8时威力骰为3D10。自身剩余2/3以上HP时，威力骰为2D10；1/2为2D8；1/4为2D4；1/4及以下为1D4。</t>
  </si>
  <si>
    <t>0285</t>
  </si>
  <si>
    <t>SkillSwap</t>
  </si>
  <si>
    <t>特性互换</t>
  </si>
  <si>
    <t>利用超能力，互换自身和5格内1个目标的特性。</t>
  </si>
  <si>
    <t>0286</t>
  </si>
  <si>
    <t>Imprison</t>
  </si>
  <si>
    <t>封印</t>
  </si>
  <si>
    <t>使自身进入封印状态。使所有对手无法使用具有本状态的宝可梦携带的招式。</t>
  </si>
  <si>
    <t>Refresh</t>
  </si>
  <si>
    <t>焕然一新</t>
  </si>
  <si>
    <t>让身体休息，治愈自己身上所中的毒、麻痹、灼伤的异常状态。</t>
  </si>
  <si>
    <t>0288</t>
  </si>
  <si>
    <t>Grudge</t>
  </si>
  <si>
    <t>怨念</t>
  </si>
  <si>
    <t>使自身进入怨念状态。处于该状态的宝可梦如果因为其他宝可梦的招式伤害而濒死，将攻击方的EP降低到0。下回合自身行动前解除。</t>
  </si>
  <si>
    <t>0289</t>
  </si>
  <si>
    <t>Snatch</t>
  </si>
  <si>
    <t>化为己用</t>
  </si>
  <si>
    <t>将3格内1个目标打算使用的变化招式夺为己用。这个招式的优先度+4。</t>
  </si>
  <si>
    <t>0289.1</t>
  </si>
  <si>
    <t>抢夺</t>
  </si>
  <si>
    <t>0290</t>
  </si>
  <si>
    <t>SecretPower</t>
  </si>
  <si>
    <t>秘密之力</t>
  </si>
  <si>
    <t>根据使用场所不同，该招式的追加效果也会有所变化。</t>
  </si>
  <si>
    <t>0291</t>
  </si>
  <si>
    <t>Dive</t>
  </si>
  <si>
    <t>潜水</t>
  </si>
  <si>
    <t>第1回合潜水，进入潜行（水下）状态，第2回合浮起进行攻击。对临近的1个目标造成2D8的水属性物理伤害。</t>
  </si>
  <si>
    <t>0292</t>
  </si>
  <si>
    <t>ArmThrust</t>
  </si>
  <si>
    <t>猛推</t>
  </si>
  <si>
    <t>用张开着的双手猛推对手进行攻击。对临近的1个目标进行2～5次攻击，每进行一次攻击，就对目标造成1D4的格斗属性物理伤害。投掷1D8判定攻击的次数，出目为1～3时攻击2次，4～6时攻击3次，7时攻击4次，8时攻击5次。</t>
  </si>
  <si>
    <t>0293</t>
  </si>
  <si>
    <t>Camouflage</t>
  </si>
  <si>
    <t>保护色</t>
  </si>
  <si>
    <t>根据所在场所不同，如水边、草丛和洞窟等，可以改变自己的属性。</t>
  </si>
  <si>
    <t>0294</t>
  </si>
  <si>
    <t>TailGlow</t>
  </si>
  <si>
    <t>萤火</t>
  </si>
  <si>
    <t>凝视闪烁的光芒，集中自己的精神。使自身的特攻上升3级。</t>
  </si>
  <si>
    <t>0295</t>
  </si>
  <si>
    <t>LusterPurge</t>
  </si>
  <si>
    <t>洁净光芒</t>
  </si>
  <si>
    <t>以直线形式释放耀眼的光芒进行攻击。对4格内的1个目标造成3D6的超能力属性特殊伤害。攻击命中后进行DC11的检定，检定成功则使目标的特防下降1级。 该招式造成的能力等级变化可以对同一目标生效2次。</t>
  </si>
  <si>
    <t>0296</t>
  </si>
  <si>
    <t>MistBall</t>
  </si>
  <si>
    <t>薄雾球</t>
  </si>
  <si>
    <t>用围绕着雾状羽毛的球进行攻击。对4格内的1个目标造成3D6的超能力属性特殊伤害。攻击命中后进行DC11的检定，检定成功则使目标的特攻下降1级。该招式造成的能力等级变化可以对同一目标生效2次。</t>
  </si>
  <si>
    <t>FeatherDance</t>
  </si>
  <si>
    <t>羽毛舞</t>
  </si>
  <si>
    <t>撒出羽毛，笼罩在对手的周围。使2格内1个目标的攻击下降2级。</t>
  </si>
  <si>
    <t>TeeterDance</t>
  </si>
  <si>
    <t>摇晃舞</t>
  </si>
  <si>
    <t>摇摇晃晃地跳起舞蹈。使以自身为中心7x7圆形范围内的所有单位陷入1D4回合混乱状态。</t>
  </si>
  <si>
    <t>0299</t>
  </si>
  <si>
    <t>BlazeKick</t>
  </si>
  <si>
    <t>火焰踢</t>
  </si>
  <si>
    <t>用带着火焰的脚踢向对手进行攻击。对临近的1个目标造成2D6+1D4的火属性物理伤害。攻击命中后进行DC19的检定，检定成功则使目标陷入烧伤状态。该招式额外具有1级击中要害等级。</t>
  </si>
  <si>
    <t>MudSport</t>
  </si>
  <si>
    <t>玩泥巴</t>
  </si>
  <si>
    <t>一旦使用此招式，周围就会弄得到处是泥。在5回合内，场地进入玩泥巴状态。场上的宝可梦电属性招式的威力骰出目-3。</t>
  </si>
  <si>
    <t>0301</t>
  </si>
  <si>
    <t>IceBall</t>
  </si>
  <si>
    <t>冰球</t>
  </si>
  <si>
    <t>XD6</t>
  </si>
  <si>
    <t>在5回合内连续滚动进行攻击。突进2格后对路径上的所有单位造成1D6的冰属性物理伤害。可以主动增加EP消耗，每额外消耗1点EP可使突进格数增加1格。使用后视为陷入5回合的反作用力状态，只能继续使用冰球，状态结束或冰球未命中时结束。处于该状态下，每回合开始时使招式的威力骰提高1D6。</t>
  </si>
  <si>
    <t>接触
球弹</t>
  </si>
  <si>
    <t>0302</t>
  </si>
  <si>
    <t>NeedleArm</t>
  </si>
  <si>
    <t>尖刺臂</t>
  </si>
  <si>
    <t>用带刺的手臂猛烈地挥舞进行攻击。对临近的1个目标造成2D6的草属性物理伤害。攻击命中后进行DC15的检定，检定成功则使目标陷入畏缩状态。</t>
  </si>
  <si>
    <t>0303</t>
  </si>
  <si>
    <t>SlackOff</t>
  </si>
  <si>
    <t>偷懒</t>
  </si>
  <si>
    <t>偷懒休息。使自身回复2D10+体力调整值的HP。</t>
  </si>
  <si>
    <t>0304</t>
  </si>
  <si>
    <t>HyperVoice</t>
  </si>
  <si>
    <t>巨声</t>
  </si>
  <si>
    <t>给予对手又吵又响的巨大震动进行攻击。对锥形4格内的所有单位造成3D6的一般属性特殊伤害。</t>
  </si>
  <si>
    <t>0305</t>
  </si>
  <si>
    <t>PoisonFang</t>
  </si>
  <si>
    <t>剧毒牙</t>
  </si>
  <si>
    <t>用有毒的牙齿咬住对手进行攻击。对临近的1个目标造成1D10的毒属性物理伤害。攻击命中后进行DC11的检定，检定成功则使目标陷入剧毒状态。</t>
  </si>
  <si>
    <t>0306</t>
  </si>
  <si>
    <t>CrushClaw</t>
  </si>
  <si>
    <t>撕裂爪</t>
  </si>
  <si>
    <t>用坚硬的锐爪劈开对手进行攻击。对临近的1个目标造成2D4+1D6的一般属性物理伤害。攻击命中后进行DC11的检定，检定成功则使目标的防御下降1级。</t>
  </si>
  <si>
    <t>接触
切割
追加效果</t>
  </si>
  <si>
    <t>0307</t>
  </si>
  <si>
    <t>BlastBurn</t>
  </si>
  <si>
    <t>爆炸烈焰</t>
  </si>
  <si>
    <t>用爆炸的火焰烧尽对手进行攻击。对8格内的1个目标造成3D10的火属性特殊伤害。攻击命中后使自身陷入一回合的反作用力状态。</t>
  </si>
  <si>
    <t>0308</t>
  </si>
  <si>
    <t>HydroCannon</t>
  </si>
  <si>
    <t>加农水炮</t>
  </si>
  <si>
    <t>以直线形式向对手喷射水炮进行攻击。对直线8格内的第1个目标造成3D10的水属性特殊伤害。攻击命中后使自身陷入一回合的反作用力状态。</t>
  </si>
  <si>
    <t>0309</t>
  </si>
  <si>
    <t>MeteorMash</t>
  </si>
  <si>
    <t>彗星拳</t>
  </si>
  <si>
    <t>使出彗星般的拳头攻击对手，对临近的1个目标造成3D6的钢属性物理伤害。攻击命中后进行DC17的检定，检定成功则使自身的攻击上升1级。</t>
  </si>
  <si>
    <t>0310</t>
  </si>
  <si>
    <t>Astonish</t>
  </si>
  <si>
    <t>惊吓</t>
  </si>
  <si>
    <t>用尖叫声等突然惊吓对手进行攻击。对2格内的1个目标造成1D6的幽灵属性物理伤害。攻击命中后进行DC15的检定，检定成功则使目标陷入畏缩状态。</t>
  </si>
  <si>
    <t>0311</t>
  </si>
  <si>
    <t>WeatherBall</t>
  </si>
  <si>
    <t>气象球</t>
  </si>
  <si>
    <t>对3格内的1个目标造成1D10的一般属性特殊伤害，根据使用时的天气，招式属性和威力会改变。</t>
  </si>
  <si>
    <t>Aromatherapy</t>
  </si>
  <si>
    <t>芳香治疗</t>
  </si>
  <si>
    <t>让同伴闻沁人心脾的香气。使以自身为中心9x9圆形范围内的所有单位的异常状态消除。</t>
  </si>
  <si>
    <t>0313</t>
  </si>
  <si>
    <t>FakeTears</t>
  </si>
  <si>
    <t>假哭</t>
  </si>
  <si>
    <t>装哭流泪使对手不知所措。使4格内的1个目标的特防下降3级。</t>
  </si>
  <si>
    <t>0314</t>
  </si>
  <si>
    <t>AirCutter</t>
  </si>
  <si>
    <t>空气利刃</t>
  </si>
  <si>
    <t>用锐利的风切斩对手进行攻击。对4格内的1个目标造成2D6的飞行属性特殊伤害。该招式额外具有1级击中要害等级。</t>
  </si>
  <si>
    <t>切割
风</t>
  </si>
  <si>
    <t>Overheat</t>
  </si>
  <si>
    <t>过热</t>
  </si>
  <si>
    <t>2D8+1D10</t>
  </si>
  <si>
    <t>使出全部力量攻击对手。对5格内的1个目标造成2D8+1D10的火属性特殊伤害。攻击命中后使自身的特攻下降2级。</t>
  </si>
  <si>
    <t>0316</t>
  </si>
  <si>
    <t>OdorSleuth</t>
  </si>
  <si>
    <t>气味侦测</t>
  </si>
  <si>
    <t>0317</t>
  </si>
  <si>
    <t>RockTomb</t>
  </si>
  <si>
    <t>岩石封锁</t>
  </si>
  <si>
    <t>投掷岩石进行攻击，封住对手的行动。对3格内的1个目标造成2D6的岩石属性物理伤害。攻击命中后使目标的速度下降1级，或者在目标前方创造1格障碍值为2D6的岩石属性障碍。</t>
  </si>
  <si>
    <t>0318</t>
  </si>
  <si>
    <t>SilverWind</t>
  </si>
  <si>
    <t>银色旋风</t>
  </si>
  <si>
    <t>在风中掺入鳞粉攻击对手。对直线3格内的第1个目标造成2D6的虫属性特殊伤害。攻击命中后进行DC19的检定，检定成功则使自己的基础能力等级各上升1级。</t>
  </si>
  <si>
    <t>0319</t>
  </si>
  <si>
    <t>MetalSound</t>
  </si>
  <si>
    <t>金属音</t>
  </si>
  <si>
    <t>让对手听摩擦金属般讨厌的声音。使4格内的1个目标的特防降低2级。</t>
  </si>
  <si>
    <t>0320</t>
  </si>
  <si>
    <t>GrassWhistle</t>
  </si>
  <si>
    <t>草笛</t>
  </si>
  <si>
    <t>让对手听舒适的笛声。使3格内的1个目标陷入2回合睡眠状态。</t>
  </si>
  <si>
    <t>Tickle</t>
  </si>
  <si>
    <t>挠痒</t>
  </si>
  <si>
    <t>给对手挠痒，使其发笑。使临近的1个目标的攻击和防御下降1级。</t>
  </si>
  <si>
    <t>CosmicPower</t>
  </si>
  <si>
    <t>宇宙力量</t>
  </si>
  <si>
    <t>汲取宇宙中神秘的力量。使自身的防御和特防上升1级。</t>
  </si>
  <si>
    <t>0323</t>
  </si>
  <si>
    <t>WaterSpout</t>
  </si>
  <si>
    <t>喷水</t>
  </si>
  <si>
    <t>掀起潮水进行攻击。对4格内的1个目标造成水属性特殊伤害。在自身HP损伤小于1/8时威力骰为3D10。自身剩余2/3以上HP时，威力骰为2D10；1/2为2D8；1/4为2D4；1/4及以下为1D4。</t>
  </si>
  <si>
    <t>0324</t>
  </si>
  <si>
    <t>SignalBeam</t>
  </si>
  <si>
    <t>信号光束</t>
  </si>
  <si>
    <t>发射神奇的光线进行攻击。对直线4格内的第1个目标造成2D4+1D6的虫属性特殊伤害。攻击命中后进行DC19的检定，检定成功则使目标陷入1D4回合混乱状态。</t>
  </si>
  <si>
    <t>0325</t>
  </si>
  <si>
    <t>ShadowPunch</t>
  </si>
  <si>
    <t>暗影拳</t>
  </si>
  <si>
    <t>使出混影之拳进行攻击。对临近的1个目标造成2D6的幽灵属性物理伤害。攻击必定会命中。</t>
  </si>
  <si>
    <t>0326</t>
  </si>
  <si>
    <t>Extrasensory</t>
  </si>
  <si>
    <t>神通力</t>
  </si>
  <si>
    <t>发出看不见的神奇力量进行攻击。对4格内的1个目标造成2D8的超能力属性特殊伤害。攻击命中后进行DC19的检定，检定成功则使目标陷入畏缩状态。</t>
  </si>
  <si>
    <t>0327</t>
  </si>
  <si>
    <t>SkyUppercut</t>
  </si>
  <si>
    <t>冲天拳</t>
  </si>
  <si>
    <t>用冲向天空般高高的上勾拳顶起对手进行攻击。对临近的1个目标造成2D6+1D4的格斗属性物理伤害。</t>
  </si>
  <si>
    <t>0328</t>
  </si>
  <si>
    <t>SandTomb</t>
  </si>
  <si>
    <t>流沙深渊</t>
  </si>
  <si>
    <t>将对手困在铺天盖地的沙暴中进行攻击。选择3格内的1个位置，对其中的目标造成1D6的地面属性物理伤害。同时可以此为中心点创造1个3x3的束缚陷阱，持续5回合。</t>
  </si>
  <si>
    <t>0328.1</t>
  </si>
  <si>
    <t>流沙地狱</t>
  </si>
  <si>
    <t>0329</t>
  </si>
  <si>
    <t>SheerCold</t>
  </si>
  <si>
    <t>绝对零度</t>
  </si>
  <si>
    <t>给对手一击濒死。对3格内的1个目标造成等同于目标最大HP的固定伤害。该招式不计算任何命中与闪避的加成，只以基础值进行命中判定。不具有冰属性的宝可梦使用时命中骰变为D20-12。</t>
  </si>
  <si>
    <t>0330</t>
  </si>
  <si>
    <t>MuddyWater</t>
  </si>
  <si>
    <t>浊流</t>
  </si>
  <si>
    <t>向对手喷射浑浊的水进行攻击。对前方3x3矩形范围内所有单位造成3D6的水属性特殊伤害。攻击命中后，进行DC15检定，成功则使目标的命中率下降1级。</t>
  </si>
  <si>
    <t>0331</t>
  </si>
  <si>
    <t>BulletSeed</t>
  </si>
  <si>
    <t>种子机关枪</t>
  </si>
  <si>
    <t>向对手连续发射坚硬的种子进行攻击。对直线3格内的第1个目标进行2~5次攻击，每进行一次攻击，就对目标造成1D4的草属性物理伤害。投掷1D8进行判定攻击的次数，出目为1～3时攻击2次，4～6时攻击3次，7时攻击4次，8时攻击5次。</t>
  </si>
  <si>
    <t>0332</t>
  </si>
  <si>
    <t>AerialAce</t>
  </si>
  <si>
    <t>燕返</t>
  </si>
  <si>
    <t>以敏捷的动作戏弄对手后进行切斩。对临近的1个目标造成2D6的飞行属性物理伤害。这个招式必定会命中。</t>
  </si>
  <si>
    <t>0333</t>
  </si>
  <si>
    <t>IcicleSpear</t>
  </si>
  <si>
    <t>冰锥</t>
  </si>
  <si>
    <t>向对手发射锋利的冰柱进行攻击。对直线3格内的第1个目标进行2~5次攻击，每进行一次攻击，就对目标造成1D4的冰属性物理伤害。投掷1D8判定攻击次数，出目为1~3时攻击2次，4~6时攻击3次，7时攻击4次，8时攻击5次。</t>
  </si>
  <si>
    <t>0334</t>
  </si>
  <si>
    <t>IronDefense</t>
  </si>
  <si>
    <t>铁壁</t>
  </si>
  <si>
    <t>将皮肤变得坚硬如铁。使自身的防御上升2级。</t>
  </si>
  <si>
    <t>Block</t>
  </si>
  <si>
    <t>挡路</t>
  </si>
  <si>
    <t>张开双手进行阻挡，封住对手的退路。使临近的1个目标陷入无法逃走状态，且目标本回合无法通过自身临近范围。</t>
  </si>
  <si>
    <t>0336</t>
  </si>
  <si>
    <t>Howl</t>
  </si>
  <si>
    <t>长嚎</t>
  </si>
  <si>
    <t>大声吼叫提高气势。使自身的攻击上升1级。</t>
  </si>
  <si>
    <t>0337</t>
  </si>
  <si>
    <t>DragonClaw</t>
  </si>
  <si>
    <t>龙爪</t>
  </si>
  <si>
    <t>用尖锐的巨爪劈开对手进行攻击。对临近的1个目标造成2D8的龙属性物理伤害。</t>
  </si>
  <si>
    <t>0338</t>
  </si>
  <si>
    <t>FrenzyPlant</t>
  </si>
  <si>
    <t>疯狂植物</t>
  </si>
  <si>
    <t>用巨大的树木摔打对手进行攻击。对7格内的1个目标造成3D10的草属性特殊伤害。攻击命中后，自身陷入1回合的反作用力状态。</t>
  </si>
  <si>
    <t>0339</t>
  </si>
  <si>
    <t>BulkUp</t>
  </si>
  <si>
    <t>健美</t>
  </si>
  <si>
    <t>使出全身力气绷紧肌肉。使自身的攻击和防御各上升1级。</t>
  </si>
  <si>
    <t>Bounce</t>
  </si>
  <si>
    <t>弹跳</t>
  </si>
  <si>
    <t>第1回合弹跳到高空中，进入潜行状态，第2回合落下进行攻击。对临近的1个目标造成2D6+1D4的飞行属性物理伤害。攻击命中后，进行DC15检定，成功则使目标陷入麻痹状态。</t>
  </si>
  <si>
    <t>0341</t>
  </si>
  <si>
    <t>MudShot</t>
  </si>
  <si>
    <t>泥巴射击</t>
  </si>
  <si>
    <t>向对手投掷泥块进行攻击。对3格内的1个目标造成1D6+1D4的地面属性特殊伤害。攻击命中后，目标的速度下降1级。</t>
  </si>
  <si>
    <t>0342</t>
  </si>
  <si>
    <t>PoisonTail</t>
  </si>
  <si>
    <t>毒尾</t>
  </si>
  <si>
    <t>用尾巴拍打对手进行攻击。对临近的1个目标造成1D10的毒属性物理伤害。攻击命中后，进行DC19检定，成功则使目标陷入中毒状态。该招式额外具有1级击中要害等级。</t>
  </si>
  <si>
    <t>0343</t>
  </si>
  <si>
    <t>Covet</t>
  </si>
  <si>
    <t>渴望</t>
  </si>
  <si>
    <t>一边可爱地撒娇，一边靠近对手进行攻击。对临近的1个目标造成2D6的一般属性物理伤害。夺取目标的携带道具，当自身有携带道具时，不会夺取。</t>
  </si>
  <si>
    <t>0344</t>
  </si>
  <si>
    <t>VoltTackle</t>
  </si>
  <si>
    <t>伏特攻击</t>
  </si>
  <si>
    <t>让电流覆盖全身猛撞向对手。突进3格后对临近的1个目标造成3D8的电属性物理伤害。攻击命中后，进行DC19检定，成功则使目标陷入麻痹状态。且自身也会受到造成的伤害1/3的固定伤害。</t>
  </si>
  <si>
    <t>接触
反作用
追加效果</t>
  </si>
  <si>
    <t>0345</t>
  </si>
  <si>
    <t>MagicalLeaf</t>
  </si>
  <si>
    <t>魔法叶</t>
  </si>
  <si>
    <t>散落可以追踪对手的神奇叶片进行攻击。对3格内的1个目标造成2D6的草属性特殊伤害。这个招式必定会命中。</t>
  </si>
  <si>
    <t>WaterSport</t>
  </si>
  <si>
    <t>玩水</t>
  </si>
  <si>
    <t>用水湿透周围。在5回合内，场地进入玩水状态。场上的宝可梦水属性招式的威力骰出目-3。</t>
  </si>
  <si>
    <t>0347</t>
  </si>
  <si>
    <t>CalmMind</t>
  </si>
  <si>
    <t>冥想</t>
  </si>
  <si>
    <t>静心凝神。使自身的特攻和特防各上升1级。</t>
  </si>
  <si>
    <t>0348</t>
  </si>
  <si>
    <t>LeafBlade</t>
  </si>
  <si>
    <t>叶刃</t>
  </si>
  <si>
    <t>像用剑一般操纵叶片切斩对手进行攻击。对临近的1个目标造成3D6的草属性物理伤害。该招式额外具有1级击中要害等级。</t>
  </si>
  <si>
    <t>0349</t>
  </si>
  <si>
    <t>DragonDance</t>
  </si>
  <si>
    <t>龙之舞</t>
  </si>
  <si>
    <t>激烈地跳起神秘且强有力的舞蹈。使自身的攻击和速度各上升1级。</t>
  </si>
  <si>
    <t>0350</t>
  </si>
  <si>
    <t>RockBlast</t>
  </si>
  <si>
    <t>岩石爆击</t>
  </si>
  <si>
    <t>向对手发射坚硬的岩石进行攻击。对3格内的1个目标进行2~5次攻击，每进行一次攻击，就对目标造成1D4的岩石属性物理伤害。投掷1D8进行判定攻击的次数，出目为1～3时攻击2次，4～6时攻击3次，7时攻击4次，8时攻击5次。</t>
  </si>
  <si>
    <t>0351</t>
  </si>
  <si>
    <t>ShockWave</t>
  </si>
  <si>
    <t>电击波</t>
  </si>
  <si>
    <t>向对手快速发出电击进行攻击。对3格内的1个目标造成2D6的电属性特殊伤害。这个招式必定会命中。</t>
  </si>
  <si>
    <t>0352</t>
  </si>
  <si>
    <t>WaterPulse</t>
  </si>
  <si>
    <t>水之波动</t>
  </si>
  <si>
    <t>用水的震动攻击对手。对3格内的1个目标造成2D6的水属性特殊伤害。攻击命中后，进行DC17检定，成功则使目标陷入1D4回合混乱状态。</t>
  </si>
  <si>
    <t>波动
追加效果</t>
  </si>
  <si>
    <t>0353</t>
  </si>
  <si>
    <t>DoomDesire</t>
  </si>
  <si>
    <t>破灭之愿</t>
  </si>
  <si>
    <t>向对手发送一道光束，2回合后进行攻击。在自身8格范围内制造两处3x3范围的未来攻击，对处于未来攻击范围内的所有单位造成2D6+2D8的钢属性特殊伤害。</t>
  </si>
  <si>
    <t>0354</t>
  </si>
  <si>
    <t>PsychoBoost</t>
  </si>
  <si>
    <t>精神突进</t>
  </si>
  <si>
    <t>使出全部力量攻击对手。对6格内的1个目标造成2D6+2D8的超能力属性特殊伤害。攻击命中后，自身的特攻下降2级。</t>
  </si>
  <si>
    <t>0355</t>
  </si>
  <si>
    <t>Roost</t>
  </si>
  <si>
    <t>羽栖</t>
  </si>
  <si>
    <t>降到地面使身体休息。回复自身2D10+体力调整值的HP。使用后直到下回合结束自身失去飞行属性。</t>
  </si>
  <si>
    <t>0356</t>
  </si>
  <si>
    <t>Gravity</t>
  </si>
  <si>
    <t>重力</t>
  </si>
  <si>
    <t>在5回合内，场地进入重力状态。处于该状态场地中的宝可梦解除漂浮与意念移物状态，被视为处于地面上，命中+5。且跃起、飞踢、飞膝踢、电磁飘浮、飞翔、弹跳、自由落体、意念移物、飞身重压无法使用。</t>
  </si>
  <si>
    <t>0357</t>
  </si>
  <si>
    <t>MiracleEye</t>
  </si>
  <si>
    <t>奇迹之眼</t>
  </si>
  <si>
    <t>对恶属性宝可梦没有效果的招式以及闪避率高的对手，使用后变得能够打中。使5格内的1个目标进入被识破状态。处于该状态的宝可梦闪避能力等级上升会被无效。如果是恶属性的宝可梦则会被超能力属性的招式命中。</t>
  </si>
  <si>
    <t>0358</t>
  </si>
  <si>
    <t>WakeUpSlap</t>
  </si>
  <si>
    <t>唤醒巴掌</t>
  </si>
  <si>
    <t>给予睡眠状态下的对手较大的伤害。对临近的1个目标造成1D8+1D6的格斗属性物理伤害。如果目标处于睡眠状态，则威力骰变为2D10+1D8，但目标的睡眠状态会被治愈。</t>
  </si>
  <si>
    <t>0359</t>
  </si>
  <si>
    <t>HammerArm</t>
  </si>
  <si>
    <t>臂锤</t>
  </si>
  <si>
    <t>挥舞强力而沉重的拳头攻击对手。对临近的1个目标造成2D10的格斗属性物理伤害。攻击命中后，自身的速度下降1级。</t>
  </si>
  <si>
    <t>0360</t>
  </si>
  <si>
    <t>GyroBall</t>
  </si>
  <si>
    <t>陀螺球</t>
  </si>
  <si>
    <t>让身体高速旋转并撞击对手。突进2格后对临近的1个目标造成2D6的钢属性物理伤害。这个招式在计算伤害时，调整增加目标的速度调整值减去自身的速度调整值的值。</t>
  </si>
  <si>
    <t>0361</t>
  </si>
  <si>
    <t>HealingWish</t>
  </si>
  <si>
    <t>治愈之愿</t>
  </si>
  <si>
    <t>自身陷入濒死状态，但可以治愈后备上场的宝可梦的所有异常状态并回复其全部HP。</t>
  </si>
  <si>
    <t>0362</t>
  </si>
  <si>
    <t>Brine</t>
  </si>
  <si>
    <t>盐水</t>
  </si>
  <si>
    <t>向对手喷射盐水进行攻击。对3格内的1个目标造成3D4的水属性特殊伤害。如果目标的HP低于最大HP的1/2，则威力骰变为3D6。</t>
  </si>
  <si>
    <t>0363</t>
  </si>
  <si>
    <t>NaturalGift</t>
  </si>
  <si>
    <t>自然之恩</t>
  </si>
  <si>
    <t>从树果上获得力量进行攻击。根据携带的树果，招式属性和威力会改变。</t>
  </si>
  <si>
    <t>0364</t>
  </si>
  <si>
    <t>Feint</t>
  </si>
  <si>
    <t>佯攻</t>
  </si>
  <si>
    <t>能够攻击正在使用守住或看穿等招式的对手。对临近的1个目标造成1D6的一般属性物理伤害。解除目标的守住状态。这个招式的优先度+2。</t>
  </si>
  <si>
    <t>无视守住</t>
  </si>
  <si>
    <t>0365</t>
  </si>
  <si>
    <t>Pluck</t>
  </si>
  <si>
    <t>啄食</t>
  </si>
  <si>
    <t>用喙攻击对手。对临近的1个目标造成2D6的飞行属性物理伤害。当对手携带树果时，可以食用并获得其效果。</t>
  </si>
  <si>
    <t>0366</t>
  </si>
  <si>
    <t>Tailwind</t>
  </si>
  <si>
    <t>顺风</t>
  </si>
  <si>
    <t>刮起猛烈的旋风，是自以自身为中心5×5矩形范围的场地进入顺风状态。处于该状态场地中的友方单位的速度能力值+10。</t>
  </si>
  <si>
    <t>0367</t>
  </si>
  <si>
    <t>Acupressure</t>
  </si>
  <si>
    <t>点穴</t>
  </si>
  <si>
    <t>自身/临近</t>
  </si>
  <si>
    <t>通过点穴让身体舒筋活络。使自身或临近的1个目标能力上升。投掷1d8根据顺序使对应的能力上升2级，出目为1时为攻击、2防御、3特攻、4特防、5速度、6命中率、7闪避率、8击中要害。</t>
  </si>
  <si>
    <t>0368</t>
  </si>
  <si>
    <t>MetalBurst</t>
  </si>
  <si>
    <t>金属爆炸</t>
  </si>
  <si>
    <t>将这个回合中从最后1个目标那里受到的物理伤害以1.5倍的固定伤害返还给同1个目标。该招式无法对没有效果的属性的宝可梦造成伤害。如果受到多次攻击，仅使用最后一击的伤害计算。</t>
  </si>
  <si>
    <t>0369</t>
  </si>
  <si>
    <t>Uturn</t>
  </si>
  <si>
    <t>急速折返</t>
  </si>
  <si>
    <t>攻击目标造成伤害。突进3格后对临近的1个目标造成1D8+1D6的虫属性物理伤害。攻击后急速返回，与后备宝可梦进行替换，也选择可以回到突进路径上的任意1格。</t>
  </si>
  <si>
    <t>0370</t>
  </si>
  <si>
    <t>CloseCombat</t>
  </si>
  <si>
    <t>近身战</t>
  </si>
  <si>
    <t>放弃守护，向对手发起突击。对临近的1个目标造成3D8的格斗属性物理伤害。攻击命中后，自身的防御和特防各下降1级。</t>
  </si>
  <si>
    <t>0371</t>
  </si>
  <si>
    <t>Payback</t>
  </si>
  <si>
    <t>以牙还牙</t>
  </si>
  <si>
    <t>1D10(+1D6)</t>
  </si>
  <si>
    <t>蓄力攻击。对临近的1个目标造成1D10的恶属性物理伤害。如果自身在本回合的行动顺序晚于目标，则威力骰增加1D6。</t>
  </si>
  <si>
    <t>0372</t>
  </si>
  <si>
    <t>Assurance</t>
  </si>
  <si>
    <t>恶意追击</t>
  </si>
  <si>
    <t>攻击目标造成伤害。突进2格后对临近的1个目标造成2D6的恶属性物理伤害。如果目标在本回合内已经受到过伤害，则威力骰增加1D6。</t>
  </si>
  <si>
    <t>0373</t>
  </si>
  <si>
    <t>Embargo</t>
  </si>
  <si>
    <t>查封</t>
  </si>
  <si>
    <t>让5格内的1个目标在5回合内不能使用其携带的道具，且训练家也不能对那只宝可梦使用道具。</t>
  </si>
  <si>
    <t>0374</t>
  </si>
  <si>
    <t>Fling</t>
  </si>
  <si>
    <t>投掷</t>
  </si>
  <si>
    <t>快速投掷自身携带的道具攻击3格内的1个目标。根据投掷的道具不同，威力和效果会改变。</t>
  </si>
  <si>
    <t>0375</t>
  </si>
  <si>
    <t>PsychoShift</t>
  </si>
  <si>
    <t>精神转移</t>
  </si>
  <si>
    <t>利用超能力施以暗示，将自身受到的异常状态转移给4格内的1个目标。</t>
  </si>
  <si>
    <t>0376</t>
  </si>
  <si>
    <t>TrumpCard</t>
  </si>
  <si>
    <t>王牌</t>
  </si>
  <si>
    <t>攻击目标造成伤害。对5格内1个目标造成一般属性特殊伤害。自身剩余80以上EP时，威力骰为1D8，50为1D10，30为2D6，10为2D8，10及以下为4D10。这个招式必定会命中。</t>
  </si>
  <si>
    <t>0377</t>
  </si>
  <si>
    <t>HealBlock</t>
  </si>
  <si>
    <t>回复封锁</t>
  </si>
  <si>
    <t>使4格内的1个目标陷入5回合的回复封锁状态。处于该状态的宝可梦无法通过招式、特性或携带道具回复HP。</t>
  </si>
  <si>
    <t>0378</t>
  </si>
  <si>
    <t>WringOut</t>
  </si>
  <si>
    <t>绞紧</t>
  </si>
  <si>
    <t>用力勒紧对手进行攻击。目标剩余HP越多，造成的伤害越大。对临近的1个目标造成一般属性特殊伤害，在目标HP损伤小于1/8时威力骰为3D10。目标剩余2/3以上HP时，威力骰为2D10；1/2为2D8；1/4为2D4；1/4及以下为1D4。</t>
  </si>
  <si>
    <t>0379</t>
  </si>
  <si>
    <t>PowerTrick</t>
  </si>
  <si>
    <t>力量戏法</t>
  </si>
  <si>
    <t>利用超能力交换自身的攻击与防御的能力值。</t>
  </si>
  <si>
    <t>0380</t>
  </si>
  <si>
    <t>GastroAcid</t>
  </si>
  <si>
    <t>胃液</t>
  </si>
  <si>
    <t>将胃液吐向对手的身体。沾上的胃液会消除目标的特性效果。使2格内的1个目标陷入无特性状态。处于该状态的宝可梦的特性无效。</t>
  </si>
  <si>
    <t>0381</t>
  </si>
  <si>
    <t>LuckyChant</t>
  </si>
  <si>
    <t>幸运咒语</t>
  </si>
  <si>
    <t>向天许愿。使自身进入5回合幸运咒语状态。处于该状态的宝可梦不会被击中要害。</t>
  </si>
  <si>
    <t>0382</t>
  </si>
  <si>
    <t>MeFirst</t>
  </si>
  <si>
    <t>抢先一步</t>
  </si>
  <si>
    <t>提高威力，抢先使出对手想要使出的招式。抢先使出4格内1个目标要使出的攻击类招式，并将威力骰增加1D8。如果对手在本回合没有使出攻击类招式，则使用失败。</t>
  </si>
  <si>
    <t>0383</t>
  </si>
  <si>
    <t>Copycat</t>
  </si>
  <si>
    <t>仿效</t>
  </si>
  <si>
    <t>模仿对手刚才使出的招式，并使出相同的招式。使出场上所有单位最后使出的招式。如果尚未出招，则使用失败。</t>
  </si>
  <si>
    <t>0384</t>
  </si>
  <si>
    <t>PowerSwap</t>
  </si>
  <si>
    <t>力量互换</t>
  </si>
  <si>
    <t>利用超能力，互换自身和3格内1个目标的攻击与特攻的能力等级。</t>
  </si>
  <si>
    <t>0385</t>
  </si>
  <si>
    <t>GuardSwap</t>
  </si>
  <si>
    <t>防守互换</t>
  </si>
  <si>
    <t>利用超能力，互换自身和3格内1个目标的防御与特防的能力等级。</t>
  </si>
  <si>
    <t>0386</t>
  </si>
  <si>
    <t>Punishment</t>
  </si>
  <si>
    <t>惩罚</t>
  </si>
  <si>
    <t>2D6(+XD4)</t>
  </si>
  <si>
    <t>攻击目标造成伤害。对临近的1个目标造成2D6的恶属性物理伤害。目标的能力等级总和每有1级，威力骰额外增加1D4。</t>
  </si>
  <si>
    <t>0387</t>
  </si>
  <si>
    <t>LastResort</t>
  </si>
  <si>
    <t>珍藏</t>
  </si>
  <si>
    <t>当战斗中已学会的招式全部使用过后，才能使出这个招式。对临近的所有单位造成2D6+2D8的一般属性物理伤害。</t>
  </si>
  <si>
    <t>0388</t>
  </si>
  <si>
    <t>WorrySeed</t>
  </si>
  <si>
    <t>烦恼种子</t>
  </si>
  <si>
    <t>种植令对手心神不宁的种子。使2格内的1个目标的特性变为“不眠”。</t>
  </si>
  <si>
    <t>SuckerPunch</t>
  </si>
  <si>
    <t>突袭</t>
  </si>
  <si>
    <t>以迅雷不及掩耳之势突袭攻击对手。突进3格后对临近的1个目标造成1D8+1D6的恶属性物理伤害。这个招式的优先度+1。如果对手使出的招式不是攻击招式，则使用失败。</t>
  </si>
  <si>
    <t>0390</t>
  </si>
  <si>
    <t>ToxicSpikes</t>
  </si>
  <si>
    <t>毒菱</t>
  </si>
  <si>
    <t>在对手的脚下撒毒菱。在4格内制造4格毒菱陷阱。如果踩中则会陷入中毒状态。每额外消耗1EP可以多制造1格。</t>
  </si>
  <si>
    <t>0391</t>
  </si>
  <si>
    <t>HeartSwap</t>
  </si>
  <si>
    <t>心灵互换</t>
  </si>
  <si>
    <t>利用超能力，互换自身和3格内1个目标的所有能力等级。</t>
  </si>
  <si>
    <t>0392</t>
  </si>
  <si>
    <t>AquaRing</t>
  </si>
  <si>
    <t>水流环</t>
  </si>
  <si>
    <t>在自身周围覆盖用水制造的幕。使自身进入水流环状态。处于该状态的宝可梦每回合回复1D4HP。</t>
  </si>
  <si>
    <t>MagnetRise</t>
  </si>
  <si>
    <t>电磁飘浮</t>
  </si>
  <si>
    <t>利用电气产生的磁力浮在空中。使自身进入5回合的飘浮状态。处于该状态下的宝可梦不处于地面上。</t>
  </si>
  <si>
    <t>0394</t>
  </si>
  <si>
    <t>FlareBlitz</t>
  </si>
  <si>
    <t>闪焰冲锋</t>
  </si>
  <si>
    <t>让火焰覆盖全身猛撞向对手。突进3格后对临近的1个目标造成3D8的火属性物理伤害。攻击命中后，进行DC19检定，成功则使目标陷入灼伤状态。且自身也会受到造成的伤害1/3的固定伤害。</t>
  </si>
  <si>
    <t>0395</t>
  </si>
  <si>
    <t>ForcePalm</t>
  </si>
  <si>
    <t>发劲</t>
  </si>
  <si>
    <t>向对手的身体发出冲击波进行攻击。对临近的1个目标造成2D6的格斗属性物理伤害。攻击命中后，进行DC15检定，成功则使目标陷入麻痹状态。</t>
  </si>
  <si>
    <t xml:space="preserve">
接触
追加效果</t>
  </si>
  <si>
    <t>AuraSphere</t>
  </si>
  <si>
    <t>波导弹</t>
  </si>
  <si>
    <t>从体内产生波导之力，然后向对手发出。对4格内的1个目标造成2D8的格斗属性特殊伤害。这个招式必定会命中。</t>
  </si>
  <si>
    <t>球弹
波动</t>
  </si>
  <si>
    <t>0397</t>
  </si>
  <si>
    <t>RockPolish</t>
  </si>
  <si>
    <t>岩石打磨</t>
  </si>
  <si>
    <t>打磨自己的身体，减少空气阻力。使自身的速度上升2级。</t>
  </si>
  <si>
    <t>0398</t>
  </si>
  <si>
    <t>PoisonJab</t>
  </si>
  <si>
    <t>毒击</t>
  </si>
  <si>
    <t>用带毒的触手或手臂刺入对手。对临近的1个目标造成2D8的毒属性物理伤害。攻击命中后，进行DC15检定，成功则使目标陷入中毒状态。</t>
  </si>
  <si>
    <t>0399</t>
  </si>
  <si>
    <t>DarkPulse</t>
  </si>
  <si>
    <t>恶之波动</t>
  </si>
  <si>
    <t>从体内发出充满恶意的恐怖气场。对4格内的1个目标造成2D8的恶属性特殊伤害。攻击命中后，进行DC17检定，成功则使目标陷入畏缩状态。</t>
  </si>
  <si>
    <t>0400</t>
  </si>
  <si>
    <t>NightSlash</t>
  </si>
  <si>
    <t>暗袭要害</t>
  </si>
  <si>
    <t>抓住瞬间的空隙切斩对手。对临近的1个目标造成1D8+1D6的恶属性物理伤害。该招式额外具有1级击中要害等级。</t>
  </si>
  <si>
    <t>0401</t>
  </si>
  <si>
    <t>AquaTail</t>
  </si>
  <si>
    <t>水流尾</t>
  </si>
  <si>
    <t>如惊涛骇浪般挥动大尾巴攻击对手。对临近的1个目标造成3D6的水属性物理伤害。</t>
  </si>
  <si>
    <t>0402</t>
  </si>
  <si>
    <t>SeedBomb</t>
  </si>
  <si>
    <t>种子炸弹</t>
  </si>
  <si>
    <t>将外壳坚硬的大种子从上方砸下攻击对手。对3格内的1个目标造成2D8的草属性物理伤害。</t>
  </si>
  <si>
    <t>AirSlash</t>
  </si>
  <si>
    <t>空气之刃</t>
  </si>
  <si>
    <t>用连天空也能劈开的空气之刃进行攻击。对4格内的1个目标造成2D4+1D6的飞行属性特殊伤害。攻击命中后，进行DC15检定，成功则使目标陷入畏缩状态。</t>
  </si>
  <si>
    <t>切割
追加效果</t>
  </si>
  <si>
    <t>0403.1</t>
  </si>
  <si>
    <t>空气斩</t>
  </si>
  <si>
    <t>0404</t>
  </si>
  <si>
    <t>XScissor</t>
  </si>
  <si>
    <t>十字剪</t>
  </si>
  <si>
    <t>将镰刀或爪子像剪刀般地交叉，顺势劈开对手。对临近的1个目标造成2D8的虫属性物理伤害。</t>
  </si>
  <si>
    <t>0405</t>
  </si>
  <si>
    <t>BugBuzz</t>
  </si>
  <si>
    <t>虫鸣</t>
  </si>
  <si>
    <t>利用振动发出音波攻击对手。对3格内的1个目标造成3D6的虫属性特殊伤害。攻击命中后，进行DC19检定，成功则使目标的特防下降1级。</t>
  </si>
  <si>
    <t>0406</t>
  </si>
  <si>
    <t>DragonPulse</t>
  </si>
  <si>
    <t>龙之波动</t>
  </si>
  <si>
    <t>从大大的口中掀起冲击波攻击对手。对直线4格内的第1个目标造成2D6+1D4的龙属性特殊伤害。</t>
  </si>
  <si>
    <t>波动</t>
  </si>
  <si>
    <t>0407</t>
  </si>
  <si>
    <t>DragonRush</t>
  </si>
  <si>
    <t>龙之俯冲</t>
  </si>
  <si>
    <t>释放出骇人的杀气，一边威慑一边撞击对手。突进2格后对临近的1个目标造成2D10的龙属性物理伤害。攻击命中后，进行DC17检定，成功则使目标陷入畏缩状态。</t>
  </si>
  <si>
    <t>0408</t>
  </si>
  <si>
    <t>PowerGem</t>
  </si>
  <si>
    <t>力量宝石</t>
  </si>
  <si>
    <t>发射如宝石般闪耀的光芒攻击对手。对直线4格内的第1个目标造成2D8的岩石属性特殊伤害。</t>
  </si>
  <si>
    <t>0409</t>
  </si>
  <si>
    <t>DrainPunch</t>
  </si>
  <si>
    <t>吸取拳</t>
  </si>
  <si>
    <t>用拳头吸取对手的力量。对临近的1个目标造成2D4+1D6的格斗属性物理伤害。回复给予目标伤害一半的HP。</t>
  </si>
  <si>
    <t>拳
接触
吸取</t>
  </si>
  <si>
    <t>0410</t>
  </si>
  <si>
    <t>VacuumWave</t>
  </si>
  <si>
    <t>真空波</t>
  </si>
  <si>
    <t>挥动拳头，掀起真空波。对直线2格内的第1个目标造成1D8的格斗属性特殊伤害。这个招式的优先度+1。</t>
  </si>
  <si>
    <t>0411</t>
  </si>
  <si>
    <t>FocusBlast</t>
  </si>
  <si>
    <t>真气弹</t>
  </si>
  <si>
    <t>提高气势，释放出全部力量。对直线4格内的第1个目标造成3D8的格斗属性特殊伤害。攻击命中后，进行DC19检定，成功则使目标的特防下降1级。</t>
  </si>
  <si>
    <t>0412</t>
  </si>
  <si>
    <t>EnergyBall</t>
  </si>
  <si>
    <t>能量球</t>
  </si>
  <si>
    <t>发射从自然收集的生命力量。对4格内的1个目标造成3D6的草属性特殊伤害。攻击命中后，进行DC19检定，成功则使目标的特防下降1级。</t>
  </si>
  <si>
    <t>0413</t>
  </si>
  <si>
    <t>BraveBird</t>
  </si>
  <si>
    <t>勇鸟猛攻</t>
  </si>
  <si>
    <t>收拢翅膀，通过低空飞行突击对手。对临近的1个目标造成3D8的飞行属性物理伤害。攻击命中后自身也会受到造成的伤害1/3的固定伤害。</t>
  </si>
  <si>
    <t>0414</t>
  </si>
  <si>
    <t>EartHPower</t>
  </si>
  <si>
    <t>大地之力</t>
  </si>
  <si>
    <t>向对手脚下释放出大地之力。对3格内的1个目标造成3D6的地面属性特殊伤害。攻击命中后，进行DC19检定，成功则使目标的特防下降1级。</t>
  </si>
  <si>
    <t>Switcheroo</t>
  </si>
  <si>
    <t>掉包</t>
  </si>
  <si>
    <t>用一闪而过的速度，交换自身和临近的1个目标的持有物。</t>
  </si>
  <si>
    <t>0416</t>
  </si>
  <si>
    <t>GigaImpact</t>
  </si>
  <si>
    <t>终极冲击</t>
  </si>
  <si>
    <t>使出自己浑身力量突击对手。突进4格后对临近的1个目标造成3D10的一般属性物理伤害。攻击命中后，自身陷入1回合的反作用力状态。</t>
  </si>
  <si>
    <t>0417</t>
  </si>
  <si>
    <t>NastyPlot</t>
  </si>
  <si>
    <t>诡计</t>
  </si>
  <si>
    <t>谋划诡计激活头脑。使自身的特攻上升2级。</t>
  </si>
  <si>
    <t>0418</t>
  </si>
  <si>
    <t>BulletPunch</t>
  </si>
  <si>
    <t>子弹拳</t>
  </si>
  <si>
    <t>向对手使出如子弹般快速而坚硬的拳头。突进1格后对临近的1个目标造成1D8的钢属性物理伤害。这个招式的优先度+1。</t>
  </si>
  <si>
    <t>0419</t>
  </si>
  <si>
    <t>Avalanche</t>
  </si>
  <si>
    <t>雪崩</t>
  </si>
  <si>
    <t>攻击目标造成伤害。对3格内的1个目标造成2D6的冰属性物理伤害。如果本回合内目标攻击过自身并造成伤害，则威力骰增加1D6。这个招式的优先度-4。</t>
  </si>
  <si>
    <t>IceShard</t>
  </si>
  <si>
    <t>冰砾</t>
  </si>
  <si>
    <t>瞬间制作冰块，快速地扔向对手。对直线2格内的第1个目标造成1D8的冰属性物理伤害。这个招式的优先度+1。</t>
  </si>
  <si>
    <t>0421</t>
  </si>
  <si>
    <t>ShadowClaw</t>
  </si>
  <si>
    <t>暗影爪</t>
  </si>
  <si>
    <t>以影子做成的锐爪劈开临近的1个目标。对目标造成1D8+1D6的幽灵属性物理伤害。该招式额外具有1级击中要害等级。</t>
  </si>
  <si>
    <t>0422</t>
  </si>
  <si>
    <t>ThunderFang</t>
  </si>
  <si>
    <t>雷电牙</t>
  </si>
  <si>
    <t>用蓄满电流的牙齿咬住对手。对临近的1个目标造成3D4的电属性物理伤害。攻击命中后，进行DC19检定，成功则使目标陷入畏缩状态；进行DC19检定，成功则使目标陷入麻痹状态。</t>
  </si>
  <si>
    <t>0423</t>
  </si>
  <si>
    <t>IceFang</t>
  </si>
  <si>
    <t>冰冻牙</t>
  </si>
  <si>
    <t>用藏有冷气的牙齿咬住对手。对临近的1个目标造成3D4的冰属性物理伤害。攻击命中后，进行DC19检定，成功则使目标陷入畏缩状态；进行DC19检定，成功则使目标陷入冰冻状态。</t>
  </si>
  <si>
    <t>0424</t>
  </si>
  <si>
    <t>FireFang</t>
  </si>
  <si>
    <t>火焰牙</t>
  </si>
  <si>
    <t>用覆盖着火焰的牙齿咬住对手。对临近的1个目标造成3D4的火属性物理伤害。攻击命中后，进行DC19检定，成功则使目标陷入畏缩状态；进行DC19检定，成功则使目标陷入灼伤状态。</t>
  </si>
  <si>
    <t>0425</t>
  </si>
  <si>
    <t>ShadowSneak</t>
  </si>
  <si>
    <t>影子偷袭</t>
  </si>
  <si>
    <t>伸长影子从对手的背后进行攻击。对2格内的1个目标造成1D8的幽灵属性物理伤害。这个招式的优先度+1。</t>
  </si>
  <si>
    <t>0426</t>
  </si>
  <si>
    <t>MudBomb</t>
  </si>
  <si>
    <t>泥巴炸弹</t>
  </si>
  <si>
    <t>向对手发射坚硬的泥弹进行攻击。对直线3格内的第1个目标造成3D4的地面属性特殊伤害。攻击命中后，进行DC15检定，成功则使目标的命中率下降1级。</t>
  </si>
  <si>
    <t>0427</t>
  </si>
  <si>
    <t>PsychoCut</t>
  </si>
  <si>
    <t>精神利刃</t>
  </si>
  <si>
    <t>用实体化的心之利刃劈开对手。对临近的1个目标造成1D8+1D6的超能力属性物理伤害。该招式额外具有1级击中要害等级。</t>
  </si>
  <si>
    <t>0428</t>
  </si>
  <si>
    <t>ZenHeadbutt</t>
  </si>
  <si>
    <t>意念头锤</t>
  </si>
  <si>
    <t>将思念的力量集中在前额进行攻击。对临近的1个目标造成2D8的超能力属性物理伤害。攻击命中后，进行DC17检定，成功则使目标陷入畏缩状态。</t>
  </si>
  <si>
    <t>0429</t>
  </si>
  <si>
    <t>MirrorShot</t>
  </si>
  <si>
    <t>镜光射击</t>
  </si>
  <si>
    <t>抛光自己的身体，向对手释放出闪光之力。对直线3格内的第1个目标造成3D4的钢属性特殊伤害。攻击命中后，进行DC15检定，成功则使目标的命中率下降1级。</t>
  </si>
  <si>
    <t>0430</t>
  </si>
  <si>
    <t>FlashCannon</t>
  </si>
  <si>
    <t>加农光炮</t>
  </si>
  <si>
    <t>将身体的光芒聚集在一点释放出去。对直线4格内的第1个目标造成2D8的钢属性特殊伤害。攻击命中后，进行DC19检定，成功则使目标的特防下降1级。</t>
  </si>
  <si>
    <t>0431</t>
  </si>
  <si>
    <t>RockClimb</t>
  </si>
  <si>
    <t>攀岩</t>
  </si>
  <si>
    <t>用尽全力扑向对手进行攻击。突进2格后对临近的1个目标造成3D6的一般属性物理伤害。攻击命中后，进行DC17检定，成功则使目标陷入1D4回合混乱状态。</t>
  </si>
  <si>
    <t>0432</t>
  </si>
  <si>
    <t>Defog</t>
  </si>
  <si>
    <t>清除浓雾</t>
  </si>
  <si>
    <t>用强风吹开对手的反射壁或光墙等。清除以目标为中心3×3范围内的所有陷阱、光墙、反射壁与极光幕。使目标及其周围3格内所有单位的闪避下降1级。</t>
  </si>
  <si>
    <t>0433</t>
  </si>
  <si>
    <t>TrickRoom</t>
  </si>
  <si>
    <t>戏法空间</t>
  </si>
  <si>
    <t>制造出离奇的空间。使场地进入5回合戏法空间状态。这个招式的优先度-7。</t>
  </si>
  <si>
    <t>DracoMeteor</t>
  </si>
  <si>
    <t>流星群</t>
  </si>
  <si>
    <t>从天空中向对手落下陨石。对5格内的1个目标造成2D8+1D10的龙属性特殊伤害。攻击命中后，自身的特攻下降2级。</t>
  </si>
  <si>
    <t>0435</t>
  </si>
  <si>
    <t>Discharge</t>
  </si>
  <si>
    <t>放电</t>
  </si>
  <si>
    <t>用耀眼的电击攻击自己周围所有的宝可梦。对以自身为中心9×9圆形范围内的所有单位造成2D8的电属性特殊伤害。攻击命中后，进行DC15检定，成功则使目标陷入麻痹状态。</t>
  </si>
  <si>
    <t>0436</t>
  </si>
  <si>
    <t>LavaPlume</t>
  </si>
  <si>
    <t>喷烟</t>
  </si>
  <si>
    <t>用熊熊烈火攻击自己周围所有的宝可梦。对以自身为中心9×9圆形范围内的所有单位造成2D8的火属性特殊伤害。攻击命中后，进行DC15检定，成功则使目标陷入灼伤状态。</t>
  </si>
  <si>
    <t>LeafStorm</t>
  </si>
  <si>
    <t>飞叶风暴</t>
  </si>
  <si>
    <t>用尖尖的叶片向对手卷起风暴。对直线4格内的所有单位造成2D8+1D10的草属性特殊伤害。攻击命中后，自身的特攻下降2级。</t>
  </si>
  <si>
    <t>0438</t>
  </si>
  <si>
    <t>PowerWhip</t>
  </si>
  <si>
    <t>强力鞭打</t>
  </si>
  <si>
    <t>激烈地挥舞青藤或触手摔打对手进行攻击。对扇形1格内的所有单位造成3D8的草属性物理伤害。</t>
  </si>
  <si>
    <t>0439</t>
  </si>
  <si>
    <t>RockWrecker</t>
  </si>
  <si>
    <t>岩石炮</t>
  </si>
  <si>
    <t>向对手发射巨大的岩石进行攻击。对直线6格内的1个目标造成3D10的岩石属性物理伤害。攻击命中后，自身陷入1回合的反作用力状态。</t>
  </si>
  <si>
    <t>0440</t>
  </si>
  <si>
    <t>CrossPoison</t>
  </si>
  <si>
    <t>十字毒刃</t>
  </si>
  <si>
    <t>用毒刃劈开对手。对临近的1个目标造成1D8+1D6的毒属性物理伤害。攻击命中后，进行DC19检定，成功则使目标陷入中毒状态。这个招式容易击中要害。</t>
  </si>
  <si>
    <t>0441</t>
  </si>
  <si>
    <t>GunkShot</t>
  </si>
  <si>
    <t>垃圾射击</t>
  </si>
  <si>
    <t>用肮脏的垃圾撞向对手进行攻击。对直线5格内的第1个目标造成3D8的毒属性物理伤害。攻击命中后，进行DC15检定，成功则使目标陷入中毒状态。</t>
  </si>
  <si>
    <t>0442</t>
  </si>
  <si>
    <t>IronHead</t>
  </si>
  <si>
    <t>铁头</t>
  </si>
  <si>
    <t>用钢铁般坚硬的头部进行攻击。对临近的1个目标造成2D8的钢属性物理伤害。攻击命中后，进行DC15检定，成功则使目标陷入畏缩状态。</t>
  </si>
  <si>
    <t>0443</t>
  </si>
  <si>
    <t>MagnetBomb</t>
  </si>
  <si>
    <t>磁铁炸弹</t>
  </si>
  <si>
    <t>发射吸住对手的钢铁炸弹。对3格内的1个目标造成2D6的钢属性物理伤害。这个招式必定会命中。</t>
  </si>
  <si>
    <t>0444</t>
  </si>
  <si>
    <t>StoneEdge</t>
  </si>
  <si>
    <t>尖石攻击</t>
  </si>
  <si>
    <t>用尖尖的岩石刺入对手进行攻击。对4格内的1个目标造成2D10的岩石属性物理伤害。该招式额外具有1级击中要害等级。</t>
  </si>
  <si>
    <t>0445</t>
  </si>
  <si>
    <t>Captivate</t>
  </si>
  <si>
    <t>诱惑</t>
  </si>
  <si>
    <t>♂诱惑♀或♀诱惑♂。使5格内的1个目标的特攻降低2级。如果自身与目标相同性别，或一方为无性别，则招式使用失败。</t>
  </si>
  <si>
    <t>0446</t>
  </si>
  <si>
    <t>StealthRock</t>
  </si>
  <si>
    <t>隐形岩</t>
  </si>
  <si>
    <t>将无数岩石悬浮在对手的周围。在4格内的任意4格制造隐形岩。如果踩中则会受到1D8的岩石属性固定伤害。每额外消耗1EP可以多制造1格。</t>
  </si>
  <si>
    <t>0447</t>
  </si>
  <si>
    <t>GrassKnot</t>
  </si>
  <si>
    <t>打草结</t>
  </si>
  <si>
    <t>用草缠住并绊倒对手。对4格内的1个目标造成XD4的草属性特殊伤害，X为目标体型等级（最高为6）。</t>
  </si>
  <si>
    <t>0448</t>
  </si>
  <si>
    <t>Chatter</t>
  </si>
  <si>
    <t>喋喋不休</t>
  </si>
  <si>
    <t>用非常烦人的喋喋不休的音波攻击对手。对2格内的1个目标造成3D4的飞行属性特殊伤害。攻击命中后，使目标陷入1D4回合混乱状态。</t>
  </si>
  <si>
    <t>0449</t>
  </si>
  <si>
    <t>Judgment</t>
  </si>
  <si>
    <t>制裁光砾</t>
  </si>
  <si>
    <t>无限</t>
  </si>
  <si>
    <t>向对手放出无数的光弹进行攻击。对无限距离内的1个目标造成2D10的一般属性特殊伤害。招式属性会根据自身携带的石板不同而改变。</t>
  </si>
  <si>
    <t>BugBite</t>
  </si>
  <si>
    <t>虫咬</t>
  </si>
  <si>
    <t>咬住对手进行攻击。对临近的1个目标造成2D6的虫属性物理伤害。当对手携带树果时，可以食用并获得其效果。</t>
  </si>
  <si>
    <t>0451</t>
  </si>
  <si>
    <t>ChargeBeam</t>
  </si>
  <si>
    <t>充电光束</t>
  </si>
  <si>
    <t>向对手发射电击光束。对直线3格内的第1个目标造成1D10的电属性特殊伤害。攻击命中后，进行DC7检定，成功则使自身的特攻上升1级。</t>
  </si>
  <si>
    <t>0452</t>
  </si>
  <si>
    <t>WoodHammer</t>
  </si>
  <si>
    <t>木槌</t>
  </si>
  <si>
    <t>用坚硬的躯体撞击对手进行攻击。对临近的1个目标造成3D8的草属性物理伤害。攻击命中后自身也会受到造成的伤害1/3的固定伤害。</t>
  </si>
  <si>
    <t>0453</t>
  </si>
  <si>
    <t>AquaJet</t>
  </si>
  <si>
    <t>水流喷射</t>
  </si>
  <si>
    <t>以迅雷不及掩耳之势扑向对手。突进2格后对临近的1个目标造成1D8的水属性物理伤害。这个招式的优先度+1。</t>
  </si>
  <si>
    <t>0454</t>
  </si>
  <si>
    <t>AttackOrder</t>
  </si>
  <si>
    <t>攻击指令</t>
  </si>
  <si>
    <t>召唤手下朝对手发起攻击。对4格内的1个目标造成3D6的虫属性物理伤害。该招式额外具有1级击中要害等级。</t>
  </si>
  <si>
    <t>0455</t>
  </si>
  <si>
    <t>DefendOrder</t>
  </si>
  <si>
    <t>防御指令</t>
  </si>
  <si>
    <t>召唤手下附在自己的身体上。使自身的防御和特防各上升1级。该招式造成的能力等级变化可以对同一目标生效2次。</t>
  </si>
  <si>
    <t>0456</t>
  </si>
  <si>
    <t>HealOrder</t>
  </si>
  <si>
    <t>回复指令</t>
  </si>
  <si>
    <t>召唤手下为自己疗伤。使自身回复2D10+体力调整值的HP。</t>
  </si>
  <si>
    <t>HeadSmash</t>
  </si>
  <si>
    <t>双刃头锤</t>
  </si>
  <si>
    <t>拼命使出浑身力气，向对手进行头锤攻击。突进3格后对临近的1个目标造成3D10的岩石属性物理伤害。攻击命中后自身也会受到造成的伤害1/2的固定伤害。</t>
  </si>
  <si>
    <t>0458</t>
  </si>
  <si>
    <t>DoubleHit</t>
  </si>
  <si>
    <t>二连击</t>
  </si>
  <si>
    <t xml:space="preserve">使用尾巴等拍打对手进行攻击。对临近的1个目标连续攻击2次，每次攻击造成1D6的一般属性物理伤害。
</t>
  </si>
  <si>
    <t>0459</t>
  </si>
  <si>
    <t>RoarofTime</t>
  </si>
  <si>
    <t>时光咆哮</t>
  </si>
  <si>
    <t>释放出扭曲时间般的强大力量攻击对手。对以自身为中心的7格扇形范围内的所有单位造成3D10的龙属性特殊伤害。攻击命中后，自身陷入1回合的反作用力状态。</t>
  </si>
  <si>
    <t>0460</t>
  </si>
  <si>
    <t>SpacialRend</t>
  </si>
  <si>
    <t>亚空裂斩</t>
  </si>
  <si>
    <t>将对手连同周围的空间一起撕裂并给予伤害。对7格内的1个目标造成2D10的龙属性特殊伤害。该招式额外具有1级击中要害等级。</t>
  </si>
  <si>
    <t>0461</t>
  </si>
  <si>
    <t>LunarDance</t>
  </si>
  <si>
    <t>新月舞</t>
  </si>
  <si>
    <t>自身陷入濒死状态，但可以治愈后备上场的宝可梦的全部异常状态并回复其全部HP。</t>
  </si>
  <si>
    <t>跳舞
回复</t>
  </si>
  <si>
    <t>0462</t>
  </si>
  <si>
    <t>CrushGrip</t>
  </si>
  <si>
    <t>捏碎</t>
  </si>
  <si>
    <t>用骇人的力量捏碎对手。对临近的1个目标造成2D4的一般属性物理伤害。目标剩余HP越多，造成的伤害越大，每有20%的剩余HP，威力骰额外增加1D4，最大增加到6D4。</t>
  </si>
  <si>
    <t>0463</t>
  </si>
  <si>
    <t>MagmaStorm</t>
  </si>
  <si>
    <t>熔岩风暴</t>
  </si>
  <si>
    <t>将对手困在熊熊燃烧的火焰中。选择4格内的1个位置，对其中的目标造成2D10的火属性特殊伤害。同时可以此为中心点创造1个3x3的束缚陷阱，持续5回合。</t>
  </si>
  <si>
    <t>0464</t>
  </si>
  <si>
    <t>DarkVoid</t>
  </si>
  <si>
    <t>暗黑洞</t>
  </si>
  <si>
    <t>将对手强制拖入黑暗的世界。使5格内的1个目标陷入2回合睡眠状态。</t>
  </si>
  <si>
    <t>0465</t>
  </si>
  <si>
    <t>SeedFlare</t>
  </si>
  <si>
    <t>种子闪光</t>
  </si>
  <si>
    <t>从身体里产生冲击波。对自身周围3×3矩形范围内所有单位造成3D8的草属性特殊伤害。攻击命中后，进行DC13检定，成功则使目标的特防下降1级。该招式造成的能力等级变化可以对同一目标生效2次。</t>
  </si>
  <si>
    <t>0466</t>
  </si>
  <si>
    <t>OminousWind</t>
  </si>
  <si>
    <t>奇异之风</t>
  </si>
  <si>
    <t>突然刮起毛骨悚然的暴风攻击对手。对3格内的1个目标造成2D6的幽灵属性特殊伤害。攻击命中后，进行DC19检定，成功则使自身的基础能力等级各上升1级。该招式造成的能力等级变化可以对同一目标生效2次。</t>
  </si>
  <si>
    <t>0467</t>
  </si>
  <si>
    <t>ShadowForce</t>
  </si>
  <si>
    <t>暗影潜袭</t>
  </si>
  <si>
    <t>第1回合消失踪影，进入潜行状态，第2回合进行攻击。对临近的1个目标造成3D8的幽灵属性物理伤害。可以无视守住状态进行攻击。</t>
  </si>
  <si>
    <t>接触
无视守住</t>
  </si>
  <si>
    <t>0468</t>
  </si>
  <si>
    <t>HoneClaws</t>
  </si>
  <si>
    <t>磨爪</t>
  </si>
  <si>
    <t>将爪子磨得更加锋利。使自身的攻击和命中各上升1级。</t>
  </si>
  <si>
    <t>WideGuard</t>
  </si>
  <si>
    <t>广域防守</t>
  </si>
  <si>
    <t>在1回合内防住击打我方全员的攻击。如果自身与临近友方受到同一招式的范围攻击，则将其守住。这个招式的优先度+3</t>
  </si>
  <si>
    <t>0470</t>
  </si>
  <si>
    <t>GuardSplit</t>
  </si>
  <si>
    <t>防守平分</t>
  </si>
  <si>
    <t>利用超能力，将自身和4格内1个目标的防御与特防相加，再进行平分。</t>
  </si>
  <si>
    <t>0471</t>
  </si>
  <si>
    <t>PowerSplit</t>
  </si>
  <si>
    <t>力量平分</t>
  </si>
  <si>
    <t>利用超能力，将自己和4格内1个目标的攻击和特攻相加，再进行平分。</t>
  </si>
  <si>
    <t>0472</t>
  </si>
  <si>
    <t>WonderRoom</t>
  </si>
  <si>
    <t>奇妙空间</t>
  </si>
  <si>
    <t>制造出离奇的空间。使场地进入5回合奇妙空间状态。</t>
  </si>
  <si>
    <t>0473</t>
  </si>
  <si>
    <t>Psyshock</t>
  </si>
  <si>
    <t>精神冲击</t>
  </si>
  <si>
    <t>将神奇的念波实体化攻击对手。对4格内的1个目标造成2D8的超能力属性物理伤害。伤害计算时，自身使用特攻调整值，目标使用防御调整值。</t>
  </si>
  <si>
    <t>0474</t>
  </si>
  <si>
    <t>Venoshock</t>
  </si>
  <si>
    <t>毒液冲击</t>
  </si>
  <si>
    <t>将特殊的毒液泼向对手。对3格内的1个目标造成3D4的毒属性特殊伤害。如果目标处于中毒或剧毒状态，则威力骰变为3D6。</t>
  </si>
  <si>
    <t>0475</t>
  </si>
  <si>
    <t>Autotomize</t>
  </si>
  <si>
    <t>身体轻量化</t>
  </si>
  <si>
    <t>削掉身体上没用的部分。使自身的速度上升2级，同时体型等级下降1级。</t>
  </si>
  <si>
    <t>0476</t>
  </si>
  <si>
    <t>RagePowder</t>
  </si>
  <si>
    <t>愤怒粉</t>
  </si>
  <si>
    <t>将令人烦躁的粉末撒在自己身上，用以吸引对手的注意。使对手的攻击全部指向自身。</t>
  </si>
  <si>
    <t>0477</t>
  </si>
  <si>
    <t>Telekinesis</t>
  </si>
  <si>
    <t>意念移物</t>
  </si>
  <si>
    <t>利用超能力使对手浮起来。使3格内的1个目标进入3回合的意念移物状态。处于该状态的宝可梦不处于地面上。以处于该状态的宝可梦为目标的非一击必杀类招式必定会命中。</t>
  </si>
  <si>
    <t>0478</t>
  </si>
  <si>
    <t>MagicRoom</t>
  </si>
  <si>
    <t>魔法空间</t>
  </si>
  <si>
    <t>制造出离奇的空间。使场地进入5回合魔法空间状态。</t>
  </si>
  <si>
    <t>0479</t>
  </si>
  <si>
    <t>SmackDown</t>
  </si>
  <si>
    <t>击落</t>
  </si>
  <si>
    <t>扔出石头或炮弹攻击对手。对4格内的1个目标造成1D10的岩石属性物理伤害。如果目标处于飞行状态或拥有飘浮特性，则会失去飞行/飘浮效果。</t>
  </si>
  <si>
    <t>0480</t>
  </si>
  <si>
    <t>StormThrow</t>
  </si>
  <si>
    <t>山岚摔</t>
  </si>
  <si>
    <t>1D8+1</t>
  </si>
  <si>
    <t>向对手使出强烈的一击。对临近的1个目标造成1D8+1的格斗属性物理伤害。这个招式必定会击中要害。</t>
  </si>
  <si>
    <t>0481</t>
  </si>
  <si>
    <t>FlameBurst</t>
  </si>
  <si>
    <t>烈焰溅射</t>
  </si>
  <si>
    <t>向对手喷出爆裂的火焰进行攻击。对直线4格内的第1个目标造成1D8+1D6的火属性特殊伤害。并对以目标为中心3x3矩形范围内的所有单位造成1D6的火属性固定伤害（该伤害计算属性克制或抵抗）。</t>
  </si>
  <si>
    <t>0482</t>
  </si>
  <si>
    <t>SludgeWave</t>
  </si>
  <si>
    <t>污泥波</t>
  </si>
  <si>
    <t>用污泥波攻击自身周围所有的宝可梦。对以自身为中心5格扇形范围内的所有单位造成3D6的毒属性特殊伤害。攻击命中后，进行DC19检定，成功则使目标陷入中毒状态。</t>
  </si>
  <si>
    <t>0483</t>
  </si>
  <si>
    <t>QuiverDance</t>
  </si>
  <si>
    <t>蝶舞</t>
  </si>
  <si>
    <t>轻巧地跳起神秘而又美丽的舞蹈。使自身的特攻、特防和速度各上升1级。</t>
  </si>
  <si>
    <t>0484</t>
  </si>
  <si>
    <t>HeavySlam</t>
  </si>
  <si>
    <t>重磅冲撞</t>
  </si>
  <si>
    <t>用沉重的身体撞向对手进行攻击。突进3格后对临近的1个目标造成1D4的钢属性物理伤害，为自身比目标体型等级每高1，威力骰增加1D4。</t>
  </si>
  <si>
    <t>接触
压击</t>
  </si>
  <si>
    <t>0485</t>
  </si>
  <si>
    <t>Synchronoise</t>
  </si>
  <si>
    <t>同步干扰</t>
  </si>
  <si>
    <t>用神奇电波对自身周围所有和自己属性相同的宝可梦给予伤害。对以自身为中心11x11圆形范围内的所有与自身属性相同的单位造成3D8的超能力属性特殊伤害。</t>
  </si>
  <si>
    <t>0486</t>
  </si>
  <si>
    <t>ElectroBall</t>
  </si>
  <si>
    <t>电球</t>
  </si>
  <si>
    <t>用电气团撞向对手。对3格内的1个目标造成2D6的电属性特殊伤害。这个招式在计算伤害时，调整增加自身的速度调整值减去目标的速度调整值的值。</t>
  </si>
  <si>
    <t>0487</t>
  </si>
  <si>
    <t>Soak</t>
  </si>
  <si>
    <t>浸水</t>
  </si>
  <si>
    <t>将大量的水泼向对手。使2格内的1个目标变为水属性。</t>
  </si>
  <si>
    <t>0488</t>
  </si>
  <si>
    <t>FlameCharge</t>
  </si>
  <si>
    <t>蓄能焰袭</t>
  </si>
  <si>
    <t>让火焰覆盖全身，攻击对手。突进2格后对临近的1个目标造成1D10的火属性物理伤害。攻击命中后，自身的速度上升1级。</t>
  </si>
  <si>
    <t>0489</t>
  </si>
  <si>
    <t>Coil</t>
  </si>
  <si>
    <t>盘蜷</t>
  </si>
  <si>
    <t>盘蜷着集中精神。使自身的攻击、防御和命中率各上升1级。</t>
  </si>
  <si>
    <t>0490</t>
  </si>
  <si>
    <t>LowSweep</t>
  </si>
  <si>
    <t>下盘踢</t>
  </si>
  <si>
    <t>以敏捷的动作瞄准对手的脚进行攻击。对临近的1个目标造成3D4的格斗属性物理伤害。攻击命中后，目标的速度下降1级。</t>
  </si>
  <si>
    <t>0491</t>
  </si>
  <si>
    <t>AcidSpray</t>
  </si>
  <si>
    <t>酸液炸弹</t>
  </si>
  <si>
    <t>喷出能溶化对手的液体进行攻击。对3格内的1个目标造成1D8的毒属性特殊伤害。攻击命中后，目标的特防下降2级。</t>
  </si>
  <si>
    <t>0492</t>
  </si>
  <si>
    <t>FoulPlay</t>
  </si>
  <si>
    <t>移花接木</t>
  </si>
  <si>
    <t>利用对手的力量进行攻击。对临近的1个目标造成3D6的恶属性物理伤害。伤害计算时，以目标的攻击调整值作为攻击值。</t>
  </si>
  <si>
    <t>0492.1</t>
  </si>
  <si>
    <t>欺诈</t>
  </si>
  <si>
    <t>0493</t>
  </si>
  <si>
    <t>SimpleBeam</t>
  </si>
  <si>
    <t>单纯光束</t>
  </si>
  <si>
    <t>向对手发送谜之念波。使3格内的1个目标特性变为“单纯”。</t>
  </si>
  <si>
    <t>0494</t>
  </si>
  <si>
    <t>Entrainment</t>
  </si>
  <si>
    <t>找伙伴</t>
  </si>
  <si>
    <t>用神奇的节奏跳舞，使对手模仿自己的动作。使2格内的1个目标特性变为与自身相同。</t>
  </si>
  <si>
    <t>0495</t>
  </si>
  <si>
    <t>AfterYou</t>
  </si>
  <si>
    <t>您先请</t>
  </si>
  <si>
    <t>支援我方或对手的行动。使4格内的1个目标紧接着本招式之后行动。</t>
  </si>
  <si>
    <t>0496</t>
  </si>
  <si>
    <t>Round</t>
  </si>
  <si>
    <t>轮唱</t>
  </si>
  <si>
    <t>用歌声攻击对手。对3格内的1个目标造成2D6的一般属性特殊伤害。当场上其他宝可梦使用轮唱时，如果自身可以攻击到那个目标，则可以无视速度立刻行动，对相同的目标使用该招式，威力骰变为3D6。</t>
  </si>
  <si>
    <t>0497</t>
  </si>
  <si>
    <t>EchoedVoice</t>
  </si>
  <si>
    <t>回声</t>
  </si>
  <si>
    <t>1D8+X1D2</t>
  </si>
  <si>
    <t>用回声攻击对手。对3格内的1个目标造成1D8的一般属性特殊伤害。如果每回合都有宝可梦接着使用该招式，威力骰增加1D2。</t>
  </si>
  <si>
    <t>0498</t>
  </si>
  <si>
    <t>ChipAway</t>
  </si>
  <si>
    <t>逐步击破</t>
  </si>
  <si>
    <t>看准机会稳步攻击。对临近的1个目标造成1D8+1D6的一般属性物理伤害。无视目标的能力等级变化，直接给予伤害。</t>
  </si>
  <si>
    <t>0499</t>
  </si>
  <si>
    <t>ClearSmog</t>
  </si>
  <si>
    <t>清除之烟</t>
  </si>
  <si>
    <t>向对手投掷特殊的泥块进行攻击。对3格内的1个目标造成1D10的毒属性特殊伤害。攻击命中后，使目标的所有能力等级变化归零。这个招式必定会命中。</t>
  </si>
  <si>
    <t>0500</t>
  </si>
  <si>
    <t>StoredPower</t>
  </si>
  <si>
    <t>辅助力量</t>
  </si>
  <si>
    <t>用蓄积起来的力量攻击对手。对4格内的1个目标造成1D4的超能力属性特殊伤害。自身上升的能力等级总和每有1级，威力骰增加1D4。</t>
  </si>
  <si>
    <t>QuickGuard</t>
  </si>
  <si>
    <t>快速防守</t>
  </si>
  <si>
    <t>守护自身和同伴，以防对手的先制攻击。使自身和临近范围内的友方进入快速防守状态。处于该状态下的宝可梦不会受到优先度+1及以上的招式影响。这个招式的优先度+2。</t>
  </si>
  <si>
    <t>AllySwitch</t>
  </si>
  <si>
    <t>交换场地</t>
  </si>
  <si>
    <t>用神奇的力量瞬间移动，互换自身和5格内的1个单位所在的位置。这个招式的优先度+2。</t>
  </si>
  <si>
    <t>0503</t>
  </si>
  <si>
    <t>Scald</t>
  </si>
  <si>
    <t>热水</t>
  </si>
  <si>
    <t>向对手喷射煮得翻滚的开水进行攻击。对3格内的1个目标造成2D8的水属性特殊伤害。攻击命中后，进行DC15检定，成功则使目标陷入灼伤状态。</t>
  </si>
  <si>
    <t>0504</t>
  </si>
  <si>
    <t>ShellSmash</t>
  </si>
  <si>
    <t>破壳</t>
  </si>
  <si>
    <t>打破外壳。使自身的防御和特防各下降1级，但攻击、特攻和速度各上升2级。</t>
  </si>
  <si>
    <t>0505</t>
  </si>
  <si>
    <t>HealPulse</t>
  </si>
  <si>
    <t>治愈波动</t>
  </si>
  <si>
    <t>放出治愈波动。使4格内的1个目标回复2D10+体力调整值的HP。</t>
  </si>
  <si>
    <t>波动
回复</t>
  </si>
  <si>
    <t>0506</t>
  </si>
  <si>
    <t>Hex</t>
  </si>
  <si>
    <t>祸不单行</t>
  </si>
  <si>
    <t>接二连三地进行攻击。对3格内的1个目标造成3D4的幽灵属性特殊伤害。如果目标处于异常状态，则威力骰变为3D6。</t>
  </si>
  <si>
    <t>0507</t>
  </si>
  <si>
    <t>SkyDrop</t>
  </si>
  <si>
    <t>自由落体</t>
  </si>
  <si>
    <t>第1回合将临近的1个目标带到空中。第2回合将其摔下进行攻击。对目标造成2D6的飞行属性物理伤害。</t>
  </si>
  <si>
    <t>0508</t>
  </si>
  <si>
    <t>ShiftGear</t>
  </si>
  <si>
    <t>换档</t>
  </si>
  <si>
    <t>转动齿轮进行换档。使自身的攻击上升1级，速度上升2级。</t>
  </si>
  <si>
    <t>0509</t>
  </si>
  <si>
    <t>CircleThrow</t>
  </si>
  <si>
    <t>巴投</t>
  </si>
  <si>
    <t>扔飞对手。使临近的1个目标后退至距离自身至多4格的位置，或使其逃脱。这个招式的优先度-6。</t>
  </si>
  <si>
    <t>0510</t>
  </si>
  <si>
    <t>Incinerate</t>
  </si>
  <si>
    <t>烧净</t>
  </si>
  <si>
    <t>用火焰攻击对手。对3格内的1个目标造成2D6的火属性特殊伤害。如果目标携带树果，则烧掉树果使其无法使用。</t>
  </si>
  <si>
    <t>0510.1</t>
  </si>
  <si>
    <t>烧尽</t>
  </si>
  <si>
    <t>0511</t>
  </si>
  <si>
    <t>Quash</t>
  </si>
  <si>
    <t>延后</t>
  </si>
  <si>
    <t>压制对手。使2格内的1个目标的在本回合的行动顺序降到最后。</t>
  </si>
  <si>
    <t>0512</t>
  </si>
  <si>
    <t>Acrobatics</t>
  </si>
  <si>
    <t>杂技</t>
  </si>
  <si>
    <t>1D6+1D4(2D6+1D4)</t>
  </si>
  <si>
    <t>轻巧地攻击对手。对临近的1个目标造成1D6+1D4的飞行属性物理伤害。如果自身没有携带道具，则威力骰变为2D6+1D4。</t>
  </si>
  <si>
    <t>ReflectType</t>
  </si>
  <si>
    <t>镜面属性</t>
  </si>
  <si>
    <t>反射对手的属性。使自身的属性变为与5格内的1个目标相同。</t>
  </si>
  <si>
    <t>0514</t>
  </si>
  <si>
    <t>Retaliate</t>
  </si>
  <si>
    <t>报仇</t>
  </si>
  <si>
    <t>1D8+1D6(2D6+2D8)</t>
  </si>
  <si>
    <t>为倒下的同伴报仇。对临近的1个目标造成1D8+1D6的一般属性物理伤害。如果上一回合有同伴倒下，则威力骰变为2D8+2D6。</t>
  </si>
  <si>
    <t>0515</t>
  </si>
  <si>
    <t>FinalGambit</t>
  </si>
  <si>
    <t>搏命</t>
  </si>
  <si>
    <t>拼命攻击对手。对临近的1个目标造成等同于自身当前HP的固定伤害。使用后自身陷入濒死状态。</t>
  </si>
  <si>
    <t>0516</t>
  </si>
  <si>
    <t>Bestow</t>
  </si>
  <si>
    <t>传递礼物</t>
  </si>
  <si>
    <t>当2格内的1个目标未携带道具时，将自身携带的道具交给目标。</t>
  </si>
  <si>
    <t>0517</t>
  </si>
  <si>
    <t>Inferno</t>
  </si>
  <si>
    <t>烈火深渊</t>
  </si>
  <si>
    <t>用烈焰包裹住对手进行攻击。对4格内的1个目标造成2D10的火属性特殊伤害。攻击命中后，使目标陷入灼伤状态。</t>
  </si>
  <si>
    <t>0517.1</t>
  </si>
  <si>
    <t>炼狱</t>
  </si>
  <si>
    <t>WaterPledge</t>
  </si>
  <si>
    <t>水之誓约</t>
  </si>
  <si>
    <t>用水柱进行攻击。对4格内的1个目标造成2D8的水属性特殊伤害。若友方在同一回合内使用火之誓约或草之誓约攻击同一目标，则两个招式会合体为1次攻击，威力骰变为4D8。先使出招式的宝可梦决定这次招式的属性与调整。如果是与火之誓约一同使出，则使以使用者为中心的5×5圆形范围的场地进入彩虹状态。如果是与草之誓约一同使出，则使以目标为中心的5×5圆形范围的场地进入湿地状态。</t>
  </si>
  <si>
    <t>FirePledge</t>
  </si>
  <si>
    <t>火之誓约</t>
  </si>
  <si>
    <t>用火柱进行攻击。对4格内的1个目标造成2D8的火属性特殊伤害。若友方在同一回合内使用火之誓约或草之誓约攻击同一目标，则两个招式会合体为1次攻击，威力骰变为4D8。先使出招式的宝可梦决定这次招式的属性与调整。如果是与草之誓约一同使出，则使以使用者为中心的5×5圆形范围的场地进入火海状态。如果是与水之誓约一同使出，则使以目标为中心的5×5圆形范围的场地进入彩虹状态。在双打对战中，若队友在同一回合使用水之誓约或草之誓约，则两个招式会合体为1个攻击，合体攻击的威力提升（伤害骰变为4D8）。合体攻击的目标由后出手的宝可梦决定。</t>
  </si>
  <si>
    <t>0520</t>
  </si>
  <si>
    <t>GrassPledge</t>
  </si>
  <si>
    <t>草之誓约</t>
  </si>
  <si>
    <t>用草柱进行攻击。对4格内的1个目标造成2D8的草属性特殊伤害。若友方在同一回合内使用火之誓约或草之誓约攻击同一目标，则两个招式会合体为1次攻击，威力骰变为4D8。先使出招式的宝可梦决定这次招式的属性与调整。如果是与水之誓约一同使出，则使以使用者为中心的5×5圆形范围的场地进入湿地状态。如果是与火之誓约一同使出，则使以目标为中心的5×5圆形范围的场地进入火海状态。</t>
  </si>
  <si>
    <t>0521</t>
  </si>
  <si>
    <t>VoltSwitch</t>
  </si>
  <si>
    <t>伏特替换</t>
  </si>
  <si>
    <t>攻击目标造成伤害。突进3格后对临近的1个目标造成1D8+1D6的电属性特殊伤害。攻击后急速返回，与后备宝可梦进行替换（可以回到攻击路径上的任意1格）。</t>
  </si>
  <si>
    <t>StruggleBug</t>
  </si>
  <si>
    <t>虫之抵抗</t>
  </si>
  <si>
    <t>抵抗并攻击对手。对3格内的1个目标造成1D10的虫属性特殊伤害。攻击命中后，目标的特攻下降1级。</t>
  </si>
  <si>
    <t>0523</t>
  </si>
  <si>
    <t>Bulldoze</t>
  </si>
  <si>
    <t>重踏</t>
  </si>
  <si>
    <t>用力踩踏地面并攻击自己周围所有的宝可梦。对以自身为中心临近范围内的所有单位造成2D6的地面属性物理伤害。攻击命中后，目标的速度下降1级。</t>
  </si>
  <si>
    <t>0524</t>
  </si>
  <si>
    <t>FrostBreath</t>
  </si>
  <si>
    <t>冰息</t>
  </si>
  <si>
    <t>将冰冷的气息吹向对手进行攻击。对3格内的1个目标造成1D8+1的冰属性特殊伤害。这个招式必定会击中要害。</t>
  </si>
  <si>
    <t>0525</t>
  </si>
  <si>
    <t>DragonTail</t>
  </si>
  <si>
    <t>龙尾</t>
  </si>
  <si>
    <t>弹飞对手。对临近的1个目标造成2D6的龙属性物理伤害。使目标后退至距离自身至多4格的位置，或使其逃脱。这个招式的优先度-6。</t>
  </si>
  <si>
    <t>0526</t>
  </si>
  <si>
    <t>WorkUp</t>
  </si>
  <si>
    <t>自我激励</t>
  </si>
  <si>
    <t>激励自己。使自身的攻击和特攻各上升1级。</t>
  </si>
  <si>
    <t>Electroweb</t>
  </si>
  <si>
    <t>电网</t>
  </si>
  <si>
    <t>用电网捉住对手进行攻击。对3格内的1个目标造成1D6+1D4的电属性特殊伤害。攻击命中后，目标的速度下降1级。也可以选择以3格的1格为中心的3×3矩形范围创造1个持续2回合的电网陷阱。</t>
  </si>
  <si>
    <t>0528</t>
  </si>
  <si>
    <t>WildCharge</t>
  </si>
  <si>
    <t>疯狂伏特</t>
  </si>
  <si>
    <t>让电流覆盖全身撞向对手进行攻击。突进4格后对临近的1个目标造成3D6的电属性物理伤害。攻击命中后自身也会受到造成的伤害1/4的固定伤害。</t>
  </si>
  <si>
    <t>0529</t>
  </si>
  <si>
    <t>DrillRun</t>
  </si>
  <si>
    <t>直冲钻</t>
  </si>
  <si>
    <t>像钢钻一样，一边旋转身体一边撞击对手。突进4格后对临近的1个目标造成2D8的地面属性物理伤害。该招式额外具有1级击中要害等级。</t>
  </si>
  <si>
    <t>0530</t>
  </si>
  <si>
    <t>DualChop</t>
  </si>
  <si>
    <t>二连劈</t>
  </si>
  <si>
    <t>用身体坚硬的部分拍打对手进行攻击。对临近的1个目标连续攻击2次，每次攻击造成1D8的龙属性物理伤害。</t>
  </si>
  <si>
    <t>0531</t>
  </si>
  <si>
    <t>HeartStamp</t>
  </si>
  <si>
    <t>爱心印章</t>
  </si>
  <si>
    <t>以可爱的动作使对手疏忽，乘机给出强烈的一击。对临近的1个目标造成2D6的超能力属性物理伤害。攻击命中后，进行DC15检定，成功则使目标陷入畏缩状态。</t>
  </si>
  <si>
    <t>0532</t>
  </si>
  <si>
    <t>HornLeech</t>
  </si>
  <si>
    <t>木角</t>
  </si>
  <si>
    <t>将角刺入，吸取对手的养分。对临近的1个目标造成2D4+1D6的草属性物理伤害。回复给予目标伤害一半的HP。</t>
  </si>
  <si>
    <t>0533</t>
  </si>
  <si>
    <t>SacredSword</t>
  </si>
  <si>
    <t>圣剑</t>
  </si>
  <si>
    <t>用长角切斩对手进行攻击。对临近的1个目标造成3D6的格斗属性物理伤害。无视目标的能力等级变化，直接给予伤害。</t>
  </si>
  <si>
    <t>0534</t>
  </si>
  <si>
    <t>RazorShell</t>
  </si>
  <si>
    <t>贝壳刃</t>
  </si>
  <si>
    <t>用锋利的贝壳切斩对手进行攻击。对临近的1个目标造成2D4+1D6的水属性物理伤害。攻击命中后，进行DC11检定，成功则使目标的防御下降1级。</t>
  </si>
  <si>
    <t>0535</t>
  </si>
  <si>
    <t>HeatCrash</t>
  </si>
  <si>
    <t>高温重压</t>
  </si>
  <si>
    <t>用燃烧的身体撞向对手进行攻击。突进3格后对临近的1个目标造成1D4的火属性物理伤害，为自身比目标体型等级每高1，威力骰增加1D4。</t>
  </si>
  <si>
    <t>0536</t>
  </si>
  <si>
    <t>LeafTornado</t>
  </si>
  <si>
    <t>青草搅拌器</t>
  </si>
  <si>
    <t>用锋利的叶片包裹住对手进行攻击。对3格内的1个目标造成3D4的草属性特殊伤害。攻击命中后，进行DC11检定，成功则使目标的命中率下降1级。</t>
  </si>
  <si>
    <t>0537</t>
  </si>
  <si>
    <t>Steamroller</t>
  </si>
  <si>
    <t>疯狂滚压</t>
  </si>
  <si>
    <t>旋转揉成团的身体压扁对手。对临近的1个目标造成3D4的虫属性物理伤害。攻击命中后，进行DC15检定，成功则使目标陷入畏缩状态。</t>
  </si>
  <si>
    <t>CottonGuard</t>
  </si>
  <si>
    <t>棉花防守</t>
  </si>
  <si>
    <t>用软绵绵的绒毛包裹住自己的身体进行守护。使自身的防御上升3级。</t>
  </si>
  <si>
    <t>0539</t>
  </si>
  <si>
    <t>NightDaze</t>
  </si>
  <si>
    <t>暗黑爆破</t>
  </si>
  <si>
    <t>放出黑暗的冲击波攻击对手。对4格内的1个目标造成2D6+1D4的恶属性特殊伤害。攻击命中后，进行DC13检定，成功则使目标的命中下降1级。</t>
  </si>
  <si>
    <t>0540</t>
  </si>
  <si>
    <t>Psystrike</t>
  </si>
  <si>
    <t>精神击破</t>
  </si>
  <si>
    <t>将神奇的念波实体化攻击对手。对5格内的1个目标造成2D10的超能力属性物理伤害。伤害计算时，以自身的特攻调整值作为攻击值，以对手的防御调整值作为防御值。</t>
  </si>
  <si>
    <t>0541</t>
  </si>
  <si>
    <t>TailSlap</t>
  </si>
  <si>
    <t>扫尾拍打</t>
  </si>
  <si>
    <t>用坚硬的尾巴拍打对手进行攻击。对临近的1个目标进行2~5次攻击，每进行一次攻击，就对目标造成1D4的一般属性物理伤害。投掷1D8进行判定攻击的次数，出目为1～3时攻击2次，4～6时攻击3次，7时攻击4次，8时攻击5次。</t>
  </si>
  <si>
    <t>0542</t>
  </si>
  <si>
    <t>Hurricane</t>
  </si>
  <si>
    <t>暴风</t>
  </si>
  <si>
    <t>D20(D20-4)</t>
  </si>
  <si>
    <t>用强烈的风席卷对手进行攻击。对以5格内的1个目标为中心的3×3范围内的所有单位造成2D8+1D6的飞行属性特殊伤害。攻击命中后，进行DC15检定，成功则使目标陷入1D4回合混乱状态。在雨天或大雨天气下，这个招式必定会命中。在大晴天或大日照天气下，命中骰变为D20-4。</t>
  </si>
  <si>
    <t>0543</t>
  </si>
  <si>
    <t>HeadCharge</t>
  </si>
  <si>
    <t>爆炸头突击</t>
  </si>
  <si>
    <t>用厉害的爆炸头猛撞向对手进行攻击。突进3格后对临近的1个目标造成4D6的一般属性物理伤害。攻击命中后自身也会受到造成的伤害1/4的固定伤害。</t>
  </si>
  <si>
    <t>0544</t>
  </si>
  <si>
    <t>GearGrind</t>
  </si>
  <si>
    <t>齿轮飞盘</t>
  </si>
  <si>
    <t>向对手投掷钢铁齿轮进行攻击。对3格内的1个目标连续攻击目标2次，每次攻击造成1D10的钢属性物理伤害。</t>
  </si>
  <si>
    <t>0545</t>
  </si>
  <si>
    <t>SearingShot</t>
  </si>
  <si>
    <t>火焰弹</t>
  </si>
  <si>
    <t>用熊熊烈火攻击自己周围所有的宝可梦。对以自身为中心9x9圆形范围内的所有单位造成2D10的火属性特殊伤害。攻击命中后，进行DC15检定，成功则使目标陷入灼伤状态。</t>
  </si>
  <si>
    <t>0546</t>
  </si>
  <si>
    <t>TechnoBlast</t>
  </si>
  <si>
    <t>高科技光炮</t>
  </si>
  <si>
    <t>向对手放出光弹进行攻击。对5格内的1个目标造成3D8的一般属性特殊伤害。属性会根据自身携带的卡带不同而改变。</t>
  </si>
  <si>
    <t>0547</t>
  </si>
  <si>
    <t>RelicSong</t>
  </si>
  <si>
    <t>古老之歌</t>
  </si>
  <si>
    <t>让对手听古老之歌，打动对手的内心进行攻击。对5格内的1个目标造成2D4+1D6的一般属性特殊伤害。攻击命中后，进行DC19检定，成功则使目标陷入2回合睡眠状态。</t>
  </si>
  <si>
    <t>0548</t>
  </si>
  <si>
    <t>SecretSword</t>
  </si>
  <si>
    <t>神秘之剑</t>
  </si>
  <si>
    <t>用长角切斩对手进行攻击。角上拥有的神奇力量将给予物理伤害。对临近的1个目标造成2D6+1D4的格斗属性物理伤害。伤害计算时，自身使用特攻调整值，目标使用防御调整值。</t>
  </si>
  <si>
    <t>0549</t>
  </si>
  <si>
    <t>Glaciate</t>
  </si>
  <si>
    <t>冰封世界</t>
  </si>
  <si>
    <t>将冰冻的冷气吹向对手进行攻击。对前方5×6矩形范围内的所有单位造成3D4的冰属性特殊伤害。攻击命中后，目标的速度下降1级。该招式造成的能力等级变化可以对同一目标生效2次。</t>
  </si>
  <si>
    <t>0550</t>
  </si>
  <si>
    <t>BoltStrike</t>
  </si>
  <si>
    <t>雷击</t>
  </si>
  <si>
    <t>让强大的电流覆盖全身，猛撞向对手进行攻击。突进3格后对临近的1个目标造成2D8+1D10的电属性物理伤害。攻击命中后，进行DC17检定，成功则使目标陷入麻痹状态。</t>
  </si>
  <si>
    <t>0551</t>
  </si>
  <si>
    <t>BlueFlare</t>
  </si>
  <si>
    <t>青焰</t>
  </si>
  <si>
    <t>用美丽而激烈的青焰包裹住对手进行攻击。对5格内的1个目标造成2D8+1D10的火属性特殊伤害。攻击命中后，进行DC17检定，成功则使目标陷入灼伤状态。</t>
  </si>
  <si>
    <t>0552</t>
  </si>
  <si>
    <t>FieryDance</t>
  </si>
  <si>
    <t>火之舞</t>
  </si>
  <si>
    <t>让火焰覆盖全身，振翅攻击对手。对2格内的1个目标造成2D8的火属性特殊伤害。攻击命中后，进行DC11检定，成功则使自身的特攻上升1级。</t>
  </si>
  <si>
    <t>跳舞
追加效果</t>
  </si>
  <si>
    <t>0553</t>
  </si>
  <si>
    <t>FreezeShock</t>
  </si>
  <si>
    <t>冰冻伏特</t>
  </si>
  <si>
    <t>第1回合进行蓄力，第2回合用覆盖着电流的冰块撞向对手进行攻击。突进6格后对临近的1个目标造成2D6+2D8的冰属性物理伤害。攻击命中后，进行DC15检定，成功则使目标陷入麻痹状态。</t>
  </si>
  <si>
    <t>0554</t>
  </si>
  <si>
    <t>IceBurn</t>
  </si>
  <si>
    <t>极寒冷焰</t>
  </si>
  <si>
    <t>第1回合进行蓄力，第2回合用能够冻结一切的强烈冷气包裹住对手进行攻击。对8格内的1个目标造成2D6+2D8的冰属性特殊伤害。攻击命中后，进行DC15检定，成功则使目标陷入灼伤状态。</t>
  </si>
  <si>
    <t>0555</t>
  </si>
  <si>
    <t>Snarl</t>
  </si>
  <si>
    <t>大声咆哮</t>
  </si>
  <si>
    <t>没完没了地大声斥责。对3格内的1个目标造成1D6+1D4的恶属性特殊伤害。攻击命中后，目标的特攻下降1级。</t>
  </si>
  <si>
    <t>IcicleCrash</t>
  </si>
  <si>
    <t>冰柱坠击</t>
  </si>
  <si>
    <t>用大冰柱激烈地撞向对手进行攻击。对3格内的1个目标造成2D6+1D4的冰属性物理伤害。攻击命中后，进行DC15检定，成功则使目标陷入畏缩状态。</t>
  </si>
  <si>
    <t>0557</t>
  </si>
  <si>
    <t>Vcreate</t>
  </si>
  <si>
    <t>Ｖ热焰</t>
  </si>
  <si>
    <t>2D8+2D10</t>
  </si>
  <si>
    <t>从前额产生灼热的火焰，舍身撞击对手。突进4格后对临近的1个目标造成2D8+2D10的火属性物理伤害。攻击命中后，自身的防御、特防和速度各下降1级。</t>
  </si>
  <si>
    <t>0558</t>
  </si>
  <si>
    <t>FusionFlare</t>
  </si>
  <si>
    <t>交错火焰</t>
  </si>
  <si>
    <t>释放出巨大的火焰。对4格内的1个目标造成2D10的火属性物理伤害。如果目标在本回合内受到过交错闪电的影响，伤害骰变为4D10。</t>
  </si>
  <si>
    <t>0559</t>
  </si>
  <si>
    <t>FusionBolt</t>
  </si>
  <si>
    <t>交错闪电</t>
  </si>
  <si>
    <t>释放出巨大的闪电。对4格内的1个目标造成2D10的电属性物理伤害。如果目标在本回合内受到过交错火焰的影响，伤害骰变为4D10。</t>
  </si>
  <si>
    <t>0560</t>
  </si>
  <si>
    <t>FlyingPress</t>
  </si>
  <si>
    <t>飞身重压</t>
  </si>
  <si>
    <t>从空中俯冲向对手进行攻击。突进4格后对临近的1个目标造成2D10的格斗和飞行属性物理伤害。此招式同时带有格斗属性和飞行属性。</t>
  </si>
  <si>
    <t>0561</t>
  </si>
  <si>
    <t>MatBlock</t>
  </si>
  <si>
    <t>掀榻榻米</t>
  </si>
  <si>
    <t>将掀起来的榻榻米当作盾牌。使自身和临近范围内的我方单位进入守住状态，无法防住变化招式的影响。守住类招式连续使出则会必定失败。这个招式会在同伴行动前使用。</t>
  </si>
  <si>
    <t>0562</t>
  </si>
  <si>
    <t>Belch</t>
  </si>
  <si>
    <t>打嗝</t>
  </si>
  <si>
    <t>朝着对手打嗝，并给予伤害。对2格内的1个目标造成3D8的毒属性特殊伤害。需要先食用树果才能使用此招式。</t>
  </si>
  <si>
    <t>0563</t>
  </si>
  <si>
    <t>Rototiller</t>
  </si>
  <si>
    <t>耕地</t>
  </si>
  <si>
    <t>翻耕土地使草木更容易成长。使场上所有草属性宝可梦的攻击和特攻各上升1级。</t>
  </si>
  <si>
    <t>0564</t>
  </si>
  <si>
    <t>StickyWeb</t>
  </si>
  <si>
    <t>黏黏网</t>
  </si>
  <si>
    <t>在对手周围围上黏黏的网。以3格内的1格为中心的3×3矩形范围创造1个持续2回合的电网陷阱。如果踩中则速度下降1级。</t>
  </si>
  <si>
    <t>0565</t>
  </si>
  <si>
    <t>FellStinger</t>
  </si>
  <si>
    <t>致命针刺</t>
  </si>
  <si>
    <t>用针刺入对手进行攻击。对临近的1个目标造成1D10的虫属性物理伤害。如果使用此招式使目标陷入濒死状态，则自身的攻击上升3级。</t>
  </si>
  <si>
    <t>0566</t>
  </si>
  <si>
    <t>PhantomForce</t>
  </si>
  <si>
    <t>潜灵奇袭</t>
  </si>
  <si>
    <t>第1回合进入潜行状态，第2回合攻击对手。可以无视守护进行攻击。</t>
  </si>
  <si>
    <t>0567</t>
  </si>
  <si>
    <t>TrickorTreat</t>
  </si>
  <si>
    <t>万圣夜</t>
  </si>
  <si>
    <t>邀请对手参加万圣夜。使2格内的1个目标在原有属性基础上增加幽灵属性。</t>
  </si>
  <si>
    <t>0568</t>
  </si>
  <si>
    <t>NobleRoar</t>
  </si>
  <si>
    <t>战吼</t>
  </si>
  <si>
    <t>发出战吼威吓对手。使4格内的1个目标的攻击和特攻各下降1级。</t>
  </si>
  <si>
    <t>0569</t>
  </si>
  <si>
    <t>IonDeluge</t>
  </si>
  <si>
    <t>等离子浴</t>
  </si>
  <si>
    <t>将带电粒子扩散开来。使自身进入5回合等离子浴状态。出于这个状态的宝可梦的一般属性的招式变为电属性。</t>
  </si>
  <si>
    <t>0570</t>
  </si>
  <si>
    <t>ParabolicCharge</t>
  </si>
  <si>
    <t>抛物面充电</t>
  </si>
  <si>
    <t>给周围全体宝可梦造成伤害。对以自身为中心5x5圆形范围内的所有单位造成3D4的电属性特殊伤害。回复给予所有单位伤害总和一半的HP。</t>
  </si>
  <si>
    <t>0571</t>
  </si>
  <si>
    <t>ForestsCurse</t>
  </si>
  <si>
    <t>森林咒术</t>
  </si>
  <si>
    <t>向对手施加森林诅咒。使3格内的1个目标在原有属性基础上增加草属性。</t>
  </si>
  <si>
    <t>0571.1</t>
  </si>
  <si>
    <t>森林诅咒</t>
  </si>
  <si>
    <t>0572</t>
  </si>
  <si>
    <t>PetalBlizzard</t>
  </si>
  <si>
    <t>落英缤纷</t>
  </si>
  <si>
    <t>猛烈地刮起飞雪般的落花，攻击周围所有的宝可梦。对以自身为中心7x7圆形范围内的所有单位造成3D6的草属性物理伤害。</t>
  </si>
  <si>
    <t>0573</t>
  </si>
  <si>
    <t>FreezeDry</t>
  </si>
  <si>
    <t>冷冻干燥</t>
  </si>
  <si>
    <t>急剧冷冻对手。对3格内的1个目标造成1D8+1D6的冰属性特殊伤害。攻击命中后，进行DC19检定，成功则使目标陷入冰冻状态。对于水属性宝可梦具有属性克制。</t>
  </si>
  <si>
    <t>DisarmingVoice</t>
  </si>
  <si>
    <t>魅惑之声</t>
  </si>
  <si>
    <t>发出魅惑的叫声，给予对手精神上的伤害。对锥形3格内的所有单位造成1D8的妖精属性特殊伤害。这个招式必定会命中。</t>
  </si>
  <si>
    <t>PartingShot</t>
  </si>
  <si>
    <t>抛下狠话</t>
  </si>
  <si>
    <t>抛下狠话威吓对手。使3格内的1个目标的攻击和特攻各下降1级。然后与后备宝可梦进行替换。</t>
  </si>
  <si>
    <t>0576</t>
  </si>
  <si>
    <t>TopsyTurvy</t>
  </si>
  <si>
    <t>颠倒</t>
  </si>
  <si>
    <t>颠倒2格内的1个目标身上的所有能力等级。上升变为下降，下降变为上升。</t>
  </si>
  <si>
    <t>0577</t>
  </si>
  <si>
    <t>DrainingKiss</t>
  </si>
  <si>
    <t>吸取之吻</t>
  </si>
  <si>
    <t>用1个吻吸取对手的HP。对临近的1个目标造成1D10的妖精属性特殊伤害。回复给予目标伤害3/4的HP，不包括调整值。</t>
  </si>
  <si>
    <t>0578</t>
  </si>
  <si>
    <t>CraftyShield</t>
  </si>
  <si>
    <t>戏法防守</t>
  </si>
  <si>
    <t>使用神奇的力量，防住攻击我方的变化招式。使自身与临近的友方单位进入当回合戏法防守状态。使变化招式对己方无效。但无法防住造成伤害的攻击招式。这个招式的优先度+3。</t>
  </si>
  <si>
    <t>0579</t>
  </si>
  <si>
    <t>FlowerShield</t>
  </si>
  <si>
    <t>鲜花防守</t>
  </si>
  <si>
    <t>使用神奇的力量提高在场的所有草属性宝可梦的防御。使场上所有草属性宝可梦的防御上升1级。</t>
  </si>
  <si>
    <t>0580</t>
  </si>
  <si>
    <t>GrassyTerrain</t>
  </si>
  <si>
    <t>青草场地</t>
  </si>
  <si>
    <t>使场地进入5回合青草场地。</t>
  </si>
  <si>
    <t>0581</t>
  </si>
  <si>
    <t>MistyTerrain</t>
  </si>
  <si>
    <t>薄雾场地</t>
  </si>
  <si>
    <t>使场地进入5回合薄雾场地。</t>
  </si>
  <si>
    <t>0582</t>
  </si>
  <si>
    <t>Electrify</t>
  </si>
  <si>
    <t>输电</t>
  </si>
  <si>
    <t>在对手使出招式前输电。使3格内的1格目标该回合使出的招式变为电属性。</t>
  </si>
  <si>
    <t>0583</t>
  </si>
  <si>
    <t>PlayRough</t>
  </si>
  <si>
    <t>嬉闹</t>
  </si>
  <si>
    <t>与对手嬉闹并攻击。对临近的1个目标造成3D6的妖精属性物理伤害。攻击命中后，进行DC19检定，成功则使目标的攻击下降1级。</t>
  </si>
  <si>
    <t>0584</t>
  </si>
  <si>
    <t>FairyWind</t>
  </si>
  <si>
    <t>妖精之风</t>
  </si>
  <si>
    <t>刮起妖精之风，吹向对手进行攻击。对3格内的1个目标造成1D8的妖精属性特殊伤害。</t>
  </si>
  <si>
    <t>0585</t>
  </si>
  <si>
    <t>Moonblast</t>
  </si>
  <si>
    <t>月亮之力</t>
  </si>
  <si>
    <t>借用月亮的力量攻击对手。对4格内的1个目标造成3D6的妖精属性特殊伤害。攻击命中后，进行DC15检定，成功则使目标的特攻下降1级。</t>
  </si>
  <si>
    <t>0586</t>
  </si>
  <si>
    <t>Boomburst</t>
  </si>
  <si>
    <t>爆音波</t>
  </si>
  <si>
    <t>通过震耳欲聋的爆炸声产生的破坏力，攻击自己周围所有的宝可梦。对5格锥形范围内的所有单位造成2D6+2D8的一般属性特殊伤害。</t>
  </si>
  <si>
    <t>0587</t>
  </si>
  <si>
    <t>FairyLock</t>
  </si>
  <si>
    <t>妖精之锁</t>
  </si>
  <si>
    <t>通过封锁，在下一回合使以自身为中心13×13圆形范围内的所有单位陷入无法逃走状态。</t>
  </si>
  <si>
    <t>0588</t>
  </si>
  <si>
    <t>KingsShield</t>
  </si>
  <si>
    <t>王者盾牌</t>
  </si>
  <si>
    <t>防住对手攻击的同时，自身变为防御姿态。使自身进入守住状态。守住类招式连续使出则会失败。对接触到的对手造成攻击下降2级。该招式造成的能力等级变化可以对同一目标生效2次。</t>
  </si>
  <si>
    <t>0589</t>
  </si>
  <si>
    <t>PlayNice</t>
  </si>
  <si>
    <t>和睦相处</t>
  </si>
  <si>
    <t>和对手和睦相处，使其失去战斗的气力。使4格内的1个目标的攻击下降1级。</t>
  </si>
  <si>
    <t>0590</t>
  </si>
  <si>
    <t>Confide</t>
  </si>
  <si>
    <t>密语</t>
  </si>
  <si>
    <t>和对手进行密语，使其失去集中力。使临近的1个目标的特攻下降1级。</t>
  </si>
  <si>
    <t>0591</t>
  </si>
  <si>
    <t>DiamondStorm</t>
  </si>
  <si>
    <t>钻石风暴</t>
  </si>
  <si>
    <t>掀起钻石风暴给予伤害。对以4格内的1个目标为中心的3×3范围内所有单位造成2D10的岩石属性物理伤害。攻击命中后，进行DC11检定，成功则使自身的防御上升2级。该招式造成的能力等级变化可以对同一目标生效2次。</t>
  </si>
  <si>
    <t>0592</t>
  </si>
  <si>
    <t>SteamEruption</t>
  </si>
  <si>
    <t>蒸汽爆炸</t>
  </si>
  <si>
    <t>将滚烫的蒸汽喷向对手。对5格内的1个目标造成2D8+1D6的水属性特殊伤害。攻击命中后，进行DC15检定，成功则使目标陷入灼伤状态。</t>
  </si>
  <si>
    <t>0593</t>
  </si>
  <si>
    <t>HyperspaceHole</t>
  </si>
  <si>
    <t>异次元洞</t>
  </si>
  <si>
    <t>通过异次元洞突然出现在对手的侧面进行攻击。移动到任意位置，对临近的1个目标造成2D8的超能力属性特殊伤害。可以无视守住状态进行攻击。这个招式必定会命中。</t>
  </si>
  <si>
    <t>0594</t>
  </si>
  <si>
    <t>WaterShuriken</t>
  </si>
  <si>
    <t>飞水手里剑</t>
  </si>
  <si>
    <t>用粘液制成的手里剑攻击对手。对3格内的1个目标进行2~5次攻击，每进行一次攻击，就对目标造成1D4的水属性特殊伤害。投掷1D8进行判定攻击的次数，出目为1～3时攻击2次，4～6时攻击3次，7时攻击4次，8时攻击5次。这个招式的优先度+1。</t>
  </si>
  <si>
    <t>0595</t>
  </si>
  <si>
    <t>MysticalFire</t>
  </si>
  <si>
    <t>魔法火焰</t>
  </si>
  <si>
    <t>从口中喷出特别灼热的火焰进行攻击。对3格内的1个目标造成2D4+1D6的火属性特殊伤害。攻击命中后，目标的特攻下降1级。</t>
  </si>
  <si>
    <t>0596</t>
  </si>
  <si>
    <t>SpikyShield</t>
  </si>
  <si>
    <t>尖刺防守</t>
  </si>
  <si>
    <t>防住对手攻击的同时，削减接触到自身的对手的体力。使自身进入守住状态。守住类招式连续使出则会必定失败。使接触到的目标受到1D8的固定伤害。</t>
  </si>
  <si>
    <t>0597</t>
  </si>
  <si>
    <t>AromaticMist</t>
  </si>
  <si>
    <t>芳香薄雾</t>
  </si>
  <si>
    <t>通过神奇的芳香。使临近范围内的所有单位的特防上升1级。</t>
  </si>
  <si>
    <t>0598</t>
  </si>
  <si>
    <t>EerieImpulse</t>
  </si>
  <si>
    <t>怪异电波</t>
  </si>
  <si>
    <t>从身体放射出怪异电波，让对手沐浴其中。使3格内的1个目标的特攻下降2级。</t>
  </si>
  <si>
    <t>0599</t>
  </si>
  <si>
    <t>VenomDrench</t>
  </si>
  <si>
    <t>毒液陷阱</t>
  </si>
  <si>
    <t>将特殊的毒液泼向对手。使3格内的1个处于中毒或剧毒状态的目标的攻击、特攻和速度各下降1级。</t>
  </si>
  <si>
    <t>0600</t>
  </si>
  <si>
    <t>Powder</t>
  </si>
  <si>
    <t>粉尘</t>
  </si>
  <si>
    <t>向对手撒出粉尘。使2格内的1个目标身上沾满粉尘。并使其进入粉尘状态。处于该状态的宝可梦如果使用了火属性的招式，那么招式会使用失败，并且受到2D8的固定伤害，之后解除该状态。</t>
  </si>
  <si>
    <t>0601</t>
  </si>
  <si>
    <t>Geomancy</t>
  </si>
  <si>
    <t>大地掌控</t>
  </si>
  <si>
    <t>第1回合吸收能量进行蓄力。第2回合使自身的特攻、特防和速度各上升2级。</t>
  </si>
  <si>
    <t>0602</t>
  </si>
  <si>
    <t>MagneticFlux</t>
  </si>
  <si>
    <t>磁场操控</t>
  </si>
  <si>
    <t>操控磁场。使场上所有特性为正电和负电的宝可梦的防御和特防各上升1级。</t>
  </si>
  <si>
    <t>HappyHour</t>
  </si>
  <si>
    <t>欢乐时光</t>
  </si>
  <si>
    <t>如果使用欢乐时光，战斗后得到的钱会翻倍。</t>
  </si>
  <si>
    <t>0604</t>
  </si>
  <si>
    <t>ElectricTerrain</t>
  </si>
  <si>
    <t>电气场地</t>
  </si>
  <si>
    <t>使场地进入5回合电气场地。</t>
  </si>
  <si>
    <t>0605</t>
  </si>
  <si>
    <t>DazzlingGleam</t>
  </si>
  <si>
    <t>魔法闪耀</t>
  </si>
  <si>
    <t>向对手发射强光进行攻击。对前方扇形3格内的所有单位造成2D8的妖精属性特殊伤害。</t>
  </si>
  <si>
    <t>Celebrate</t>
  </si>
  <si>
    <t>庆祝</t>
  </si>
  <si>
    <t>宝可梦为十分开心的你庆祝。</t>
  </si>
  <si>
    <t>0607</t>
  </si>
  <si>
    <t>HoldHands</t>
  </si>
  <si>
    <t>牵手</t>
  </si>
  <si>
    <t>我方宝可梦之间牵手。能带来非常幸福的心情。</t>
  </si>
  <si>
    <t>0608</t>
  </si>
  <si>
    <t>BabyDollEyes</t>
  </si>
  <si>
    <t>圆瞳</t>
  </si>
  <si>
    <t>用圆瞳凝视对手。使3格内的1个目标的攻击下降1级。这个招式的优先度+1。</t>
  </si>
  <si>
    <t>0609</t>
  </si>
  <si>
    <t>Nuzzle</t>
  </si>
  <si>
    <t>蹭蹭脸颊</t>
  </si>
  <si>
    <t>将带电的脸颊蹭蹭对手进行攻击。对临近的1个目标造成1D4的电属性物理伤害。攻击命中后，使目标陷入麻痹状态。</t>
  </si>
  <si>
    <t>HoldBack</t>
  </si>
  <si>
    <t>手下留情</t>
  </si>
  <si>
    <t>0611</t>
  </si>
  <si>
    <t>Infestation</t>
  </si>
  <si>
    <t>纠缠不休</t>
  </si>
  <si>
    <t>死缠烂打地进行攻击。对目标造成1D4的虫属性特殊伤害。并使对手陷入束缚状态，可以选择以自身为束缚源。</t>
  </si>
  <si>
    <t>0611.1</t>
  </si>
  <si>
    <t>死缠烂打</t>
  </si>
  <si>
    <t>0612</t>
  </si>
  <si>
    <t>PowerUpPunch</t>
  </si>
  <si>
    <t>增强拳</t>
  </si>
  <si>
    <t>通过反复击打对手，使自己的拳头慢慢变硬。对临近的1个目标造成1D8的格斗属性物理伤害。攻击命中后，自身的攻击上升1级。</t>
  </si>
  <si>
    <t>0613</t>
  </si>
  <si>
    <t>OblivionWing</t>
  </si>
  <si>
    <t>归天之翼</t>
  </si>
  <si>
    <t>从锁定的对手身上吸取。对4格内的1个目标造成2D8的飞行属性特殊伤害。回复给予目标伤害3/4的HP。</t>
  </si>
  <si>
    <t>0613.1</t>
  </si>
  <si>
    <t>死亡之翼</t>
  </si>
  <si>
    <t>0614</t>
  </si>
  <si>
    <t>ThousandArrows</t>
  </si>
  <si>
    <t>千箭齐发</t>
  </si>
  <si>
    <t>可以击中浮在空中的宝可梦。对4格内的1个目标与以其为中心3×3范围的所有单位造成3D6的地面属性物理伤害。并使其落到地面上。</t>
  </si>
  <si>
    <t>0615</t>
  </si>
  <si>
    <t>ThousandWaves</t>
  </si>
  <si>
    <t>千波激荡</t>
  </si>
  <si>
    <t>从地面掀起波浪进行攻击。对4格内的1个目标造成3D6的地面属性物理伤害。使目标陷入无法逃走状态。</t>
  </si>
  <si>
    <t>0616</t>
  </si>
  <si>
    <t>LandsWrath</t>
  </si>
  <si>
    <t>大地神力</t>
  </si>
  <si>
    <t>聚集大地的力量攻击对手。对5格内的1个目标造成3D6的地面属性物理伤害。</t>
  </si>
  <si>
    <t>0617</t>
  </si>
  <si>
    <t>LightofRuin</t>
  </si>
  <si>
    <t>破灭之光</t>
  </si>
  <si>
    <t>借用永恒之花的力量，发射出强力光线。对直线6格内的1个目标造成2D6+2D8的妖精属性特殊伤害。攻击命中后自身也会受到造成的伤害1/2的固定伤害。</t>
  </si>
  <si>
    <t>反作用</t>
  </si>
  <si>
    <t>0618</t>
  </si>
  <si>
    <t>OriginPulse</t>
  </si>
  <si>
    <t>根源波动</t>
  </si>
  <si>
    <t>用无数青白色且闪耀的光线攻击对手。对前方3×6矩形范围内的所有单位造成2D8+1D6的水属性特殊伤害。</t>
  </si>
  <si>
    <t>0619</t>
  </si>
  <si>
    <t>PrecipiceBlades</t>
  </si>
  <si>
    <t>断崖之剑</t>
  </si>
  <si>
    <t>将大地的力量变化为利刃攻击对手。对前方3×6矩形范围内的所有单位3D8的地面属性物理伤害。</t>
  </si>
  <si>
    <t>0620</t>
  </si>
  <si>
    <t>DragonAscent</t>
  </si>
  <si>
    <t>画龙点睛</t>
  </si>
  <si>
    <t>从天空中急速下降攻击对手。突进4格后对临近的1个目标造成3D8的飞行属性物理伤害。攻击命中后，自身的防御和特防各下降1级。</t>
  </si>
  <si>
    <t>0621</t>
  </si>
  <si>
    <t>HyperspaceFury</t>
  </si>
  <si>
    <t>异次元猛攻</t>
  </si>
  <si>
    <t>用许多手臂无视对手的守住或看穿等招式进行攻击。对6格内的1个目标造成2D10的恶属性物理伤害。攻击命中后，自身的防御下降1级。这个招式必定会命中。</t>
  </si>
  <si>
    <t>0622</t>
  </si>
  <si>
    <t>究极无敌大冲撞</t>
  </si>
  <si>
    <t>聚集起Z力量，爆发出惊人的气势全力全开地撞向对手。突进9格后对临近的1个目标进行攻击。威力会根据原来的招式而改变。</t>
  </si>
  <si>
    <t>0623</t>
  </si>
  <si>
    <t>0624</t>
  </si>
  <si>
    <t>全力无双激烈拳</t>
  </si>
  <si>
    <t>聚集起Z力量，制造出无数拳头形状的能量弹攻击对手。对10格内的1个目标进行攻击。威力会根据原来的招式而改变。</t>
  </si>
  <si>
    <t>0625</t>
  </si>
  <si>
    <t>0626</t>
  </si>
  <si>
    <t>极速俯冲轰烈撞</t>
  </si>
  <si>
    <t>聚集起Z力量，一下子窜上高空，朝对手全力俯冲过去。突进9格后对临近的1个目标进行攻击。威力会根据原来的招式而改变。</t>
  </si>
  <si>
    <t>0627</t>
  </si>
  <si>
    <t>0628</t>
  </si>
  <si>
    <t>强酸剧毒灭绝雨</t>
  </si>
  <si>
    <t>聚集起Z力量，制造出恐怖的污泥沼泽，使对手陷落进去。对10格内的1个目标进行攻击。威力会根据原来的招式而改变。</t>
  </si>
  <si>
    <t>0629</t>
  </si>
  <si>
    <t>0630</t>
  </si>
  <si>
    <t>地隆啸天大终结</t>
  </si>
  <si>
    <t>聚集起Z力量，制造出巨大的地裂，将对手推入地裂的最深处。突进9格后对临近的1个目标进行攻击。威力会根据原来的招式而改变。</t>
  </si>
  <si>
    <t>0631</t>
  </si>
  <si>
    <t>0632</t>
  </si>
  <si>
    <t>毁天灭地巨岩坠</t>
  </si>
  <si>
    <t>聚集起Z力量，制造出大量岩石包裹自身，全力朝着对手砸去。突进9格后对临近的1个目标进行攻击。威力会根据原来的招式而改变。</t>
  </si>
  <si>
    <t>0633</t>
  </si>
  <si>
    <t>0634</t>
  </si>
  <si>
    <t>绝对捕食回旋斩</t>
  </si>
  <si>
    <t>聚集起Z力量，制造出大量丝线包裹对手，将对手抛起后全力切断对手。对10格内的1个目标进行攻击。威力会根据原来的招式而改变。</t>
  </si>
  <si>
    <t>0635</t>
  </si>
  <si>
    <t>0636</t>
  </si>
  <si>
    <t>无尽暗夜之诱惑</t>
  </si>
  <si>
    <t>聚集起Z力量，制造出无数手臂般的影子，将对手包裹起来攻击。对10格内的1个目标进行攻击。威力会根据原来的招式而改变。</t>
  </si>
  <si>
    <t>0637</t>
  </si>
  <si>
    <t>0638</t>
  </si>
  <si>
    <t>超绝螺旋连击</t>
  </si>
  <si>
    <t>聚集起Z力量，将自身化作不断旋转的钢铁钻头，全力向对手冲去。突进9格后对临近的1个目标进行攻击。威力会根据原来的招式而改变。</t>
  </si>
  <si>
    <t>0639</t>
  </si>
  <si>
    <t>0640</t>
  </si>
  <si>
    <t>超强极限爆焰弹</t>
  </si>
  <si>
    <t>聚集起Z力量，使出全力制造出燃烧的巨大火球，全力向对手发射过去。对10格内的1个目标进行攻击。威力会根据原来的招式而改变。</t>
  </si>
  <si>
    <t>0641</t>
  </si>
  <si>
    <t>0642</t>
  </si>
  <si>
    <t>超级水流大漩涡</t>
  </si>
  <si>
    <t>聚集起Z力量，使出全力制造出巨大的水流漩涡，将对手卷进去攻击。对10格内的1个目标进行攻击。威力会根据原来的招式而改变。</t>
  </si>
  <si>
    <t>0643</t>
  </si>
  <si>
    <t>0644</t>
  </si>
  <si>
    <t>绚烂缤纷花怒放</t>
  </si>
  <si>
    <t>聚集起Z力量，使出全力制造出巨大的花海，借助花草生长的力量对对手进行攻击。对10格内的1个目标进行攻击。威力会根据原来的招式而改变。</t>
  </si>
  <si>
    <t>0645</t>
  </si>
  <si>
    <t>0646</t>
  </si>
  <si>
    <t>终极伏特狂雷闪</t>
  </si>
  <si>
    <t>聚集起Z力量，将积蓄的强大电流朝对手全力发射过去。对10格内的1个目标进行攻击。威力会根据原来的招式而改变。</t>
  </si>
  <si>
    <t>0647</t>
  </si>
  <si>
    <t>0648</t>
  </si>
  <si>
    <t>至高精神破坏波</t>
  </si>
  <si>
    <t>聚集起Z力量，将对手拉入精神空间，不断进行攻击。对10格内的1个目标进行攻击。威力会根据原来的招式而改变。</t>
  </si>
  <si>
    <t>0649</t>
  </si>
  <si>
    <t>0650</t>
  </si>
  <si>
    <t>激狂大地万里冰</t>
  </si>
  <si>
    <t>聚集起Z力量，使出全力制造寒流，将大地冰封来攻击对手。对10格内的1个目标进行攻击。威力会根据原来的招式而改变。</t>
  </si>
  <si>
    <t>0651</t>
  </si>
  <si>
    <t>0652</t>
  </si>
  <si>
    <t>究极巨龙震天地</t>
  </si>
  <si>
    <t>聚集起Z力量，使出全力制造出实体化的能量，拟态成巨龙的形状向对手撞去。对10格内的1个目标进行攻击。威力会根据原来的招式而改变。</t>
  </si>
  <si>
    <t>0653</t>
  </si>
  <si>
    <t>0654</t>
  </si>
  <si>
    <t>黑洞吞噬万物灭</t>
  </si>
  <si>
    <t>聚集起Z力量，使出全力聚集起恶能量，将对手吸入其中进行攻击。对10格内的1个目标进行攻击。威力会根据原来的招式而改变。</t>
  </si>
  <si>
    <t>0655</t>
  </si>
  <si>
    <t>0656</t>
  </si>
  <si>
    <t>可爱星星飞天撞</t>
  </si>
  <si>
    <t>聚集起Z力量，制造出迷惑对手的空间，将自身化作星星全力撞向对手。突进9格后对临近的1个目标进行攻击。威力会根据原来的招式而改变。</t>
  </si>
  <si>
    <t>0657</t>
  </si>
  <si>
    <t>0658</t>
  </si>
  <si>
    <t>皮卡皮卡必杀击</t>
  </si>
  <si>
    <t>4D10+2</t>
  </si>
  <si>
    <t>聚集起Z力量，皮卡丘全身覆盖最强电力，全力猛扑对手。突进9格后对临近的1个目标造成4D10+2的电属性物理伤害。这个招式必定会命中。</t>
  </si>
  <si>
    <t>0659</t>
  </si>
  <si>
    <t>ShoreUp</t>
  </si>
  <si>
    <t>集沙</t>
  </si>
  <si>
    <t>2D10(4D6)</t>
  </si>
  <si>
    <t>回复自己的HP。根据天气的不同，回复量也会有所变化。当前场上的天气在沙暴时回复4D6+体力调整值的HP，在没有或其他天气时回复2D10+体力调整值的HP。</t>
  </si>
  <si>
    <t>0660</t>
  </si>
  <si>
    <t>FirstImpression</t>
  </si>
  <si>
    <t>迎头一击</t>
  </si>
  <si>
    <t>威力很高的招式，但只有在出场战斗时立刻使出才能成功。突进4格后对临近的1个目标造成3D6的虫属性物理伤害。</t>
  </si>
  <si>
    <t>0661</t>
  </si>
  <si>
    <t>BanefulBunker</t>
  </si>
  <si>
    <t>碉堡</t>
  </si>
  <si>
    <t>使自身进入守住状态，保护自身不受到来自其他宝可梦的大部分招式的影响。守住类招式连续使出则会必定失败。使接触到的对手陷入中毒状态。</t>
  </si>
  <si>
    <t>0662</t>
  </si>
  <si>
    <t>SpiritShackle</t>
  </si>
  <si>
    <t>缝影</t>
  </si>
  <si>
    <t>攻击的同时缝住对手的影子。对5格内的1个目标造成2D8的幽灵属性物理伤害。使目标陷入无法逃走状态。</t>
  </si>
  <si>
    <t>0663</t>
  </si>
  <si>
    <t>DarkestLariat</t>
  </si>
  <si>
    <t>DD金勾臂</t>
  </si>
  <si>
    <t>张开双臂旋转着攻击对手。对临近的1个目标造成2D6+1D4的恶属性物理伤害。无视目标的能力等级变化，直接给予伤害。</t>
  </si>
  <si>
    <t>0664</t>
  </si>
  <si>
    <t>SparklingAria</t>
  </si>
  <si>
    <t>泡影的咏叹调</t>
  </si>
  <si>
    <t>通过歌声创造水泡。对4格内的1个目标造成3D6的水属性特殊伤害。受到此招式攻击的对手身上的灼伤状态会被治愈。</t>
  </si>
  <si>
    <t>0665</t>
  </si>
  <si>
    <t>IceHammer</t>
  </si>
  <si>
    <t>冰锤</t>
  </si>
  <si>
    <t>挥舞强力而沉重的拳头。对临近的1个目标造成2D10的冰属性物理伤害。攻击命中后，自身的速度下降1级。</t>
  </si>
  <si>
    <t>0666</t>
  </si>
  <si>
    <t>FloralHealing</t>
  </si>
  <si>
    <t>花疗</t>
  </si>
  <si>
    <t>回复2格内的1个目标的HP。根据场地的不同，回复量也会有所变化。当前场地为青草场地时回复4D6+体力调整值的HP，在其他场地或没有场地时回复2D10+体力调整值的HP。</t>
  </si>
  <si>
    <t>0667</t>
  </si>
  <si>
    <t>HighHorsepower</t>
  </si>
  <si>
    <t>十万马力</t>
  </si>
  <si>
    <t>使出全身力量猛攻对手。突进2格后对临近的1个目标造成3D6的地面属性物理伤害。</t>
  </si>
  <si>
    <t>0668</t>
  </si>
  <si>
    <t>StrengthSap</t>
  </si>
  <si>
    <t>吸取力量</t>
  </si>
  <si>
    <t>给自己回复和对手攻击调整值相同数值的HP，然后使目标的攻击下降1级。</t>
  </si>
  <si>
    <t>0669</t>
  </si>
  <si>
    <t>SolarBlade</t>
  </si>
  <si>
    <t>日光刃</t>
  </si>
  <si>
    <t>3D8+1</t>
  </si>
  <si>
    <t>第1回合储存日光的能量进行蓄力，第2回合使出高威力攻击。对临近的1个目标造成3D8+1的草属性物理伤害。在大晴天或大日照天气下，可以立刻完成蓄力进行攻击。在下雨、大雨、沙暴和下雪天气下，威力骰变为2D6。</t>
  </si>
  <si>
    <t>0670</t>
  </si>
  <si>
    <t>Leafage</t>
  </si>
  <si>
    <t>树叶</t>
  </si>
  <si>
    <t>将叶片打向对手进行攻击。对3格内的1个目标造成1D8的草属性物理伤害。</t>
  </si>
  <si>
    <t>0671</t>
  </si>
  <si>
    <t>Spotlight</t>
  </si>
  <si>
    <t>聚光灯</t>
  </si>
  <si>
    <t>给3格内的1个目标打上聚光灯，该回合只能瞄准那个宝可梦。</t>
  </si>
  <si>
    <t>0672</t>
  </si>
  <si>
    <t>ToxicThread</t>
  </si>
  <si>
    <t>毒丝</t>
  </si>
  <si>
    <t>将混有毒的丝吐向对手。使3格内的1格为中心3×3矩形范围内的所有单位陷入中毒状态，且目标的速度下降1级。该招式造成的能力等级变化可以对同一目标生效2次。</t>
  </si>
  <si>
    <t>0673</t>
  </si>
  <si>
    <t>LaserFocus</t>
  </si>
  <si>
    <t>磨砺</t>
  </si>
  <si>
    <t>集中精神，下次攻击必定会击中要害。</t>
  </si>
  <si>
    <t>0674</t>
  </si>
  <si>
    <t>GearUp</t>
  </si>
  <si>
    <t>辅助齿轮</t>
  </si>
  <si>
    <t>启动齿轮。使场上所有特性为正电和负电的宝可梦的攻击和特攻各上升1级。</t>
  </si>
  <si>
    <t>0675</t>
  </si>
  <si>
    <t>ThroatChop</t>
  </si>
  <si>
    <t>深渊突刺</t>
  </si>
  <si>
    <t>受到此招式攻击的对手，会因为地狱般的痛苦。突进2格后攻击临近的1个目标，对目标造成2D8的恶属性物理伤害。目标在2回合内无法使出声音类招式。</t>
  </si>
  <si>
    <t>0675.1</t>
  </si>
  <si>
    <t>地狱突刺</t>
  </si>
  <si>
    <t>0676</t>
  </si>
  <si>
    <t>PollenPuff</t>
  </si>
  <si>
    <t>花粉团</t>
  </si>
  <si>
    <t>3D6(2D10)</t>
  </si>
  <si>
    <t>将花粉聚成一团后投出。对4格内的1个目标使用。对目标造成3D6的虫属性特殊伤害，也选择可以使目标回复2D10+体力调整值的HP。</t>
  </si>
  <si>
    <t>球弹
回复</t>
  </si>
  <si>
    <t>0677</t>
  </si>
  <si>
    <t>AnchorShot</t>
  </si>
  <si>
    <t>掷锚</t>
  </si>
  <si>
    <t>将锚缠住对手进行攻击。对3格内的1个目标造成2D8的钢属性物理伤害。使目标陷入无法逃走状态。</t>
  </si>
  <si>
    <t>0678</t>
  </si>
  <si>
    <t>PsychicTerrain</t>
  </si>
  <si>
    <t>精神场地</t>
  </si>
  <si>
    <t>使场地进入5回合的精神场地状态。</t>
  </si>
  <si>
    <t>0679</t>
  </si>
  <si>
    <t>Lunge</t>
  </si>
  <si>
    <t>猛扑</t>
  </si>
  <si>
    <t>全力猛扑向对手进行攻击。突进3格后对临近的1个目标造成2D8的虫属性物理伤害。攻击命中后，使目标的攻击下降1级。</t>
  </si>
  <si>
    <t>0680</t>
  </si>
  <si>
    <t>FireLash</t>
  </si>
  <si>
    <t>火焰鞭</t>
  </si>
  <si>
    <t>用燃烧的鞭子抽打对手。自身前方扇形1格内的所有单位造成2D8的火属性物理伤害。攻击命中后，使目标的防御下降1级。</t>
  </si>
  <si>
    <t>0681</t>
  </si>
  <si>
    <t>PowerTrip</t>
  </si>
  <si>
    <t>嚣张</t>
  </si>
  <si>
    <t>耀武扬威地攻击对手。对临近的1个目标造成XD4的恶属性物理伤害，X为自身提升的能力等级总和+1，最高为6。</t>
  </si>
  <si>
    <t>0682</t>
  </si>
  <si>
    <t>BurnUp</t>
  </si>
  <si>
    <t>燃尽</t>
  </si>
  <si>
    <t>将自己全身燃烧起火焰来，给予对手大大的伤害。对5格内的1个目标造成2D8+1D10的火属性特殊伤害。使用后会让自身失去火属性。</t>
  </si>
  <si>
    <t>0683</t>
  </si>
  <si>
    <t>SpeedSwap</t>
  </si>
  <si>
    <t>速度互换</t>
  </si>
  <si>
    <t>将4格内的1个目标与自身速度的能力等级进行互换。</t>
  </si>
  <si>
    <t>0684</t>
  </si>
  <si>
    <t>SmartStrike</t>
  </si>
  <si>
    <t>修长之角</t>
  </si>
  <si>
    <t>用尖尖的角刺入对手进行攻击。对2格内的1个目标造成1D8+1D6的钢属性物理伤害。这个招式必定会命中。</t>
  </si>
  <si>
    <t>0685</t>
  </si>
  <si>
    <t>Purify</t>
  </si>
  <si>
    <t>净化</t>
  </si>
  <si>
    <t>治愈2格内的1个目标的异常状态。治愈后回复自身2D10+体力调整值的HP。</t>
  </si>
  <si>
    <t>0686</t>
  </si>
  <si>
    <t>RevelationDance</t>
  </si>
  <si>
    <t>觉醒之舞</t>
  </si>
  <si>
    <t>全力跳舞进行攻击。对4格内的1个目标造成3D6的一般属性特殊伤害。此招式的属性变为与自身相同的属性。</t>
  </si>
  <si>
    <t>0687</t>
  </si>
  <si>
    <t>CoreEnforcer</t>
  </si>
  <si>
    <t>核心惩罚者</t>
  </si>
  <si>
    <t>攻击目标造成伤害。对8格内的1个目标造成2D10的龙属性特殊伤害。如果目标已经在本回合使出过招式，则消除目标的特性效果。</t>
  </si>
  <si>
    <t>0688</t>
  </si>
  <si>
    <t>TropKick</t>
  </si>
  <si>
    <t>热带踢</t>
  </si>
  <si>
    <t>向对手使出来自南国的火热脚踢。对临近的1个目标造成1D8+1D6的草属性物理伤害。攻击命中后，目标的攻击下降1级。该招式造成的能力等级变化可以对同一目标生效2次。</t>
  </si>
  <si>
    <t>0689</t>
  </si>
  <si>
    <t>Instruct</t>
  </si>
  <si>
    <t>号令</t>
  </si>
  <si>
    <t>向3格内的1个目标下达指示，让其再次使出刚才使用过的招式。</t>
  </si>
  <si>
    <t>0690</t>
  </si>
  <si>
    <t>BeakBlast</t>
  </si>
  <si>
    <t>鸟嘴加农炮</t>
  </si>
  <si>
    <t>先加热鸟嘴后再进行攻击。突进4格后对临近的1个目标造成2D10的飞行属性物理伤害。加热鸟嘴的动作优先度+5，进行攻击的优先度-3。如果在加热鸟嘴到发动攻击期间受到接触类招式攻击，那个宝可梦会陷入灼伤状态。</t>
  </si>
  <si>
    <t>0691</t>
  </si>
  <si>
    <t>ClangingScales</t>
  </si>
  <si>
    <t>鳞片噪音</t>
  </si>
  <si>
    <t>摩擦全身鳞片，发出响亮的声音攻击对手。对4格内的1个目标造成2D8+1D6的龙属性特殊伤害。攻击命中后，会让自身的防御下降1级。</t>
  </si>
  <si>
    <t>0692</t>
  </si>
  <si>
    <t>DragonHammer</t>
  </si>
  <si>
    <t>龙锤</t>
  </si>
  <si>
    <t>将身体当作锤子，向对手发动袭击。对临近的1个目标造成3D6的龙属性物理伤害。</t>
  </si>
  <si>
    <t>0693</t>
  </si>
  <si>
    <t>BrutalSwing</t>
  </si>
  <si>
    <t>狂舞挥打</t>
  </si>
  <si>
    <t>用自己的身体狂舞挥打。对临近的所有单位造成2D6的恶属性物理伤害。</t>
  </si>
  <si>
    <t>0694</t>
  </si>
  <si>
    <t>AuroraVeil</t>
  </si>
  <si>
    <t>极光幕</t>
  </si>
  <si>
    <t>只有在下雪天气时才能使出。在场地上相邻的至多8格内制造极光幕，或者赋予自身与1个临近目标极光幕状态，使宝可梦在受到物理和特殊招式的攻击而计算伤害时，将其威力骰出目-3。持续5回合。替换宝可梦会继承该状态。</t>
  </si>
  <si>
    <t>0695</t>
  </si>
  <si>
    <t>遮天蔽日暗影箭</t>
  </si>
  <si>
    <t>通过Z力量制造出无数箭矢，全力射穿对手进行攻击。对10格内的1个目标目标造成2D8+2D10的幽灵属性物理伤害。这个招式必定会命中。</t>
  </si>
  <si>
    <t>0696</t>
  </si>
  <si>
    <t>极恶飞跃粉碎击</t>
  </si>
  <si>
    <t>通过Z力量得到强壮肉体，全力撞向对手进行攻击。突进9格后对临近的1个目标造成2D8+2D10的恶属性物理伤害。这个招式必定会命中。</t>
  </si>
  <si>
    <t>0697</t>
  </si>
  <si>
    <t>海神庄严交响乐</t>
  </si>
  <si>
    <t>3D10+D8+1</t>
  </si>
  <si>
    <t>通过Z力量召唤大量水进行攻击。对10格内的1个目标造成3D10+1D8+1的水属性特殊伤害。这个招式必定会命中。</t>
  </si>
  <si>
    <t>0698</t>
  </si>
  <si>
    <t>巨人卫士・阿罗拉</t>
  </si>
  <si>
    <t>通过Z力量得到阿罗拉之力的土地神宝可梦全力进行攻击。使10格内的1个目标的剩余HP减少3/4。</t>
  </si>
  <si>
    <t>0699</t>
  </si>
  <si>
    <t>七星夺魂腿</t>
  </si>
  <si>
    <t>得到Z力量的玛夏多全力使出拳头和脚踢的连续招式叩打对手。突进9格后对临近的1个目标造成3D10+1D8+1的幽灵属性物理伤害。这个招式必定会命中。</t>
  </si>
  <si>
    <t>0700</t>
  </si>
  <si>
    <t>驾雷驭电戏冲浪</t>
  </si>
  <si>
    <t>2D8+2D10-1</t>
  </si>
  <si>
    <t>得到Z力量的阿罗拉地区的雷丘全力进行攻击。对10格内的1个目标造成2D8+2D10-1的电属性特殊伤害。攻击命中后，使目标陷入麻痹状态。这个招式必定会命中。</t>
  </si>
  <si>
    <t>0701</t>
  </si>
  <si>
    <t>认真起来大爆击</t>
  </si>
  <si>
    <t>通过Z力量使得认真起来的卡比兽跃动巨大身躯，全力向对手发动袭击。突进9格后对临近的1个目标造成4D10+2的一般属性物理伤害。这个招式必定会命中。</t>
  </si>
  <si>
    <t>0702</t>
  </si>
  <si>
    <t>九彩昇华齐聚顶</t>
  </si>
  <si>
    <t>得到Z力量的伊布借助进化后伙伴们的力量，使自身的攻击、防御、特攻、特防和速度各上升2级。</t>
  </si>
  <si>
    <t>0703</t>
  </si>
  <si>
    <t>起源超新星大爆炸</t>
  </si>
  <si>
    <t>2D8+2D10+1</t>
  </si>
  <si>
    <t>得到Z力量的梦幻全力攻击对手。对10格内的1个目标造成2D8+2D10+1的超能力属性特殊伤害。使用后使场地进入精神场地状态。这个招式必定会命中。</t>
  </si>
  <si>
    <t>0704</t>
  </si>
  <si>
    <t>ShellTrap</t>
  </si>
  <si>
    <t>陷阱甲壳</t>
  </si>
  <si>
    <t>回合开始时设下陷阱。若该回合中受到来自对手的物理攻击，则引发爆炸，对攻击者造成3D10的火属性特殊伤害。设下陷阱的动作优先度+5，进行攻击的优先度-3</t>
  </si>
  <si>
    <t>0705</t>
  </si>
  <si>
    <t>FleurCannon</t>
  </si>
  <si>
    <t>花朵加农炮</t>
  </si>
  <si>
    <t>放出强力光束进行攻击，对直线5格内的第1个目标造成2D8+1D10的妖精属性特殊伤害。攻击命中后，自身的特攻下降2级。</t>
  </si>
  <si>
    <t>0706</t>
  </si>
  <si>
    <t>PsychicFangs</t>
  </si>
  <si>
    <t>精神之牙</t>
  </si>
  <si>
    <t>利用精神力量咬住临近的1个目标进行攻击。对目标造成2D6+1D4的超能力属性物理伤害。可以破坏目标及目标所在格的光墙、反射壁、极光幕。</t>
  </si>
  <si>
    <t>接触
啃咬</t>
  </si>
  <si>
    <t>0707</t>
  </si>
  <si>
    <t>StompingTantrum</t>
  </si>
  <si>
    <t>跺脚</t>
  </si>
  <si>
    <t>2D4+1D6(4D6)</t>
  </si>
  <si>
    <t>化悔恨为力量进行攻击。对临近的1个目标造成2D4+1D6的地面属性物理伤害。如果自身上一回合的招式未命中，则威力骰变为4D6。</t>
  </si>
  <si>
    <t>0708</t>
  </si>
  <si>
    <t>ShadowBone</t>
  </si>
  <si>
    <t>暗影之骨</t>
  </si>
  <si>
    <t>用附有灵魂的骨头殴打临近的1个目标进行攻击。对目标造成2D6+1D4的幽灵属性物理伤害。攻击命中后，进行DC17检定，成功则使目标的防御下降1级。该招式造成的能力等级变化可以对同一目标生效2次。</t>
  </si>
  <si>
    <t>0709</t>
  </si>
  <si>
    <t>Accelerock</t>
  </si>
  <si>
    <t>冲岩</t>
  </si>
  <si>
    <t>透过敏捷的动作撞击对手。突进2格后攻击临近的1个目标，对目标造成1D8的岩石属性物理伤害。这个招式的优先度+1。</t>
  </si>
  <si>
    <t>0710</t>
  </si>
  <si>
    <t>Liquidation</t>
  </si>
  <si>
    <t>水流裂破</t>
  </si>
  <si>
    <t>用水之力量撞向对手进行攻击。对临近的1个目标造成2D6+1D4的水属性物理伤害。攻击命中后，进行DC17检定，成功则使目标的防御下降1级。</t>
  </si>
  <si>
    <t>0711</t>
  </si>
  <si>
    <t>PrismaticLaser</t>
  </si>
  <si>
    <t>棱镜镭射</t>
  </si>
  <si>
    <t>4D8</t>
  </si>
  <si>
    <t>用棱镜的力量发射强烈光线。对8格内的1个目标造成4D8的超能力属性特殊伤害。攻击命中后，自身陷入1回合的反作用力状态。</t>
  </si>
  <si>
    <t>0712</t>
  </si>
  <si>
    <t>SpectralThief</t>
  </si>
  <si>
    <t>暗影偷盗</t>
  </si>
  <si>
    <t>潜入对手的影子进行攻击，夺取目标的所有能力等级上升的效果。突进3格后对临近的1个目标造成3D6的幽灵属性物理伤害。命中后会使目标的上升的能力等级归零，并让自身获得对应的能力等级。</t>
  </si>
  <si>
    <t>SunsteelStrike</t>
  </si>
  <si>
    <t>流星闪冲</t>
  </si>
  <si>
    <t>以流星般的气势猛撞对手。突进5格后对临近的1个目标造成2D10的格斗属性物理伤害。无视目标的特性进行攻击。</t>
  </si>
  <si>
    <t>MoongeistBeam</t>
  </si>
  <si>
    <t>暗影之光</t>
  </si>
  <si>
    <t>放出奇异的光线。对5格内的1个目标造成2D10的幽灵属性特殊伤害。无视目标的特性进行攻击。</t>
  </si>
  <si>
    <t>0715</t>
  </si>
  <si>
    <t>TearfulLook</t>
  </si>
  <si>
    <t>泪眼汪汪</t>
  </si>
  <si>
    <t>变得泪眼汪汪让对手丧失斗志。使3格内的1个目标的攻击和特攻各下降1级。</t>
  </si>
  <si>
    <t>0716</t>
  </si>
  <si>
    <t>ZingZap</t>
  </si>
  <si>
    <t>麻麻刺刺</t>
  </si>
  <si>
    <t>撞向对手并发出强电。对临近的1个目标造成2D8的电属性物理伤害。攻击命中后，进行DC15检定，成功则使目标陷入畏缩状态。</t>
  </si>
  <si>
    <t>0717</t>
  </si>
  <si>
    <t>NaturesMadness</t>
  </si>
  <si>
    <t>自然之怒</t>
  </si>
  <si>
    <t>向对手发泄自然之怒。对4格内的1个目标造成目标当前HP一半的固定伤害。</t>
  </si>
  <si>
    <t>0718</t>
  </si>
  <si>
    <t>MultiAttack</t>
  </si>
  <si>
    <t>多属性攻击</t>
  </si>
  <si>
    <t>一边覆盖高能量，一边撞向对手进行攻击。突进2格后对临近的1个目标造成3D8的一般属性物理伤害。属性会根据自身携带的存储碟不同而改变。</t>
  </si>
  <si>
    <t>0719</t>
  </si>
  <si>
    <t>千万伏特</t>
  </si>
  <si>
    <t>戴着帽子的皮卡丘通过Z力量增强的电击全力释放给对手。对10格内的1个目标造成3D10+1D8+1的电属性特殊伤害。这个招式容易击中要害。这个招式必定会命中。</t>
  </si>
  <si>
    <t>0720</t>
  </si>
  <si>
    <t>MindBlown</t>
  </si>
  <si>
    <t>惊爆大头</t>
  </si>
  <si>
    <t>让自己的头爆炸来攻击周围的一切。对5格圆形范围内所有单位造成3D10的火属性特殊伤害。命中后自身也会受到2D10+体力调整值的伤害。</t>
  </si>
  <si>
    <t>爆炸
反作用</t>
  </si>
  <si>
    <t>0721</t>
  </si>
  <si>
    <t>PlasmaFists</t>
  </si>
  <si>
    <t>等离子闪电拳</t>
  </si>
  <si>
    <t>用覆盖着电流的拳头进行攻击。对临近的1个目标造成2D10的电属性物理伤害。使用后，在5回合内场上所有宝可梦一般属性的招式会变为电属性。</t>
  </si>
  <si>
    <t>0722</t>
  </si>
  <si>
    <t>PhotonGeyser</t>
  </si>
  <si>
    <t>光子喷涌</t>
  </si>
  <si>
    <t>用光柱进行攻击。对5格内的1个目标造成2D10的超能力属性特殊伤害。当自身的攻击比特攻更高时，这个招式会变成物理招式，造成超能力属性物理伤害。</t>
  </si>
  <si>
    <t>0723</t>
  </si>
  <si>
    <t>炽魂热舞烈音爆</t>
  </si>
  <si>
    <t>得到Z力量的杖尾鳞甲龙全力攻击对手。对10格内的1个目标造成2D8+2D10+1的龙属性特殊伤害。攻击命中后，自身的基础能力等级各上升1级。这个招式必定会命中。</t>
  </si>
  <si>
    <t>0724</t>
  </si>
  <si>
    <t>狼啸石牙飓风暴</t>
  </si>
  <si>
    <t>3D10+D8</t>
  </si>
  <si>
    <t>得到Z力量的鬃岩狼人全力进行攻击。突进9格后对临近的1个目标造成3D10+1D8的岩石属性物理伤害。使用后清除场地上的天气和场地状态。这个招式必定会命中。</t>
  </si>
  <si>
    <t>0725</t>
  </si>
  <si>
    <t>亲密无间大乱揍</t>
  </si>
  <si>
    <t>得到Z力量的谜拟Ｑ全力进行乱揍攻击。突进9格后对临近的1个目标造成3D10+1D8的妖精属性物理伤害。这个招式必定会命中。</t>
  </si>
  <si>
    <t>0726</t>
  </si>
  <si>
    <t>日光回旋下苍穹</t>
  </si>
  <si>
    <t>4D10</t>
  </si>
  <si>
    <t>得到Z力量的索尔迦雷欧全力进行攻击。突进9格后对临近的1个目标造成4D10的钢属性物理伤害。无视对手的特性进行攻击。这个招式必定会命中。</t>
  </si>
  <si>
    <t>0727</t>
  </si>
  <si>
    <t>月华飞溅落灵霄</t>
  </si>
  <si>
    <t>得到Z力量的露奈雅拉全力进行攻击。对10格内的1个目标造成4D10的幽灵属性特殊伤害。无视对手的特性进行攻击。这个招式必定会命中。</t>
  </si>
  <si>
    <t>0728</t>
  </si>
  <si>
    <t>焚天灭世炽光爆</t>
  </si>
  <si>
    <t>得到Z力量的奈克洛兹玛全力进行攻击。对10格内的1个目标造成4D10的超能力属性伤害。无视对手的特性进行攻击。比较自身的攻击和特攻，用数值相对较高的一项作为调整值计算伤害。这个招式必定会命中。</t>
  </si>
  <si>
    <t>0729</t>
  </si>
  <si>
    <t>ZippyZap</t>
  </si>
  <si>
    <t>电电加速</t>
  </si>
  <si>
    <t>迅猛无比的电击。对临近的1个目标造成1D8的电属性物理伤害。这个招式容易击中要害。这个招式的优先度+2。</t>
  </si>
  <si>
    <t>0730</t>
  </si>
  <si>
    <t>SplishySplash</t>
  </si>
  <si>
    <t>滔滔冲浪</t>
  </si>
  <si>
    <t>往巨浪中注入电能后冲撞对手进行攻击。对前方3×3矩形范围内所有单位造成3D6的电属性特殊伤害。攻击命中后，进行DC15检定，成功则使目标陷入麻痹状态。使用此招式后，自身可以突进至招式范围内的任意位置。</t>
  </si>
  <si>
    <t>0731</t>
  </si>
  <si>
    <t>FloatyFall</t>
  </si>
  <si>
    <t>飘飘坠落</t>
  </si>
  <si>
    <t>轻飘飘地浮起来后，再猛地俯冲下去进行攻击。突进2格后攻击临近的1个目标，对目标造成3D6的飞行属性物理伤害。攻击命中后，进行DC15检定，成功则使目标陷入畏缩状态。</t>
  </si>
  <si>
    <t>0732</t>
  </si>
  <si>
    <t>PikaPapow</t>
  </si>
  <si>
    <t>闪闪雷光</t>
  </si>
  <si>
    <t>皮卡丘越喜欢训练家，电击的威力就越强。对3格内的1个目标进行攻击，造成电属性特殊伤害。威力骰为2DX，X为宝可梦的牵绊等级。这个招式必定会命中。</t>
  </si>
  <si>
    <t>0733</t>
  </si>
  <si>
    <t>BouncyBubble</t>
  </si>
  <si>
    <t>活活气泡</t>
  </si>
  <si>
    <t>投掷水球进行攻击。对2格内的1个目标造成3D6的水属性特殊伤害。回复给予目标伤害一半的HP。</t>
  </si>
  <si>
    <t>0734</t>
  </si>
  <si>
    <t>BuzzyBuzz</t>
  </si>
  <si>
    <t>麻麻电击</t>
  </si>
  <si>
    <t>放出电击攻击3格内的1个目标。对目标造成3D6的电属性特殊伤害。攻击命中后，使目标陷入麻痹状态。</t>
  </si>
  <si>
    <t>0735</t>
  </si>
  <si>
    <t>SizzlySlide</t>
  </si>
  <si>
    <t>熊熊火爆</t>
  </si>
  <si>
    <t>用燃起大火的身体猛烈地冲撞对手。对临近的1个目标造成3D6的火属性物理伤害。攻击命中后，使目标陷入灼伤状态。</t>
  </si>
  <si>
    <t>0736</t>
  </si>
  <si>
    <t>GlitzyGlow</t>
  </si>
  <si>
    <t>哗哗气场</t>
  </si>
  <si>
    <t>利用念力强攻，粉碎对方信心。对2格内的1个目标造成3D6的超能力属性特殊伤害。使用后制造一道神奇的墙壁，使目标的特攻下降1级。</t>
  </si>
  <si>
    <t>0737</t>
  </si>
  <si>
    <t>BaddyBad</t>
  </si>
  <si>
    <t>坏坏领域</t>
  </si>
  <si>
    <t>恶行恶相地进行攻击。对2格内的1个目标造成3D6的恶属性特殊伤害。使用后制造一道神奇的墙壁，使目标的物攻下降1级。</t>
  </si>
  <si>
    <t>0738</t>
  </si>
  <si>
    <t>SappySeed</t>
  </si>
  <si>
    <t>茁茁炸弹</t>
  </si>
  <si>
    <t>长出巨大的藤蔓，播撒种子进行攻击。对临近的1个目标造成3D6的草属性物理伤害。使目标陷入寄生种子状态。</t>
  </si>
  <si>
    <t>吸取
追加效果</t>
  </si>
  <si>
    <t>0738.1</t>
  </si>
  <si>
    <t>茁茁轰炸</t>
  </si>
  <si>
    <t>0739</t>
  </si>
  <si>
    <t>FreezyFrost</t>
  </si>
  <si>
    <t>冰冰霜冻</t>
  </si>
  <si>
    <t>利用冰冷的黑雾结晶进行攻击。对4格内的1个目标造成3D6的冰属性特殊伤害。使目标的所有能力等级变化归零。</t>
  </si>
  <si>
    <t>0740</t>
  </si>
  <si>
    <t>SparklySwirl</t>
  </si>
  <si>
    <t>亮亮风暴</t>
  </si>
  <si>
    <t>利用芬芳刺鼻的龙卷风攻击4格内的1个目标。对目标造成3D6的妖精属性特殊伤害。使用后治愈自身及4格范围内所有我方单位的异常状态。</t>
  </si>
  <si>
    <t>0741</t>
  </si>
  <si>
    <t>VeeveeVolley</t>
  </si>
  <si>
    <t>砰砰击破</t>
  </si>
  <si>
    <t>伊布越喜欢训练家，冲撞的威力就越强。对临近的1个目标造成一般属性物理伤害。威力骰为2DX，X为宝可梦的牵绊等级。这个招式必定会命中。</t>
  </si>
  <si>
    <t>0742</t>
  </si>
  <si>
    <t>DoubleIronBash</t>
  </si>
  <si>
    <t>钢拳双击</t>
  </si>
  <si>
    <t>以胸口的螺帽为中心旋转，连续2次挥动手臂打击对手。对临近的1个目标造成2D6的钢属性物理伤害，每次攻击分别计算命中。攻击命中后，进行DC15检定，成功则使目标陷入畏缩状态。</t>
  </si>
  <si>
    <t>接触
拳
连续攻击
追加效果</t>
  </si>
  <si>
    <t>0743</t>
  </si>
  <si>
    <t>MaxGuard</t>
  </si>
  <si>
    <t>极巨防壁</t>
  </si>
  <si>
    <t>完全抵挡对手的攻击。守住类招式连续使用会失败。</t>
  </si>
  <si>
    <t>0744</t>
  </si>
  <si>
    <t>DynamaxCannon</t>
  </si>
  <si>
    <t>极巨炮</t>
  </si>
  <si>
    <t>2D10(4D10)</t>
  </si>
  <si>
    <t>从核心放出光束进行攻击。对5格内的1个目标造成2D10的龙属性特殊伤害。如果对手正处于极巨化状态，则威力骰变为4D10。</t>
  </si>
  <si>
    <t>0745</t>
  </si>
  <si>
    <t>SnipeShot</t>
  </si>
  <si>
    <t>狙击</t>
  </si>
  <si>
    <t>能无视具有吸引对手招式效果的特性或招式的影响，向选定的对手进行攻击。对7格内的1个目标造成2D8的水属性特殊伤害。该招式额外具有1级击中要害等级。</t>
  </si>
  <si>
    <t>0746</t>
  </si>
  <si>
    <t>JawLock</t>
  </si>
  <si>
    <t>紧咬不放</t>
  </si>
  <si>
    <t>紧咬住对手不放。对临近的1个目标造成2D8的恶属性物理伤害。命中后自身与目标陷入无法逃走状态，直到其中一方退场时解除状态。</t>
  </si>
  <si>
    <t>0747</t>
  </si>
  <si>
    <t>StuffCheeks</t>
  </si>
  <si>
    <t>大快朵颐</t>
  </si>
  <si>
    <t>吃掉自身携带的树果，使自身的防御上升2级。</t>
  </si>
  <si>
    <t>0748</t>
  </si>
  <si>
    <t>NoRetreat</t>
  </si>
  <si>
    <t>背水一战</t>
  </si>
  <si>
    <t>提高自身所有的能力各1级，但自身陷入无法逃走状态。</t>
  </si>
  <si>
    <t>0749</t>
  </si>
  <si>
    <t>TarShot</t>
  </si>
  <si>
    <t>沥青射击</t>
  </si>
  <si>
    <t>泼洒黏糊糊的沥青。使3格内的1个目标的速度下降1级，且目标受到火属性伤害增加一层属性克制。</t>
  </si>
  <si>
    <t>0750</t>
  </si>
  <si>
    <t>MagicPowder</t>
  </si>
  <si>
    <t>魔法粉</t>
  </si>
  <si>
    <t>向2格内的1个目标喷洒魔法粉，使目标变为超能力属性。</t>
  </si>
  <si>
    <t>0751</t>
  </si>
  <si>
    <t>DragonDarts</t>
  </si>
  <si>
    <t>龙箭</t>
  </si>
  <si>
    <t>让多龙梅西亚进行攻击。对4格内的1个目标连续攻击两次，每次攻击造成1D10的龙属性物理伤害。如果攻击范围内有2只宝可梦，则可以对两只宝可梦各进行1次攻击。</t>
  </si>
  <si>
    <t>0752</t>
  </si>
  <si>
    <t>Teatime</t>
  </si>
  <si>
    <t>茶会</t>
  </si>
  <si>
    <t>全体</t>
  </si>
  <si>
    <t>举办一场茶会。场上所有宝可梦立即触发携带的树果的效果。</t>
  </si>
  <si>
    <t>0753</t>
  </si>
  <si>
    <t>Octolock</t>
  </si>
  <si>
    <t>蛸固</t>
  </si>
  <si>
    <t>让临近的1个目标陷入无法逃走状态。目标被固定后，在每回合结束时防御和特防各下降1级。该招式造成的能力等级变化可以对同一目标生效2次。</t>
  </si>
  <si>
    <t>0754</t>
  </si>
  <si>
    <t>BoltBeak</t>
  </si>
  <si>
    <t>电喙</t>
  </si>
  <si>
    <t>2D6+1D4(3D10)</t>
  </si>
  <si>
    <t>用带电的喙啄刺对手。对临近的1个目标造成2D6+1D4的电属性物理伤害。如果自身在本回合的行动顺序早于目标，则威力骰变为3D10。</t>
  </si>
  <si>
    <t>0755</t>
  </si>
  <si>
    <t>FishiousRend</t>
  </si>
  <si>
    <t>鳃咬</t>
  </si>
  <si>
    <t>用坚硬的腮咬住临近的1个目标。对目标造成2D6+1D4的水属性物理伤害。如果自身在本回合的行动顺序早于目标，则威力骰变为3D10。</t>
  </si>
  <si>
    <t>0756</t>
  </si>
  <si>
    <t>CourtChange</t>
  </si>
  <si>
    <t>换场</t>
  </si>
  <si>
    <t>用神奇的力量交换双方的场地效果。可以交换双方的场地状态。</t>
  </si>
  <si>
    <t>0757</t>
  </si>
  <si>
    <t>MaxFlare</t>
  </si>
  <si>
    <t>极巨火爆</t>
  </si>
  <si>
    <t>极巨</t>
  </si>
  <si>
    <t>极巨化宝可梦使出的火属性攻击。对10格内的一个目标造成火属性伤害。并使场地进入5回合大晴天天气。</t>
  </si>
  <si>
    <t>0758</t>
  </si>
  <si>
    <t>MaxFlutterby</t>
  </si>
  <si>
    <t>极巨虫蛊</t>
  </si>
  <si>
    <t>极巨化宝可梦使出的虫属性攻击。对10格内的一个目标造成虫属性伤害。攻击命中后，目标的特攻下降1级。</t>
  </si>
  <si>
    <t>0759</t>
  </si>
  <si>
    <t>MaxLightning</t>
  </si>
  <si>
    <t>极巨闪电</t>
  </si>
  <si>
    <t>极巨化宝可梦使出的电属性攻击。对10格内的一个目标造成电属性伤害。并使场地进入5回合电气场地。</t>
  </si>
  <si>
    <t>0760</t>
  </si>
  <si>
    <t>MaxStrike</t>
  </si>
  <si>
    <t>极巨攻击</t>
  </si>
  <si>
    <t>极巨化宝可梦使出的一般属性攻击。对10格内的一个目标造成一般属性伤害。攻击命中后，目标的速度下降1级。</t>
  </si>
  <si>
    <t>0761</t>
  </si>
  <si>
    <t>MaxKnuckle</t>
  </si>
  <si>
    <t>极巨拳斗</t>
  </si>
  <si>
    <t>极巨化宝可梦使出的格斗属性攻击。对10格内的一个目标造成格斗属性伤害。使用后我方全员的攻击上升1级。</t>
  </si>
  <si>
    <t>0762</t>
  </si>
  <si>
    <t>MaxPhantasm</t>
  </si>
  <si>
    <t>极巨幽魂</t>
  </si>
  <si>
    <t>极巨化宝可梦使出的幽灵属性攻击。对10格内的一个目标造成幽灵属性伤害。攻击命中后，目标的防御下降1级。</t>
  </si>
  <si>
    <t>0763</t>
  </si>
  <si>
    <t>MaxHailstorm</t>
  </si>
  <si>
    <t>极巨寒冰</t>
  </si>
  <si>
    <t>极巨化宝可梦使出的冰属性攻击。对10格内的一个目标造成冰属性伤害。并使场地进入5回合下雪天气。</t>
  </si>
  <si>
    <t>0764</t>
  </si>
  <si>
    <t>MaxOoze</t>
  </si>
  <si>
    <t>极巨酸毒</t>
  </si>
  <si>
    <t>极巨化宝可梦使出的毒属性攻击。对10格内的一个目标造成毒属性伤害。并使友方单位特攻上升1级。</t>
  </si>
  <si>
    <t>0765</t>
  </si>
  <si>
    <t>MaxGeyser</t>
  </si>
  <si>
    <t>极巨水流</t>
  </si>
  <si>
    <t>极巨化宝可梦使出的水属性攻击。对10格内的一个目标造成水属性伤害。并使场地进入5回合下雨状态。</t>
  </si>
  <si>
    <t>0766</t>
  </si>
  <si>
    <t>MaxAirstream</t>
  </si>
  <si>
    <t>极巨飞冲</t>
  </si>
  <si>
    <t>极巨化宝可梦使出的飞行属性攻击。对10格内的一个目标造成飞行属性伤害。并使友方单位速度上升1级。</t>
  </si>
  <si>
    <t>0767</t>
  </si>
  <si>
    <t>MaxStarfall</t>
  </si>
  <si>
    <t>极巨妖精</t>
  </si>
  <si>
    <t>极巨化宝可梦使出的妖精属性攻击。对10格内的一个目标造成妖精属性伤害。并使场地进入5回合薄雾场地。</t>
  </si>
  <si>
    <t>0768</t>
  </si>
  <si>
    <t>MaxWyrmwind</t>
  </si>
  <si>
    <t>极巨龙骑</t>
  </si>
  <si>
    <t>极巨化宝可梦使出的龙属性攻击。对10格内的一个目标造成龙属性伤害。攻击命中后，目标的攻击下降1级。</t>
  </si>
  <si>
    <t>0769</t>
  </si>
  <si>
    <t>MaxMindstorm</t>
  </si>
  <si>
    <t>极巨超能</t>
  </si>
  <si>
    <t>极巨化宝可梦使出的超能力属性攻击。对10格内的一个目标造成超能力属性伤害。并使场地进入5回合精神场地。</t>
  </si>
  <si>
    <t>0770</t>
  </si>
  <si>
    <t>MaxRockfall</t>
  </si>
  <si>
    <t>极巨岩石</t>
  </si>
  <si>
    <t>极巨化宝可梦使出的岩石属性攻击。对10格内的一个目标造成岩石属性伤害。并使场地进入5回合沙暴天气。</t>
  </si>
  <si>
    <t>0771</t>
  </si>
  <si>
    <t>MaxQuake</t>
  </si>
  <si>
    <t>极巨大地</t>
  </si>
  <si>
    <t>极巨化宝可梦使出的地面属性攻击。对10格内的一个目标造成地面属性伤害。使用后我方全员的特防上升1级。</t>
  </si>
  <si>
    <t>0772</t>
  </si>
  <si>
    <t>MaxDarkness</t>
  </si>
  <si>
    <t>极巨恶霸</t>
  </si>
  <si>
    <t>极巨化宝可梦使出的恶属性攻击。对10格内的一个目标造成恶属性伤害。攻击命中后，目标的特防下降1级。</t>
  </si>
  <si>
    <t>0773</t>
  </si>
  <si>
    <t>MaxOvergrowth</t>
  </si>
  <si>
    <t>极巨草原</t>
  </si>
  <si>
    <t>极巨化宝可梦使出的草属性攻击。对10格内的一个目标造成草属性伤害。并使场地进入5回合青草场地。</t>
  </si>
  <si>
    <t>0774</t>
  </si>
  <si>
    <t>MaxSteelspike</t>
  </si>
  <si>
    <t>极巨钢铁</t>
  </si>
  <si>
    <t>极巨化宝可梦使出的钢属性攻击。对10格内的一个目标造成钢属性伤害。使用后我方全员的防御上升1级。</t>
  </si>
  <si>
    <t>0775</t>
  </si>
  <si>
    <t>ClangorousSoul</t>
  </si>
  <si>
    <t>魂舞烈音爆</t>
  </si>
  <si>
    <t>削减自身最大HP的1/4，使自身的基础能力等级各上升1级。该招式造成的能力等级变化可以对同一目标生效2次。</t>
  </si>
  <si>
    <t>声音
跳舞</t>
  </si>
  <si>
    <t>0776</t>
  </si>
  <si>
    <t>BodyPress</t>
  </si>
  <si>
    <t>扑击</t>
  </si>
  <si>
    <t>用全身向着对手撞去。对临近的1个目标造成2D8的格斗属性物理伤害。伤害计算时以自身的防御调整值替代攻击调整值。</t>
  </si>
  <si>
    <t>0777</t>
  </si>
  <si>
    <t>Decorate</t>
  </si>
  <si>
    <t>装饰</t>
  </si>
  <si>
    <t>通过装饰使2格内的1个目标的攻击和特攻各上升2级。</t>
  </si>
  <si>
    <t>0778</t>
  </si>
  <si>
    <t>DrumBeating</t>
  </si>
  <si>
    <t>鼓击</t>
  </si>
  <si>
    <t>用鼓点来控制鼓的根部进行攻击。对3格内的1个目标造成2D8的草属性物理伤害。攻击命中后，目标的速度下降1级。该招式造成的能力等级变化可以对同一目标生效2次。</t>
  </si>
  <si>
    <t>0779</t>
  </si>
  <si>
    <t>SnapTrap</t>
  </si>
  <si>
    <t>捕兽夹</t>
  </si>
  <si>
    <t>使用捕兽夹夹住对手。临近的1个目标造成1D6的草属性物理伤害。并且以自身为束缚源，使目标陷入束缚状态。</t>
  </si>
  <si>
    <t>0780</t>
  </si>
  <si>
    <t>PyroBall</t>
  </si>
  <si>
    <t>火焰球</t>
  </si>
  <si>
    <t>点燃小石子形成火球。攻击4格内的1个目标造成3D8的火属性物理伤害。攻击命中后，进行DC19检定，成功则使目标陷入灼伤状态。</t>
  </si>
  <si>
    <t>BehemothBlade</t>
  </si>
  <si>
    <t>巨兽斩</t>
  </si>
  <si>
    <t>变身为巨大的剑挥斩。对临近的1个目标造成2D10的钢属性物理伤害。如果对手正处于极巨化状态，则威力骰变为4D10。</t>
  </si>
  <si>
    <t>BehemothBash</t>
  </si>
  <si>
    <t>巨兽弹</t>
  </si>
  <si>
    <t>变身为巨大的盾撞击对手。突进5格后攻击临近的1个目标造成2D10的钢属性物理伤害。如果对手正处于极巨化状态，则威力骰变为4D10。</t>
  </si>
  <si>
    <t>0783</t>
  </si>
  <si>
    <t>AuraWheel</t>
  </si>
  <si>
    <t>气场轮</t>
  </si>
  <si>
    <t>用储存在颊囊里的能量进行攻击。突进3格后对临近的1个目标造成2D8+1D6的电属性物理伤害。攻击命中后，自身的速度上升1级。莫鲁贝可处于空腹花纹时这个招式会变成恶属性。该招式造成的能力等级变化可以对同一目标生效2次。</t>
  </si>
  <si>
    <t>0784</t>
  </si>
  <si>
    <t>BreakingSwipe</t>
  </si>
  <si>
    <t>广域破坏</t>
  </si>
  <si>
    <t>用坚韧的尾巴猛扫。对临近的1个目标造成2D6的龙属性物理伤害。攻击命中后，目标的攻击下降1级。</t>
  </si>
  <si>
    <t>0785</t>
  </si>
  <si>
    <t>BrancHPoke</t>
  </si>
  <si>
    <t>木枝突刺</t>
  </si>
  <si>
    <t>使用尖锐的树枝刺向对手。对临近的1个目标造成1D8的草属性物理伤害。</t>
  </si>
  <si>
    <t>0786</t>
  </si>
  <si>
    <t>Overdrive</t>
  </si>
  <si>
    <t>破音</t>
  </si>
  <si>
    <t>奏响吉他和贝斯，释放出发出巨响的剧烈震动。对扇形3格内所有单位造成2D8的电属性特殊伤害。</t>
  </si>
  <si>
    <t>0787</t>
  </si>
  <si>
    <t>AppleAcid</t>
  </si>
  <si>
    <t>苹果酸</t>
  </si>
  <si>
    <t>使用从酸苹果中提取出来的酸性液体攻击3格内的1个目标。对目标造成2D8的草属性特殊伤害。攻击命中后，目标的特防下降1级。该招式造成的能力等级变化可以对同一目标生效2次。</t>
  </si>
  <si>
    <t>0788</t>
  </si>
  <si>
    <t>GravApple</t>
  </si>
  <si>
    <t>万有引力</t>
  </si>
  <si>
    <t>从高处落下苹果攻击3格内的1个目标。对目标造成2D8的草属性物理伤害。攻击命中后，目标的防御下降1级。该招式造成的能力等级变化可以对同一目标生效2次。</t>
  </si>
  <si>
    <t>0789</t>
  </si>
  <si>
    <t>SpiritBreak</t>
  </si>
  <si>
    <t>灵魂冲击</t>
  </si>
  <si>
    <t>用足以让对手一蹶不振的气势进行攻击。对临近的1个目标造成2D4+1D6的妖精属性物理伤害。攻击命中后，目标的特攻下降1级。</t>
  </si>
  <si>
    <t>0790</t>
  </si>
  <si>
    <t>StrangeSteam</t>
  </si>
  <si>
    <t>神奇蒸汽</t>
  </si>
  <si>
    <t>喷出烟雾攻击对手。对锥形3格内所有单位造成3D6的妖精属性特殊伤害。攻击命中后，进行DC17检定，成功则使目标陷入1D4回合混乱状态。</t>
  </si>
  <si>
    <t>0791</t>
  </si>
  <si>
    <t>LifeDew</t>
  </si>
  <si>
    <t>生命水滴</t>
  </si>
  <si>
    <t>喷洒出神奇的水，回复自身和以自身为中心5×5圆形范围内所有我方单位1D8+体力调整值的HP。</t>
  </si>
  <si>
    <t>0792</t>
  </si>
  <si>
    <t>Obstruct</t>
  </si>
  <si>
    <t>拦堵</t>
  </si>
  <si>
    <t>完全抵挡对手的攻击。连续使用容易失败。一旦目标接触到自身，其防御下降2级。</t>
  </si>
  <si>
    <t>0793</t>
  </si>
  <si>
    <t>FalseSurrender</t>
  </si>
  <si>
    <t>假跪真撞</t>
  </si>
  <si>
    <t>装作低头认错的样子，用凌乱的头发进行突刺。对临近的1个目标造成2D8的恶属性物理伤害。这个招式必定会命中。</t>
  </si>
  <si>
    <t>0794</t>
  </si>
  <si>
    <t>MeteorAssault</t>
  </si>
  <si>
    <t>流星突击</t>
  </si>
  <si>
    <t>大力挥舞粗壮的茎进行攻击。突进5格后攻击临近的1个目标，对目标造成3D10的格斗属性物理伤害。攻击命中后，自身陷入1回合的反作用力状态。</t>
  </si>
  <si>
    <t>0795</t>
  </si>
  <si>
    <t>Eternabeam</t>
  </si>
  <si>
    <t>无极光束</t>
  </si>
  <si>
    <t>无极汰那变回原来的样子后发动的最强攻击。直线对7格内的第1个目标造成4D8的龙属性特殊伤害。攻击命中后，自身陷入1回合的反作用力状态。</t>
  </si>
  <si>
    <t>SteelBeam</t>
  </si>
  <si>
    <t>铁蹄光线</t>
  </si>
  <si>
    <t>将从全身聚集的钢铁化为光束发射出去。对8格内的1个目标造成2D6+2D8的钢属性特殊伤害。命中后自身也会受到2D10+体力调整值的伤害。</t>
  </si>
  <si>
    <t>0757.1</t>
  </si>
  <si>
    <t>GMaxWildfire</t>
  </si>
  <si>
    <t>超极巨深渊灭焰</t>
  </si>
  <si>
    <t>超极巨</t>
  </si>
  <si>
    <t>超极巨化的喷火龙使出的火属性攻击。对10格内的一个目标造成火属性伤害。并使以目标为中心的5×5圆形范围的场地进入4回合深渊灭焰状态。</t>
  </si>
  <si>
    <t>0757.2</t>
  </si>
  <si>
    <t>超极巨地狱灭焰</t>
  </si>
  <si>
    <t>0758.1</t>
  </si>
  <si>
    <t>GMaxBefuddle</t>
  </si>
  <si>
    <t>超极巨蝶影蛊惑</t>
  </si>
  <si>
    <t>超极巨化的巴大蝶使出的虫属性攻击。对10格内的一个目标造成虫属性伤害。攻击命中后，使目标陷入中毒、麻痹或睡眠中的随机一种状态。</t>
  </si>
  <si>
    <t>0759.1</t>
  </si>
  <si>
    <t>GMaxVoltCrash</t>
  </si>
  <si>
    <t>超极巨万雷轰顶</t>
  </si>
  <si>
    <t>超极巨化的皮卡丘使出的电属性攻击。对10格内的一个目标造成电属性伤害。攻击命中后，使目标陷入麻痹状态。</t>
  </si>
  <si>
    <t>0760.1</t>
  </si>
  <si>
    <t>GMaxGoldRush</t>
  </si>
  <si>
    <t>超极巨特大金币</t>
  </si>
  <si>
    <t>超极巨化的喵喵使出的一般属性攻击。对10格内的一个目标造成一般属性伤害。攻击命中后，会让对手陷入1D4回合混乱状态，并可获得金钱。可以获得牵绊等级×10的宝可元。</t>
  </si>
  <si>
    <t>0761.1</t>
  </si>
  <si>
    <t>GMaxChiStrike</t>
  </si>
  <si>
    <t>超极巨会心一击</t>
  </si>
  <si>
    <t>超极巨化的怪力使出的格斗属性攻击。对10格内的一个目标造成格斗属性伤害。并使友方的击中要害等级上升1级。</t>
  </si>
  <si>
    <t>0762.1</t>
  </si>
  <si>
    <t>GMaxTerror</t>
  </si>
  <si>
    <t>超极巨幻影幽魂</t>
  </si>
  <si>
    <t>超极巨化的耿鬼使出的幽灵属性攻击。对10格内的一个目标造成幽灵属性伤害。攻击命中后，使目标陷入无法逃走状态。</t>
  </si>
  <si>
    <t>0763.1</t>
  </si>
  <si>
    <t>GMaxResonance</t>
  </si>
  <si>
    <t>超极巨极光旋律</t>
  </si>
  <si>
    <t>超极巨化的拉普拉斯使出的冰属性攻击。对10格内的一个目标造成冰属性伤害。并使自身或临近的最多8格场地进入5回合极光幕状态</t>
  </si>
  <si>
    <t>0760.2</t>
  </si>
  <si>
    <t>GMaxCuddle</t>
  </si>
  <si>
    <t>超极巨热情拥抱</t>
  </si>
  <si>
    <t>超极巨化的伊布使出的一般属性攻击。对10格内的一个目标造成一般属性伤害。攻击命中后，使目标陷入着迷状态。</t>
  </si>
  <si>
    <t>0760.3</t>
  </si>
  <si>
    <t>GMaxReplenish</t>
  </si>
  <si>
    <t>超极巨资源再生</t>
  </si>
  <si>
    <t>超极巨化的卡比兽使出的一般属性攻击。对10格内的一个目标造成一般属性伤害。使自身或场上同伴已消耗的树果再生。</t>
  </si>
  <si>
    <t>0764.1</t>
  </si>
  <si>
    <t>GMaxMalodor</t>
  </si>
  <si>
    <t>超极巨臭气冲天</t>
  </si>
  <si>
    <t>超极巨化的灰尘山使出的毒属性攻击。对10格内的一个目标造成毒属性伤害。攻击命中后，使目标陷入中毒状态。</t>
  </si>
  <si>
    <t>0765.1</t>
  </si>
  <si>
    <t>GMaxStonesurge</t>
  </si>
  <si>
    <t>超极巨岩阵以待</t>
  </si>
  <si>
    <t>超极巨化的暴噬龟使出的水属性攻击。对10格内的一个目标造成水属性伤害。攻击命中后，在目标周围1格内的至多3格制造隐形岩。</t>
  </si>
  <si>
    <t>0766.1</t>
  </si>
  <si>
    <t>GMaxWindRage</t>
  </si>
  <si>
    <t>超极巨旋风袭卷</t>
  </si>
  <si>
    <t>超极巨化的钢铠鸦使出的飞行属性攻击。对10格内的一个目标造成飞行属性伤害。清除目标及目标周围5×5圆形范围内的光墙、反射壁、极光幕。</t>
  </si>
  <si>
    <t>0759.2</t>
  </si>
  <si>
    <t>GMaxStunShock</t>
  </si>
  <si>
    <t>超极巨异毒电场</t>
  </si>
  <si>
    <t>超极巨化的颤弦蝾螈使出的电属性攻击。对10格内的一个目标造成电属性伤害。攻击命中后，使目标陷入中毒或麻痹的随机一种状态</t>
  </si>
  <si>
    <t>0767.1</t>
  </si>
  <si>
    <t>GMaxFinale</t>
  </si>
  <si>
    <t>超极巨幸福圆满</t>
  </si>
  <si>
    <t>超极巨化的霜奶仙使出的妖精属性攻击。对10格内的一个目标造成妖精属性伤害。回复己方全体宝可梦2D6的HP。</t>
  </si>
  <si>
    <t>0768.1</t>
  </si>
  <si>
    <t>GMaxDepletion</t>
  </si>
  <si>
    <t>超极巨劣化衰变</t>
  </si>
  <si>
    <t>超极巨化的铝钢龙使出的龙属性攻击。对10格内的一个目标造成龙属性伤害。使目标减少20点EP。</t>
  </si>
  <si>
    <t>0769.1</t>
  </si>
  <si>
    <t>GMaxGravitas</t>
  </si>
  <si>
    <t>超极巨天道七星</t>
  </si>
  <si>
    <t>超极巨化的以欧路普使出的超能力属性攻击。对10格内的一个目标造成超能力属性伤害。并使以目标为中心的5×5圆形范围的场地进入5回合重力状态。</t>
  </si>
  <si>
    <t>0770.1</t>
  </si>
  <si>
    <t>GMaxVolcalith</t>
  </si>
  <si>
    <t>超极巨炎石喷发</t>
  </si>
  <si>
    <t>超极巨化的巨炭山使出的岩石属性攻击。对10格内的一个目标造成岩石属性伤害。并使以目标为中心的5×5矩形范围的场地进入4回合的炎石喷发状态。</t>
  </si>
  <si>
    <t>0771.1</t>
  </si>
  <si>
    <t>GMaxSandblast</t>
  </si>
  <si>
    <t>超极巨沙尘漫天</t>
  </si>
  <si>
    <t>超极巨化的沙螺蟒使出的地面属性攻击。对10格内的一个目标造成地面属性伤害。并使目标陷入5回合束缚状态或以目标为中心制造3×3的束缚陷阱。</t>
  </si>
  <si>
    <t>0772.1</t>
  </si>
  <si>
    <t>GMaxSnooze</t>
  </si>
  <si>
    <t>超极巨睡魔降临</t>
  </si>
  <si>
    <t>超极巨化的长毛巨魔使出的恶属性攻击。对10格内的一个目标造成恶属性伤害。攻击命中后，使目标陷入瞌睡状态。</t>
  </si>
  <si>
    <t>0773.1</t>
  </si>
  <si>
    <t>GMaxTartness</t>
  </si>
  <si>
    <t>超极巨酸不溜丢</t>
  </si>
  <si>
    <t>超极巨化的苹裹龙使出的草属性攻击。对10格内的一个目标造成草属性伤害。攻击命中后，目标的闪避下降1级。</t>
  </si>
  <si>
    <t>GMaxSweetness</t>
  </si>
  <si>
    <t>超极巨琼浆玉液</t>
  </si>
  <si>
    <t>超极巨化的丰蜜龙使出的草属性攻击。对10格内的一个目标造成草属性伤害。并治愈友方的异常状态。</t>
  </si>
  <si>
    <t>0759.3</t>
  </si>
  <si>
    <t>GMaxSmite</t>
  </si>
  <si>
    <t>超极巨天谴雷诛</t>
  </si>
  <si>
    <t>超极巨化的布莉姆温使出的妖精属性攻击。对10格内的一个目标造成妖精属性伤害。攻击命中后，使目标陷入1D4回合混乱状态。</t>
  </si>
  <si>
    <t>0774.1</t>
  </si>
  <si>
    <t>GMaxSteelsurge</t>
  </si>
  <si>
    <t>超极巨钢铁阵法</t>
  </si>
  <si>
    <t>超极巨化的大王铜象使出的钢属性攻击。对10格内的一个目标造成钢属性伤害。攻击命中后，在目标周围1格内的至多2格制造钢刺陷阱。处于其中的单位受到1D8钢属性固定伤害。生效后消失。</t>
  </si>
  <si>
    <t>0774.2</t>
  </si>
  <si>
    <t>GMaxMeltdown</t>
  </si>
  <si>
    <t>超极巨液金熔击</t>
  </si>
  <si>
    <t>超极巨化的美录梅塔使出的钢属性攻击。对10格内的一个目标造成钢属性伤害。攻击命中后，使目标陷入无理取闹状态。处于该状态的宝可梦不能连续2回合使出相同招式。</t>
  </si>
  <si>
    <t>0765.2</t>
  </si>
  <si>
    <t>GMaxFoamBurst</t>
  </si>
  <si>
    <t>超极巨激漩泡涡</t>
  </si>
  <si>
    <t>超极巨化的巨钳蟹使出的水属性攻击。对10格内的一个目标造成水属性伤害。攻击命中后，目标的速度下降2级。</t>
  </si>
  <si>
    <t>0757.3</t>
  </si>
  <si>
    <t>GMaxCentiferno</t>
  </si>
  <si>
    <t>超极巨百火焚野</t>
  </si>
  <si>
    <t>超极巨化的焚焰蚣使出的火属性攻击。对10格内的一个目标造成火属性伤害。并使目标陷入5回合束缚状态或以目标为中心制造3×3的束缚陷阱。</t>
  </si>
  <si>
    <t>ExpandingForce</t>
  </si>
  <si>
    <t>广域战力</t>
  </si>
  <si>
    <t>2D8(2D8+2)</t>
  </si>
  <si>
    <t>利用精神力量攻击4格内的1个目标。对目标造成2D8的超能力属性特殊伤害。在精神场地中，威力骰变为2D8+2，且可对以自身为中心9×9圆形范围内所有单位造成伤害。</t>
  </si>
  <si>
    <t>0798</t>
  </si>
  <si>
    <t>SteelRoller</t>
  </si>
  <si>
    <t>铁滚轮</t>
  </si>
  <si>
    <t>在破坏场地的同时进行攻击。对临近的1个目标造成2D8+1D10的钢属性物理伤害。如果脚下没有任何场地状态存在，则使用失败。</t>
  </si>
  <si>
    <t>ScaleShot</t>
  </si>
  <si>
    <t>鳞射</t>
  </si>
  <si>
    <t>发射鳞片攻击3格内的1个目标。这个招式会对目标进行2~5次攻击，每次攻击造成1D4的伤害。投掷1D8判定攻击次数，出目为1~3时攻击2次，4~6时攻击3次，7时攻击4次，8时攻击5次。使用后自身速度上升1级，防御下降1级。</t>
  </si>
  <si>
    <t>MeteorBeam</t>
  </si>
  <si>
    <t>流星光束</t>
  </si>
  <si>
    <t>第1回合聚集宇宙之力，使自身的特攻上升1级。第2回合发射光束进行攻击。对直线5格内的第1个目标造成3D8的岩石属性特殊伤害。</t>
  </si>
  <si>
    <t>0801</t>
  </si>
  <si>
    <t>ShellSideArm</t>
  </si>
  <si>
    <t>臂贝武器</t>
  </si>
  <si>
    <t>从物理攻击和特殊攻击中选择可造成较多伤害的方式进行攻击。对3格内的1个目标造成3D6的毒属性伤害。攻击命中后，进行DC17检定，成功则使目标陷入中毒状态。</t>
  </si>
  <si>
    <t>MistyExplosion</t>
  </si>
  <si>
    <t>薄雾炸裂</t>
  </si>
  <si>
    <t>2D10(3D10)</t>
  </si>
  <si>
    <t>对以自己为中心13×13圆形范围内所有单位造成2D10的妖精属性特殊伤害。使用后自身陷入濒死状态。在薄雾场地上的时候，威力骰变为3D10。</t>
  </si>
  <si>
    <t>GrassyGlide</t>
  </si>
  <si>
    <t>青草滑梯</t>
  </si>
  <si>
    <t>0(1)</t>
  </si>
  <si>
    <t>仿佛在地面上滑行般地攻击对手。突进3格后攻击临近的1个目标，对目标造成2D6的草属性物理伤害。在青草场地上的时候，该招式的优先度+1。</t>
  </si>
  <si>
    <t>RisingVoltage</t>
  </si>
  <si>
    <t>电力上升</t>
  </si>
  <si>
    <t>用从地面升腾而起的电击进行攻击。对4格内的1个目标造成1D6+1D8的电属性特殊伤害。如果目标处于电气场地上，则威力骰变为3D8。</t>
  </si>
  <si>
    <t>0805</t>
  </si>
  <si>
    <t>TerrainPulse</t>
  </si>
  <si>
    <t>大地波动</t>
  </si>
  <si>
    <t>1D10(2D10)</t>
  </si>
  <si>
    <t>借助场地的力量进行攻击。对4格内的1个目标造成1D10的一般属性特殊伤害。视使出招式时的场地状态不同，招式的属性会进行改变，威力骰会变为2D10。</t>
  </si>
  <si>
    <t>SkitterSmack</t>
  </si>
  <si>
    <t>爬击</t>
  </si>
  <si>
    <t>从对手背后爬近后进行攻击。对临近的1个目标造成1D8+1D6的虫属性物理伤害。攻击命中后，目标的特攻下降1级。</t>
  </si>
  <si>
    <t>0807</t>
  </si>
  <si>
    <t>BurningJealousy</t>
  </si>
  <si>
    <t>妒火</t>
  </si>
  <si>
    <t>用嫉妒的化作火焰进行攻击。对3格内的1个目标造成1D8+1D6的火属性特殊伤害。在该回合内能力有所提高的宝可梦会被追加灼伤状态。</t>
  </si>
  <si>
    <t>LashOut</t>
  </si>
  <si>
    <t>泄愤</t>
  </si>
  <si>
    <t>攻击对手以发泄对其感到的恼怒情绪。对临近的1个目标造成2D4+1D6的恶属性物理伤害。如果在该回合内自身能力遭到降低，则威力骰变为4D6。</t>
  </si>
  <si>
    <t>Poltergeist</t>
  </si>
  <si>
    <t>灵骚</t>
  </si>
  <si>
    <t>操纵对手的持有物进行攻击。对3格内的1个目标造成2D8+1D6的伤害。当对手没有携带道具时，使用失败。</t>
  </si>
  <si>
    <t>0810</t>
  </si>
  <si>
    <t>CorrosiveGas</t>
  </si>
  <si>
    <t>腐蚀气体</t>
  </si>
  <si>
    <t>用具有强酸性的气体包裹住自身周围5×5矩形范围内所有单位，溶化其所携带的道具。</t>
  </si>
  <si>
    <t>Coaching</t>
  </si>
  <si>
    <t>指导</t>
  </si>
  <si>
    <t>通过进行正确合理的指导，使以自身为中心5×5圆形范围内所有我方单位的攻击和防御各上升1级。</t>
  </si>
  <si>
    <t>0812</t>
  </si>
  <si>
    <t>FlipTurn</t>
  </si>
  <si>
    <t>快速折返</t>
  </si>
  <si>
    <t>包裹着水流进行快速折返。突进4格后攻击临近的1个目标造成2D6的水属性物理伤害。攻击后急速返回，与后备宝可梦进行替换，也可以回到突进路径上的任意1格。</t>
  </si>
  <si>
    <t>0813</t>
  </si>
  <si>
    <t>TripleAxel</t>
  </si>
  <si>
    <t>三旋击</t>
  </si>
  <si>
    <t>1D4(1D8,2D6)</t>
  </si>
  <si>
    <t>连续3次踢击临近的1个目标进行攻击。每踢中一次，威力就会提高。第1次攻击造成1D4的冰属性物理伤害，第2次攻击造成1D8的冰属性物理伤害，第3次攻击造成2D6的冰属性物理伤害。</t>
  </si>
  <si>
    <t>DualWingbeat</t>
  </si>
  <si>
    <t>双翼</t>
  </si>
  <si>
    <t>将翅膀撞向临近的1个目标进行攻击。连续攻击目标2次，每次攻击造成1D8的飞行属性物理伤害。</t>
  </si>
  <si>
    <t>0815</t>
  </si>
  <si>
    <t>ScorchingSands</t>
  </si>
  <si>
    <t>热沙大地</t>
  </si>
  <si>
    <t>将滚烫的沙子砸向对手。对4格内的1个目标造成1D8+1D6的地面属性特殊伤害。攻击命中后，进行DC15检定，成功则使目标陷入灼伤状态。</t>
  </si>
  <si>
    <t>0816</t>
  </si>
  <si>
    <t>JungleHealing</t>
  </si>
  <si>
    <t>丛林治疗</t>
  </si>
  <si>
    <t>与丛林融为一体，回复自身和以自身为中心5×5圆形范围内所有我方单位1D8+体力调整值的HP，并治愈所有异常状态。</t>
  </si>
  <si>
    <t>0817</t>
  </si>
  <si>
    <t>WickedBlow</t>
  </si>
  <si>
    <t>暗冥强击</t>
  </si>
  <si>
    <t>将恶之流派修炼至大成的猛烈一击。对临近的1个目标造成2D6的恶属性物理伤害。这个招式必定会击中要害。</t>
  </si>
  <si>
    <t>0818</t>
  </si>
  <si>
    <t>SurgingStrikes</t>
  </si>
  <si>
    <t>水流连打</t>
  </si>
  <si>
    <t>将水之流派修炼至大成的仿若行云流水般的3次连击。对临近的1个目标连续攻击3次，每次攻击造成1D4的水属性物理伤害。这个招式必定会击中要害。</t>
  </si>
  <si>
    <t>0773.2</t>
  </si>
  <si>
    <t>GMaxDrumSolo</t>
  </si>
  <si>
    <t>超极巨狂擂乱打</t>
  </si>
  <si>
    <t>超极巨化的轰擂金刚猩使出的草属性攻击。对10格内的一个目标造成草属性伤害。无视对手的特性进行攻击。</t>
  </si>
  <si>
    <t>0757.4</t>
  </si>
  <si>
    <t>GMaxFireball</t>
  </si>
  <si>
    <t>超极巨破阵火球</t>
  </si>
  <si>
    <t>超极巨化的闪焰王牌使出的火属性攻击。对10格内的一个目标造成火属性伤害。无视对手的特性进行攻击。</t>
  </si>
  <si>
    <t>0765.3</t>
  </si>
  <si>
    <t>GMaxHydrosnipe</t>
  </si>
  <si>
    <t>超极巨狙击神射</t>
  </si>
  <si>
    <t>超极巨化的千面避役使出的水属性攻击。对10格内的一个目标造成水属性伤害。无视对手的特性进行攻击。</t>
  </si>
  <si>
    <t>GMaxVineLash</t>
  </si>
  <si>
    <t>超极巨灰飞鞭灭</t>
  </si>
  <si>
    <t>超极巨化的妙蛙花使出的草属性攻击。对10格内的一个目标造成草属性伤害。并使以目标为中心的5×5圆形范围的场地进入4回合的灰飞鞭灭状态。</t>
  </si>
  <si>
    <t>0765.4</t>
  </si>
  <si>
    <t>GMaxCannonade</t>
  </si>
  <si>
    <t>超极巨水炮轰灭</t>
  </si>
  <si>
    <t>超极巨化的水箭龟使出的水属性攻击。对10格内的一个目标造成水属性伤害。并使以目标为中心的5×5圆形范围的场地进入4回合的水泡轰灭状态。</t>
  </si>
  <si>
    <t>0772.2</t>
  </si>
  <si>
    <t>GMaxOneBlow</t>
  </si>
  <si>
    <t>超极巨夺命一击</t>
  </si>
  <si>
    <t>超极巨化的武道熊师使出的恶属性攻击。对10格内的一个目标造成恶属性伤害。可以无视极巨防壁进行攻击。</t>
  </si>
  <si>
    <t>0765.5</t>
  </si>
  <si>
    <t>GMaxRapidFlow</t>
  </si>
  <si>
    <t>超极巨流水连击</t>
  </si>
  <si>
    <t>超极巨化的武道熊师使出的水属性攻击。对10格内的一个目标造成恶属性伤害。可以无视极巨防壁进行攻击。</t>
  </si>
  <si>
    <t>0819</t>
  </si>
  <si>
    <t>ThunderCage</t>
  </si>
  <si>
    <t>雷电囚笼</t>
  </si>
  <si>
    <t>将对手困在电流四溅的囚笼中。对4格内的1个目标造成2D8的伤害。或选择4格内的1个位置，创造持续5回合的3×3的束缚陷阱。</t>
  </si>
  <si>
    <t>0820</t>
  </si>
  <si>
    <t>DragonEnergy</t>
  </si>
  <si>
    <t>巨龙威能</t>
  </si>
  <si>
    <t>把生命力转换为力量攻击5格内的1个目标。自身剩余HP越多，威力越大。剩余2/3以上HP时威力骰为3D10；1/2以上为2D10；1/4以上为2D8；1/8以上为2D4；1/8以下为1D4。</t>
  </si>
  <si>
    <t>0821</t>
  </si>
  <si>
    <t>FreezingGlare</t>
  </si>
  <si>
    <t>冰冷视线</t>
  </si>
  <si>
    <t>从双眼发射精神力量。对4格内的1个目标造成3D6的超能力属性特殊伤害。攻击命中后，进行DC19检定，成功则使目标陷入冰冻状态。</t>
  </si>
  <si>
    <t>0822</t>
  </si>
  <si>
    <t>FieryWrath</t>
  </si>
  <si>
    <t>怒火中烧</t>
  </si>
  <si>
    <t>将愤怒转化为火焰般的气场。对扇形3格内所有单位造成3D6的伤害。攻击命中后，进行DC17检定，成功则使目标陷入畏缩状态。</t>
  </si>
  <si>
    <t>0823</t>
  </si>
  <si>
    <t>ThunderousKick</t>
  </si>
  <si>
    <t>雷鸣蹴击</t>
  </si>
  <si>
    <t>以雷电般的动作戏耍对手的同时使出脚踢。突进3格后攻击临近的1个目标，对目标造成3D6的格斗属性物理伤害。攻击命中后，目标的防御下降1级。该招式造成的能力等级变化可以对同一目标生效2次。</t>
  </si>
  <si>
    <t>0824</t>
  </si>
  <si>
    <t>GlacialLance</t>
  </si>
  <si>
    <t>雪矛</t>
  </si>
  <si>
    <t>向对手投掷掀起暴风雪的冰矛进行攻击。对直线2格内的所有单位造成3D8的冰属性物理伤害。</t>
  </si>
  <si>
    <t>0825</t>
  </si>
  <si>
    <t>AstralBarrage</t>
  </si>
  <si>
    <t>星碎</t>
  </si>
  <si>
    <t>释放大量的小灵体进行攻击。对4格内的1个目标造成3D8的幽灵属性特殊伤害。</t>
  </si>
  <si>
    <t>0826</t>
  </si>
  <si>
    <t>EerieSpell</t>
  </si>
  <si>
    <t>诡异咒语</t>
  </si>
  <si>
    <t>用强大的精神力量攻击对手。对4格内的1个目标造成2D8的超能力属性特殊伤害。使目标最后使用的招式减少15点EP。</t>
  </si>
  <si>
    <t>0827</t>
  </si>
  <si>
    <t>DireClaw</t>
  </si>
  <si>
    <t>克命爪</t>
  </si>
  <si>
    <t>以破灭之爪瞄准要害进行攻击。对临近的1个目标造成2D8的伤害毒属性物理。攻击命中后，进行DC11检定，成功则使目标陷入中毒、麻痹或睡眠中的随机一种状态。</t>
  </si>
  <si>
    <t>0828</t>
  </si>
  <si>
    <t>PsyshieldBash</t>
  </si>
  <si>
    <t>屏障猛攻</t>
  </si>
  <si>
    <t>让意念的能量覆盖全身，撞向对手进行攻击。突进3格后攻击临近的1个目标，对目标造成1D8+1D6的超能力属性物理伤害。攻击命中后，自身的防御上升1级。该招式造成的能力等级变化可以对同一目标生效2次。</t>
  </si>
  <si>
    <t>0829</t>
  </si>
  <si>
    <t>PowerShift</t>
  </si>
  <si>
    <t>力量转换</t>
  </si>
  <si>
    <t>将自身的攻击与防御的能力等级进行互换。</t>
  </si>
  <si>
    <t>0830</t>
  </si>
  <si>
    <t>StoneAxe</t>
  </si>
  <si>
    <t>岩斧</t>
  </si>
  <si>
    <t>用岩石之斧瞄准要害进行攻击。对临近的1个目标造成3D4的岩石属性物理伤害。这个招式容易击中要害。攻击命中后，在目标周围1格内的至多2格制造隐形岩陷阱。</t>
  </si>
  <si>
    <t>0831</t>
  </si>
  <si>
    <t>SpringtideStorm</t>
  </si>
  <si>
    <t>阳春风暴</t>
  </si>
  <si>
    <t>用交织着爱与恨的烈风席卷对手进行攻击。对前方5×5矩形范围内所有单位造成2D10的妖精属性特殊伤害。攻击命中后，进行DC15检定，成功则使目标的攻击下降1级。该招式造成的能力等级变化可以对同一目标生效2次。</t>
  </si>
  <si>
    <t>0832</t>
  </si>
  <si>
    <t>MysticalPower</t>
  </si>
  <si>
    <t>神秘之力</t>
  </si>
  <si>
    <t>放出不可思议的力量攻击对手。对4格内的1个目标造成1D8+1D6的超能力属性特殊伤害。攻击命中后，自身的特攻上升1级。该招式造成的能力等级变化可以对同一目标生效2次。</t>
  </si>
  <si>
    <t>0833</t>
  </si>
  <si>
    <t>RagingFury</t>
  </si>
  <si>
    <t>大愤慨</t>
  </si>
  <si>
    <t>一边放出火焰，一边疯狂乱打。对所有临近的单位造成3D8的火属性物理伤害。使用后自身进入热衷状态，结束后自身进入混乱状态。</t>
  </si>
  <si>
    <t>0834</t>
  </si>
  <si>
    <t>WaveCrash</t>
  </si>
  <si>
    <t>波动冲</t>
  </si>
  <si>
    <t>让水覆盖全身后撞向对手。突进4格后攻击临近的1个目标，对目标造成3D8的水属性物理伤害。攻击命中后自身也会受到造成的伤害1/3的固定伤害。</t>
  </si>
  <si>
    <t>0835</t>
  </si>
  <si>
    <t>Chloroblast</t>
  </si>
  <si>
    <t>叶绿爆震</t>
  </si>
  <si>
    <t>将自己的叶绿素凝聚起来后放出去进行攻击。对直线5格内所有单位造成3D10的草属性特殊伤害。命中后自身也会受到2D10+体力调整值的伤害。</t>
  </si>
  <si>
    <t>0836</t>
  </si>
  <si>
    <t>MountainGale</t>
  </si>
  <si>
    <t>冰山风</t>
  </si>
  <si>
    <t>将猛烈的暴风雪刮向对手进行攻击。对前方3×3十字范围内的所有单位造成2D8+1D6的冰属性物理伤害。</t>
  </si>
  <si>
    <t>0837</t>
  </si>
  <si>
    <t>VictoryDance</t>
  </si>
  <si>
    <t>胜利之舞</t>
  </si>
  <si>
    <t>激烈地跳起唤来胜利的舞蹈，使自身的攻击、防御和速度各上升1级。</t>
  </si>
  <si>
    <t>0838</t>
  </si>
  <si>
    <t>HeadlongRush</t>
  </si>
  <si>
    <t>突飞猛扑</t>
  </si>
  <si>
    <t>向对手使出灌注了全心全力的撞击。突进2格后对临近的1个目标造成3D8的地面属性物理伤害。攻击命中后，会让自身的防御和特防各下降1级。</t>
  </si>
  <si>
    <t>0839</t>
  </si>
  <si>
    <t>BarbBarrage</t>
  </si>
  <si>
    <t>毒千针</t>
  </si>
  <si>
    <t>用无数的毒针进行攻击。对临近的所有单位造成2D6的毒属性物理伤害。攻击命中后，进行DC11检定，成功则使目标陷入中毒状态。如果目标已处于中毒状态，则威力骰变为3D6。</t>
  </si>
  <si>
    <t>0840</t>
  </si>
  <si>
    <t>EsperWing</t>
  </si>
  <si>
    <t>气场之翼</t>
  </si>
  <si>
    <t>用经过气场强化的翅膀撕裂对手。对临近的1个目标造成2D8的超能力属性特殊伤害。攻击命中后，会让自身的速度上升1级。该招式额外具有1级击中要害等级。该招式造成的能力等级变化可以对同一目标生效2次。</t>
  </si>
  <si>
    <t>0841</t>
  </si>
  <si>
    <t>BitterMalice</t>
  </si>
  <si>
    <t>冤冤相报</t>
  </si>
  <si>
    <t>用令人毛骨悚然的怨念进行攻击。对3格内的1个目标造成2D4+1D6的幽灵属性特殊伤害。攻击命中后，使目标的攻击下降1级。该招式造成的能力等级变化可以对同一目标生效2次。</t>
  </si>
  <si>
    <t>0842</t>
  </si>
  <si>
    <t>Shelter</t>
  </si>
  <si>
    <t>闭关</t>
  </si>
  <si>
    <t>将皮肤变得坚硬如铁盾，从而使自身的防御上升2级。</t>
  </si>
  <si>
    <t>0843</t>
  </si>
  <si>
    <t>TripleArrows</t>
  </si>
  <si>
    <t>三连箭</t>
  </si>
  <si>
    <t>使出一记腿技后同时发射3箭。对临近的1个目标造成3D6的格斗属性物理伤害。攻击命中后分别进行两次检定，进行DC11检定，成功则使目标的防御下降1级；进行DC15检定，成功则使目标陷入畏缩状态。该招式额外具有1级击中要害等级。该招式造成的能力等级变化可以对同一目标生效2次。</t>
  </si>
  <si>
    <t>0844</t>
  </si>
  <si>
    <t>InfernalParade</t>
  </si>
  <si>
    <t>群魔乱舞</t>
  </si>
  <si>
    <t>释放出无数的鬼火。对3格内的1个目标造成2D6的幽灵属性特殊伤害。攻击命中后，进行DC15检定，成功则使目标陷入灼伤状态。如果目标处于异常状态，则威力骰变为3D6。</t>
  </si>
  <si>
    <t>0845</t>
  </si>
  <si>
    <t>CeaselessEdge</t>
  </si>
  <si>
    <t>秘剑・千重涛</t>
  </si>
  <si>
    <t>用贝壳之剑瞄准要害进行攻击。对临近的1个目标造成3D4的恶属性物理伤害。这个招式容易击中要害。攻击命中后，在临近目标的位置制造1格撒菱陷阱。</t>
  </si>
  <si>
    <t>0846</t>
  </si>
  <si>
    <t>BleakwindStorm</t>
  </si>
  <si>
    <t>枯叶风暴</t>
  </si>
  <si>
    <t>用足以让身心都止不住颤抖的冰冷狂风攻击，对5格内的2×2范围内的所有单位造成2D10的飞行属性特殊伤害。攻击命中后，进行DC15检定，成功则使目标的速度下降1级。该招式造成的能力等级变化可以对同一目标生效2次。</t>
  </si>
  <si>
    <t>0847</t>
  </si>
  <si>
    <t>WildboltStorm</t>
  </si>
  <si>
    <t>鸣雷风暴</t>
  </si>
  <si>
    <t>呼唤雷云引起风暴，用雷与风进行激烈的攻击。对5格内的2×2区域内的所有单位造成2D10的电属性特殊伤害。攻击命中后，进行DC17检定，成功则使目标陷入麻痹状态。</t>
  </si>
  <si>
    <t>0848</t>
  </si>
  <si>
    <t>SandsearStorm</t>
  </si>
  <si>
    <t>热沙风暴</t>
  </si>
  <si>
    <t>用灼热的沙子和强烈的风席卷对手进行攻击。对5格内的2×2区域内的所有单位造成2D10的地面属性特殊伤害。攻击命中后，进行DC17检定，成功则使目标陷入灼伤状态。</t>
  </si>
  <si>
    <t>0849</t>
  </si>
  <si>
    <t>LunarBlessing</t>
  </si>
  <si>
    <t>新月祈祷</t>
  </si>
  <si>
    <t>向新月献上祈祷，回复自身和自身为中心5×5圆形范围内所有我方单位1D8+体力调整值的HP，并治愈所有异常状态。</t>
  </si>
  <si>
    <t>0850</t>
  </si>
  <si>
    <t>TakeHeart</t>
  </si>
  <si>
    <t>勇气填充</t>
  </si>
  <si>
    <t>鼓起冲劲，治愈自身的异常状态，同时使自身的特攻和特防各上升1级。</t>
  </si>
  <si>
    <t>0851</t>
  </si>
  <si>
    <t>TeraBlast</t>
  </si>
  <si>
    <t>太晶爆发</t>
  </si>
  <si>
    <t>放出太晶属性的能量攻击4格内的1个目标造成2D8的一般属性特殊伤害。在太晶化时这个招式的属性会改变，还会比较自身的攻击和特攻，用较高的一项给予伤害。</t>
  </si>
  <si>
    <t>0852</t>
  </si>
  <si>
    <t>SilkTrap</t>
  </si>
  <si>
    <t>线阱</t>
  </si>
  <si>
    <t>用丝设置陷阱。自身不会受到攻击招式的影响，并使接触到自身的目标速度下降1级。守住类招式连续使用会失败。该招式造成的能力等级变化可以对同一目标生效2次。该招式的优先度+4。</t>
  </si>
  <si>
    <t>0853</t>
  </si>
  <si>
    <t>AxeKick</t>
  </si>
  <si>
    <t>下压踢</t>
  </si>
  <si>
    <t>将踢起的脚跟往下劈向对手进行攻击。突进3格后攻击临近的1个目标，对目标造成3D8的格斗属性物理伤害。攻击命中后，进行DC17检定，成功则使目标陷入1D4回合混乱状态。命中后自身也会受到2D10+体力调整值的伤害。</t>
  </si>
  <si>
    <t>0854</t>
  </si>
  <si>
    <t>LastRespects</t>
  </si>
  <si>
    <t>扫墓</t>
  </si>
  <si>
    <t>为了化解伙伴的悔恨而进行攻击。对临近的1个目标造成1D10的幽灵属性物理伤害。我方每有一只宝可梦被打倒威力骰就会增加1D10，这个招式的威力骰最高增加到6D10。</t>
  </si>
  <si>
    <t>0855</t>
  </si>
  <si>
    <t>LuminaCrash</t>
  </si>
  <si>
    <t>琉光冲激</t>
  </si>
  <si>
    <t>放出连精神都能影响到的奇妙怪光进行攻击。对3格内的1个目标造成2D8的超能力属性特殊伤害。攻击命中后，使目标的特防下降2级。</t>
  </si>
  <si>
    <t>0856</t>
  </si>
  <si>
    <t>OrderUp</t>
  </si>
  <si>
    <t>上菜</t>
  </si>
  <si>
    <t>以潇洒的身手进行攻击。对2格内的1个目标造成2D8的龙属性物理伤害。若自身口中有米立龙，则会按其样子使对应的能力上升1级。上弓姿态会上升攻击，平挺姿态会上升速度，下垂姿态会上升防御。该招式造成的能力等级变化可以对同一目标生效2次。</t>
  </si>
  <si>
    <t>0857</t>
  </si>
  <si>
    <t>JetPunch</t>
  </si>
  <si>
    <t>喷射拳</t>
  </si>
  <si>
    <t>将激流覆盖于拳头，以肉眼无法辨识的速度打出拳击。对临近的1个目标造成2D6的水属性物理伤害。该招式的优先度+1。</t>
  </si>
  <si>
    <t>0858</t>
  </si>
  <si>
    <t>SpicyExtract</t>
  </si>
  <si>
    <t>辣椒精华</t>
  </si>
  <si>
    <t>放出极为辛辣的精华。使3格内的1个目标的攻击上升2级，防御下降2级。</t>
  </si>
  <si>
    <t>0859</t>
  </si>
  <si>
    <t>SpinOut</t>
  </si>
  <si>
    <t>疾速转轮</t>
  </si>
  <si>
    <t>通过往腿上增加负荷，以激烈的旋转给予对手伤害。突进4格后攻击临近的1个目标，对目标造成2D10的伤害。攻击命中后，会让自身速度下降2级。</t>
  </si>
  <si>
    <t>0860</t>
  </si>
  <si>
    <t>PopulationBomb</t>
  </si>
  <si>
    <t>鼠数儿</t>
  </si>
  <si>
    <t>伙伴们纷纷赶来集合，以群体行动给予对手攻击。对临近的1个目标连续攻击1~10次，连续投掷10次命中，直到未命中。每命中一次对目标造成1D4的一般属性物理伤害。</t>
  </si>
  <si>
    <t>接触
连续攻击
切割</t>
  </si>
  <si>
    <t>0861</t>
  </si>
  <si>
    <t>IceSpinner</t>
  </si>
  <si>
    <t>冰旋</t>
  </si>
  <si>
    <t>脚上覆盖薄冰，旋转着撞击对手。对临近的1个目标造成2D的点冰属性物理伤害。并且还会破坏场地状态。</t>
  </si>
  <si>
    <t>0862</t>
  </si>
  <si>
    <t>GlaiveRush</t>
  </si>
  <si>
    <t>巨剑突击</t>
  </si>
  <si>
    <t>有勇无谋的舍身突击。突进4格后攻击临近的1个目标造成3D8的龙属性物理伤害。使用后下一回合自身的闪避值固定为4，且受到的伤害额外增加1D8点。</t>
  </si>
  <si>
    <t>0863</t>
  </si>
  <si>
    <t>RevivalBlessing</t>
  </si>
  <si>
    <t>复生祈祷</t>
  </si>
  <si>
    <t>通过以慈爱之心祈祷，使一只陷入濒死状态的后备宝可梦以回复2D10+体力调整值HP的状态复活。</t>
  </si>
  <si>
    <t>0864</t>
  </si>
  <si>
    <t>SaltCure</t>
  </si>
  <si>
    <t>盐腌</t>
  </si>
  <si>
    <t>使2格内的1个目标陷入盐腌状态。对目标造成1D8的岩石属性物理伤害。处于盐腌状态的目标在每回合结束时受到1D4点固定伤害，钢属性或水属性的宝可梦会变为2D4点固定伤害。</t>
  </si>
  <si>
    <t>0865</t>
  </si>
  <si>
    <t>TripleDive</t>
  </si>
  <si>
    <t>三连钻</t>
  </si>
  <si>
    <t>以默契的跳跃溅起水花击向对手。对临近的1个目标连续攻击3次，每次攻击造成1D6点水属性物理伤害。</t>
  </si>
  <si>
    <t>0866</t>
  </si>
  <si>
    <t>MortalSpin</t>
  </si>
  <si>
    <t>晶光转转</t>
  </si>
  <si>
    <t>通过旋转来对临近的所有单位造成1D6的毒属性物理伤害。清除以自身为中心5×5圆形范围内的陷阱与自身的束缚、寄生种子状态。攻击命中后，使目标陷入中毒状态。</t>
  </si>
  <si>
    <t>0867</t>
  </si>
  <si>
    <t>Doodle</t>
  </si>
  <si>
    <t>描绘</t>
  </si>
  <si>
    <t>把握并映射出对手的本质，使自身和1个临近的友方宝可梦的特性变为与3格内的1个目标相同。</t>
  </si>
  <si>
    <t>0868</t>
  </si>
  <si>
    <t>FilletAway</t>
  </si>
  <si>
    <t>甩肉</t>
  </si>
  <si>
    <t>削减自身最大HP的1/2，使自身的攻击、特攻和速度各上升2级。</t>
  </si>
  <si>
    <t>0869</t>
  </si>
  <si>
    <t>KowtowCleave</t>
  </si>
  <si>
    <t>仆刀</t>
  </si>
  <si>
    <t>下跪让对手大意后发起袭击劈向对手。对临近的1个目标造成2D6+1D4的恶属性物理伤害。这个招式必定会命中。</t>
  </si>
  <si>
    <t>0870</t>
  </si>
  <si>
    <t>FlowerTrick</t>
  </si>
  <si>
    <t>千变万花</t>
  </si>
  <si>
    <t>1D10+1</t>
  </si>
  <si>
    <t>将做了手脚的花束扔向3格内的1个目标进行攻击。对目标造成1D10+1点草属性物理伤害。这个招式必定会命中，且必定会击中要害。</t>
  </si>
  <si>
    <t>0871</t>
  </si>
  <si>
    <t>TorchSong</t>
  </si>
  <si>
    <t>闪焰高歌</t>
  </si>
  <si>
    <t>如唱歌一样喷出熊熊燃烧的火焰烧焦对手。对3格内的1个目标造成2D8的火属性特殊伤害。攻击命中后，会让自身的特攻上升1级。该招式造成的能力等级变化可以对同一目标生效2次。</t>
  </si>
  <si>
    <t>0872</t>
  </si>
  <si>
    <t>AquaStep</t>
  </si>
  <si>
    <t>流水旋舞</t>
  </si>
  <si>
    <t>以盈盈欲滴的轻快步伐戏耍对手并给予伤害。突进2格后攻击临近的1个目标，对目标造成2D8的水属性物理伤害。攻击命中后，会让自身的速度上升1级。该招式造成的能力等级变化可以对同一目标生效2次。</t>
  </si>
  <si>
    <t>接触
跳舞
追加效果</t>
  </si>
  <si>
    <t>0873</t>
  </si>
  <si>
    <t>RagingBull</t>
  </si>
  <si>
    <t>怒牛</t>
  </si>
  <si>
    <t>狂怒暴牛的猛烈冲撞。突进4格后攻击临近的1个目标，对目标造成3D6的一般属性物理伤害。目标身上与突进路径上的光墙和反射壁会被破坏。该招式的属性会随着肯泰罗的形态而改变。</t>
  </si>
  <si>
    <t>0874</t>
  </si>
  <si>
    <t>MakeItRain</t>
  </si>
  <si>
    <t>淘金潮</t>
  </si>
  <si>
    <t>扔出大量硬币。对4格内的2×2区域内的所有单位造成3D8的钢属性特殊伤害。攻击命中后，自身的特攻下降1级。战斗结束后获得牵绊等级×20的宝可元。</t>
  </si>
  <si>
    <t>0875</t>
  </si>
  <si>
    <t>Psyblade</t>
  </si>
  <si>
    <t>精神剑</t>
  </si>
  <si>
    <t>2D8(2D8+3)</t>
  </si>
  <si>
    <t>用无形的利刃劈开对手。对临近的1个目标造成2D8的超能力属性物理伤害。在电气场地状态下，威力骰变为2D8+3。</t>
  </si>
  <si>
    <t>0876</t>
  </si>
  <si>
    <t>HydroSteam</t>
  </si>
  <si>
    <t>水蒸气</t>
  </si>
  <si>
    <t>将沸腾的开水猛烈地喷出。对直线3格内的第1个目造成2D8的水属性特殊伤害。在大晴天天气下，威力骰变为2D8+3，并且不会因为大晴天天气而降低威力。</t>
  </si>
  <si>
    <t>0877</t>
  </si>
  <si>
    <t>Ruination</t>
  </si>
  <si>
    <t>大灾难</t>
  </si>
  <si>
    <t>引发毁灭性的灾厄。对4格内的1个目标造成目标当前HP一半的固定伤害。</t>
  </si>
  <si>
    <t>0878</t>
  </si>
  <si>
    <t>CollisionCourse</t>
  </si>
  <si>
    <t>全开猛撞</t>
  </si>
  <si>
    <t>边变形边凶暴地落下，引发起古老的大爆炸。突进5格后攻击临近的1个目标，对目标造成2D10的格斗属性物理伤害。若对目标的属性有克制效果，则威力骰增加1D6。</t>
  </si>
  <si>
    <t>0879</t>
  </si>
  <si>
    <t>ElectroDrift</t>
  </si>
  <si>
    <t>闪电猛冲</t>
  </si>
  <si>
    <t>边变形边高速奔走，以未知的电击贯穿对手。突进5格后攻击临近的1个目标，对目标造成2D10的电属性特殊伤害。若对目标的属性有克制效果，则威力骰增加1D6。</t>
  </si>
  <si>
    <t>0880</t>
  </si>
  <si>
    <t>ShedTail</t>
  </si>
  <si>
    <t>断尾</t>
  </si>
  <si>
    <t>削减自身最大HP的1/2，制造1个替身后返回，与后备宝可梦进行替换。</t>
  </si>
  <si>
    <t>0881</t>
  </si>
  <si>
    <t>ChillyReception</t>
  </si>
  <si>
    <t>冷笑话</t>
  </si>
  <si>
    <t>留下冷场的冷笑话后与后备宝可梦进行替换。在5回合内使场地进入下雪状态。</t>
  </si>
  <si>
    <t>0882</t>
  </si>
  <si>
    <t>TidyUp</t>
  </si>
  <si>
    <t>大扫除</t>
  </si>
  <si>
    <t>清除以自身为中心3×3范围内的撒菱、隐形岩、黏黏网、毒菱、替身。使用后自身的攻击和速度各上升1级。</t>
  </si>
  <si>
    <t>0883</t>
  </si>
  <si>
    <t>Snowscape</t>
  </si>
  <si>
    <t>雪景</t>
  </si>
  <si>
    <t>在5回合内会下雪。在5回合内，场上的天气进入下雪状态。</t>
  </si>
  <si>
    <t>0884</t>
  </si>
  <si>
    <t>Pounce</t>
  </si>
  <si>
    <t>虫扑</t>
  </si>
  <si>
    <t>飞扑向对手进行攻击。突进2格后对临近的1个目标造成1D10的虫属性物理伤害。攻击命中后，使目标的速度下降1级。</t>
  </si>
  <si>
    <t>0885</t>
  </si>
  <si>
    <t>Trailblaze</t>
  </si>
  <si>
    <t>起草</t>
  </si>
  <si>
    <t>跳出草丛进行攻击。突进2格后对临近的1个目标造成1D10的草属性物理伤害。攻击命中后，会让自身的速度上升1级。</t>
  </si>
  <si>
    <t>0886</t>
  </si>
  <si>
    <t>ChillingWater</t>
  </si>
  <si>
    <t>泼冷水</t>
  </si>
  <si>
    <t>泼洒冰冷的水。对3格内的1个目标造成1D10的水属性特殊伤害。攻击命中后，使目标的攻击下降1级。</t>
  </si>
  <si>
    <t>0887</t>
  </si>
  <si>
    <t>HyperDrill</t>
  </si>
  <si>
    <t>强力钻</t>
  </si>
  <si>
    <t>急速旋转尖锐的身体部位贯穿对手。对临近的1个目标造成2D10的一般属性物理伤害。可以无视守住和看穿等招式进行攻击。</t>
  </si>
  <si>
    <t>0888</t>
  </si>
  <si>
    <t>TwinBeam</t>
  </si>
  <si>
    <t>双光束</t>
  </si>
  <si>
    <t>从两眼发射出神奇的光线。对4格内的1个目标连续攻击2次，每次攻击造成1D8的超能力属性特殊伤害。</t>
  </si>
  <si>
    <t>0889</t>
  </si>
  <si>
    <t>RageFist</t>
  </si>
  <si>
    <t>愤怒之拳</t>
  </si>
  <si>
    <t>将愤怒化为力量攻击。对临近的1个目标造成1D10的幽灵属性物理伤害。自身在本场战斗中每受到一次攻击威力骰就会增加1D10，每次离场时重新计算，这个招式的威力骰最高增加到6D10。</t>
  </si>
  <si>
    <t>0890</t>
  </si>
  <si>
    <t>ArmorCannon</t>
  </si>
  <si>
    <t>铠农炮</t>
  </si>
  <si>
    <t>熊熊燃烧自身的铠甲，将其做成炮弹射出攻击。对5格内的1个目标造成3D8的火属性特殊伤害。攻击命中后，会让自身的防御和特防各下降1级。</t>
  </si>
  <si>
    <t>0891</t>
  </si>
  <si>
    <t>BitterBlade</t>
  </si>
  <si>
    <t>悔念剑</t>
  </si>
  <si>
    <t>将对世间的留恋聚集于剑尖进行斩击。对临近的1个目标造成3D6的火属性物理伤害。回复给予目标伤害一半的HP。</t>
  </si>
  <si>
    <t>切割
接触
吸取</t>
  </si>
  <si>
    <t>0892</t>
  </si>
  <si>
    <t>DoubleShock</t>
  </si>
  <si>
    <t>电光双击</t>
  </si>
  <si>
    <t>将全身所有的电力放出给予对手伤害。对2格内的1个目标造成3D8的电属性物理伤害。使用后自身的电属性消失。</t>
  </si>
  <si>
    <t>0893</t>
  </si>
  <si>
    <t>GigatonHammer</t>
  </si>
  <si>
    <t>巨力锤</t>
  </si>
  <si>
    <t>连同身体转起巨大的锤子进行攻击。对临近的1个目标造成4D8的钢属性物理伤害。这个招式无法连续使出。</t>
  </si>
  <si>
    <t>0894</t>
  </si>
  <si>
    <t>Comeuppance</t>
  </si>
  <si>
    <t>复仇</t>
  </si>
  <si>
    <t>将本回合中最后1个目标对自身造成的伤害以1.5倍返还给那个宝可梦。</t>
  </si>
  <si>
    <t>0895</t>
  </si>
  <si>
    <t>AquaCutter</t>
  </si>
  <si>
    <t>水波刀</t>
  </si>
  <si>
    <t>如刀刃般喷射出加压的水切开对手。对临近的1个目标造成1D8+1D6的水属性物理伤害。该招式额外具有1级击中要害等级。</t>
  </si>
  <si>
    <t>0896</t>
  </si>
  <si>
    <t>BlazingTorque</t>
  </si>
  <si>
    <t>灼热暴冲</t>
  </si>
  <si>
    <t>释放灼热的火焰能量向前猛冲。突进4格后攻击临近的1个目标，对目标造成2D8的火属性物理伤害。攻击命中后，进行DC15检定，成功则使目标陷入灼伤状态。</t>
  </si>
  <si>
    <t>0897</t>
  </si>
  <si>
    <t>WickedTorque</t>
  </si>
  <si>
    <t>黑暗暴冲</t>
  </si>
  <si>
    <t>释放黑暗的恶性能量向前猛冲。突进4格后攻击临近的1个目标，对目标造成2D8的恶属性物理伤害。攻击命中后，进行DC15检定，成功则使目标陷入畏缩状态。</t>
  </si>
  <si>
    <t>0898</t>
  </si>
  <si>
    <t>NoxiousTorque</t>
  </si>
  <si>
    <t>剧毒暴冲</t>
  </si>
  <si>
    <t>释放剧毒的腐蚀能量向前猛冲。突进4格后攻击临近的1个目标，对目标造成2D10的毒属性物理伤害。攻击命中后，进行DC15检定，成功则使目标陷入中毒状态。</t>
  </si>
  <si>
    <t>0899</t>
  </si>
  <si>
    <t>CombatTorque</t>
  </si>
  <si>
    <t>格斗暴冲</t>
  </si>
  <si>
    <t>释放格斗的冲击能量向前猛冲。突进4格后攻击临近的1个目标，对目标造成2D10的格斗属性物理伤害。攻击命中后，目标的防御下降1级。</t>
  </si>
  <si>
    <t>0900</t>
  </si>
  <si>
    <t>MagicalTorque</t>
  </si>
  <si>
    <t>魔法暴冲</t>
  </si>
  <si>
    <t>释放妖精的魔法能量向前猛冲。突进4格后攻击临近的1个目标，对目标造成2D10的妖精属性物理伤害。攻击命中后，进行DC15检定，成功则使目标陷入1D4回合混乱状态。</t>
  </si>
  <si>
    <t>0901</t>
  </si>
  <si>
    <t>BloodMoon</t>
  </si>
  <si>
    <t>血月</t>
  </si>
  <si>
    <t>从赤红如血的满月发射出全部的气势。对5格内的1个目标造成2D6+2D8的一般属性特殊伤害。这个招式无法连续使出。</t>
  </si>
  <si>
    <t>0902</t>
  </si>
  <si>
    <t>MatchaGotcha</t>
  </si>
  <si>
    <t>刷刷茶炮</t>
  </si>
  <si>
    <t>发射经搅拌的茶的大炮。以3格扇形范围内所有单位造成2D8的草属性特殊伤害。回复给予目标伤害一半的HP。攻击命中后，进行DC17检定，成功则使目标陷入灼伤状态。</t>
  </si>
  <si>
    <t>0903</t>
  </si>
  <si>
    <t>SyrupBomb</t>
  </si>
  <si>
    <t>糖浆炸弹</t>
  </si>
  <si>
    <t>使粘稠的麦芽糖浆产生爆炸。对3格内的1个目标造成2D6的草属性特殊伤害。使目标陷入3回合满身糖状态。除以该状态的宝可梦在每回合结束时速度下降1级。</t>
  </si>
  <si>
    <t>0904</t>
  </si>
  <si>
    <t>IvyCudgel</t>
  </si>
  <si>
    <t>棘藤棒</t>
  </si>
  <si>
    <t>用缠有藤蔓的棍棒殴打。对临近的1个目标造成2D10的草属性物理伤害。属性会厄诡椪随所戴的面具而改变。该招式额外具有1级击中要害等级。</t>
  </si>
  <si>
    <t>0905</t>
  </si>
  <si>
    <t>ElectroShot</t>
  </si>
  <si>
    <t>电光束</t>
  </si>
  <si>
    <t>第1回合收集电力，使自身的特攻上升1级。第2回合将高压的电力发射出去，对5格内的1个目标造成2D8+1D10的电属性特殊伤害。在下雨天气下可立即发射。</t>
  </si>
  <si>
    <t>0906</t>
  </si>
  <si>
    <t>TeraStarstorm</t>
  </si>
  <si>
    <t>晶光星群</t>
  </si>
  <si>
    <t>照射出结晶的力量来驱逐敌人。对以自身为中心的11x11圆形范围内的所有单位造成3D8的一般属性特殊伤害。</t>
  </si>
  <si>
    <t>0907</t>
  </si>
  <si>
    <t>FickleBeam</t>
  </si>
  <si>
    <t>随机光</t>
  </si>
  <si>
    <t>2D8(4D6)</t>
  </si>
  <si>
    <t>发射光线进行攻击。对5格内的1个目标造成2D8的龙属性特殊伤害。攻击前进行DC15检定，成功则其他的头也会合力发射镭射，使威力骰变为4D6。</t>
  </si>
  <si>
    <t>0908</t>
  </si>
  <si>
    <t>BurningBulwark</t>
  </si>
  <si>
    <t>火焰守护</t>
  </si>
  <si>
    <t>用超高温的体毛防住对手攻击。自身不会受到攻击招式的影响，并使接触到自身的对手陷入灼伤状态。连续使用会失败。该招式的优先度+4。</t>
  </si>
  <si>
    <t>0909</t>
  </si>
  <si>
    <t>Thunderclap</t>
  </si>
  <si>
    <t>迅雷</t>
  </si>
  <si>
    <t>可以比对手先使出电击进行攻击。对4格内的1个目标造成1D8+1D6的电属性特殊伤害。如果目标没有使用攻击招式时，会使用失败。该招式的优先度+1。</t>
  </si>
  <si>
    <t>0910</t>
  </si>
  <si>
    <t>MightyCleave</t>
  </si>
  <si>
    <t>强刃攻击</t>
  </si>
  <si>
    <t>用积蓄在头部的光来切斩对手。对临近的1个目标造成3D6的岩石属性物理伤害。可以无视守住和看穿等招式进行攻击。</t>
  </si>
  <si>
    <t>接触
切割
无视守住</t>
  </si>
  <si>
    <t>0911</t>
  </si>
  <si>
    <t>TachyonCutter</t>
  </si>
  <si>
    <t>迅子利刃</t>
  </si>
  <si>
    <t>接连发射出粒子的利刃。对5格内的1个目标连续攻击2次，每次攻击造成1D10的钢属性特殊伤害。这个招式必定会命中。</t>
  </si>
  <si>
    <t>连续攻击
切割</t>
  </si>
  <si>
    <t>0912</t>
  </si>
  <si>
    <t>HardPress</t>
  </si>
  <si>
    <t>硬压</t>
  </si>
  <si>
    <t>用手臂或钳子进行压迫对手。对临近的1个目标造成钢属性物理伤害，在目标HP损伤小于1/8时威力骰为3D10。目标剩余2/3以上HP时，威力骰为2D10；1/2为2D8；1/4为2D4；1/4及以下为1D4。</t>
  </si>
  <si>
    <t>0913</t>
  </si>
  <si>
    <t>DragonCheer</t>
  </si>
  <si>
    <t>龙声鼓舞</t>
  </si>
  <si>
    <t>以龙之鼓舞提高士气，自身与3格内友方宝可梦的招击中要害等级上升1级。龙属性的宝可梦还会额外上升1级。</t>
  </si>
  <si>
    <t>0914</t>
  </si>
  <si>
    <t>AlluringVoice</t>
  </si>
  <si>
    <t>魅诱之声</t>
  </si>
  <si>
    <t>用天使般的歌声攻击对手，对4格内的1个目标造成2D8的妖精属性特殊伤害。如果目标的能力在该回合内有所提高，就会陷入1D4回合混乱状态。</t>
  </si>
  <si>
    <t>0915</t>
  </si>
  <si>
    <t>TemperFlare</t>
  </si>
  <si>
    <t>豁出去</t>
  </si>
  <si>
    <t>以自暴自弃的气势进行攻击。对临近的1个目标造成2D4+1D6的火属性物理伤害。如果自身上一回合的招式未命中，则威力骰变为4D6。</t>
  </si>
  <si>
    <t>0916</t>
  </si>
  <si>
    <t>SupercellSlam</t>
  </si>
  <si>
    <t>闪电强袭</t>
  </si>
  <si>
    <t>让身体带电后压向对手。突进4格后对临近的1个目标造成2D10的电属性物理伤害。如果这个招式没有造成伤害则会让自己受到最大HP一半的伤害。</t>
  </si>
  <si>
    <t>接触
压击
反作用</t>
  </si>
  <si>
    <t>0917</t>
  </si>
  <si>
    <t>PsychicNoise</t>
  </si>
  <si>
    <t>精神噪音</t>
  </si>
  <si>
    <t>用令对手不舒服的音波进行攻击。对4格内的1个目标造成2D4+1D6的超能力属性特殊伤害。使目标陷入回复封锁状态，在2回合内无法通过招式、特性或携带道具回复HP。</t>
  </si>
  <si>
    <t>0918</t>
  </si>
  <si>
    <t>UpperHand</t>
  </si>
  <si>
    <t>快手还击</t>
  </si>
  <si>
    <t>察觉到对手的动作后用掌根攻击。突进3格后攻击临近的1个目标，对目标造成3D4的格斗属性物理伤害。攻击命中后，使目标陷入畏缩状态。该招式的优先度+3。如果目标没有使用具有优先度的招式时，会使用失败。</t>
  </si>
  <si>
    <t>0919</t>
  </si>
  <si>
    <t>MalignantChain</t>
  </si>
  <si>
    <t>邪毒锁链</t>
  </si>
  <si>
    <t>用由毒形成的锁链缠住对手注入毒素加以侵蚀。对3格内的1个目标造成2D10的毒属性特殊伤害。攻击命中后，进行DC11检定，成功则使目标陷入剧毒状态。</t>
  </si>
  <si>
    <t>0920</t>
  </si>
  <si>
    <t>Nihil Light</t>
  </si>
  <si>
    <t>归无之光</t>
  </si>
  <si>
    <t>释放无视所有法则的强光。对10格内的1个目标造成4D10的龙属性特殊伤害。连妖精属性的宝可梦也能击中，可无视对手的能力变化给予伤害。</t>
  </si>
  <si>
    <t>特性名称</t>
  </si>
  <si>
    <t>每次攻击命中后，进行DC19的检定，成功则使目标畏缩。</t>
  </si>
  <si>
    <t>出场时，会将天气变为下雨。</t>
  </si>
  <si>
    <t>每回合结束时，速度会上升1级。最多通过该特性上升3级。</t>
  </si>
  <si>
    <t>被坚硬的甲壳守护着，不会被对手的攻击击中要害。</t>
  </si>
  <si>
    <t>在HP全满时，即使受到招式攻击，也不会被一击打倒，会保留1HP。一击必杀的招式也没有效果。</t>
  </si>
  <si>
    <t>通过把周围都弄湿，所有宝可梦无法使用爆炸类招式，诱爆特性也会无效。</t>
  </si>
  <si>
    <t>因为身体柔软，不会变为麻痹状态。</t>
  </si>
  <si>
    <t>在沙暴天气下，宝可梦的闪避能力值+4。</t>
  </si>
  <si>
    <t>受到接触类招式攻击时，进行DC15的检定，成功则使目标陷入麻痹状态。</t>
  </si>
  <si>
    <t>受到电属性的招式攻击时，不会受到伤害，而是回复2D6HP。</t>
  </si>
  <si>
    <t>受到水属性的招式攻击时，不会受到伤害，而是回复等同其基础威力骰的HP。</t>
  </si>
  <si>
    <t>因为感觉迟钝，不会变为着迷和挑衅状态。也不会受威吓特性影响。</t>
  </si>
  <si>
    <t>在场时，场上天气的效果消失。</t>
  </si>
  <si>
    <t>因为拥有复眼，宝可梦的命中能力值+4。</t>
  </si>
  <si>
    <t>因为有着睡不着的体质，所以不会陷入睡眠状态。</t>
  </si>
  <si>
    <t>受到招式伤害时，自己的属性变为那次招式伤害的属性。</t>
  </si>
  <si>
    <t>因为体内拥有免疫能力，不会陷入中毒与剧毒状态。</t>
  </si>
  <si>
    <t>火属性招式的目标会指向自身，不会受到火属性招式伤害，而是会使自身进入引火状态。处于该状态的宝可梦使用火属性招式攻击时使自身的攻击和特攻能力值+5。</t>
  </si>
  <si>
    <t>被鳞粉守护着，不会受到追加效果类招式的追加效果影响。</t>
  </si>
  <si>
    <t>因为我行我素，不会变为混乱状态。也不会受威吓特性影响。</t>
  </si>
  <si>
    <t>不会因为招式或道具效果逃脱或被击退。</t>
  </si>
  <si>
    <t>出场时威吓对手让其退缩，使扇形5格内的所有对手的攻击下降1级。</t>
  </si>
  <si>
    <t>其他宝可梦在以自己为中心的圆形4格内无法逃脱。</t>
  </si>
  <si>
    <t>用粗糙的皮肤弄伤接触到自己的对手。每次受到接触类招式攻击后，使对手受到1D6的固定伤害。</t>
  </si>
  <si>
    <t>不可思议的力量，只有属性克制的招式才能击中。拥有此特性的宝可梦体力最大为1。</t>
  </si>
  <si>
    <t>从地面浮起，处于飘浮状态。</t>
  </si>
  <si>
    <t>每次受到接触类招式攻击后，进行DC15的检定，若出目为15、16则使对方陷入睡眠，17、18陷入麻痹，19、20陷入中毒。</t>
  </si>
  <si>
    <t>当自身处于中毒、麻痹或灼伤状态时，使圆形4格内的所有对手陷入同样的状态。</t>
  </si>
  <si>
    <t>不会因为对手的招式或特性而被降低能力等级。</t>
  </si>
  <si>
    <t>在对战场景逃脱回同行队伍后，治愈异常状态。每天的自然回复HP变为2D6。</t>
  </si>
  <si>
    <t>电属性招式的目标会指向自身，不会受到电属性招式伤害，而是会使自身特攻上升1级。</t>
  </si>
  <si>
    <t>对追加效果类招式的追加效果进行检定时，获得一个奖励骰。</t>
  </si>
  <si>
    <t>处于下雨天气时，宝可梦的速度能力值+8。</t>
  </si>
  <si>
    <t>处于大晴天天气时，宝可梦的速度能力值+8。</t>
  </si>
  <si>
    <t>让周围变亮来，自身的命中等级不会下降。</t>
  </si>
  <si>
    <t>出场时，复制最近的一个对手的特性，变为与之相同的特性。</t>
  </si>
  <si>
    <t>物理类招式的威力骰出目+5。</t>
  </si>
  <si>
    <t>受到接触类伤害攻击时，进行DC15的检定，成功则使对方陷入中毒。</t>
  </si>
  <si>
    <t>拥有经过锻炼的精神，不会陷入畏缩状态。也不会受威吓特性影响。</t>
  </si>
  <si>
    <t>将炽热的熔岩覆盖在身上，不会陷入冰冻状态。</t>
  </si>
  <si>
    <t>将水幕裹在身上，不会陷入灼伤状态。</t>
  </si>
  <si>
    <t>钢属性的宝可梦在以自己为中心的圆形4格内无法逃脱，且移动力-1。</t>
  </si>
  <si>
    <t>通过屏蔽声音，不受到声音类招式的影响。</t>
  </si>
  <si>
    <t>下雨天气时，每回合回复1D4点HP。</t>
  </si>
  <si>
    <t>出场时，会把天气变为沙暴。</t>
  </si>
  <si>
    <t>给予对手压迫感，令其招式消耗的EP翻倍，且释放招式所需的指挥度+1。</t>
  </si>
  <si>
    <t>因为被厚厚的脂肪保护着，会让火属性和冰属性的招式被自己抵抗。</t>
  </si>
  <si>
    <t>拥有该特性的宝可梦，睡眠状态持续时间减少1回合。</t>
  </si>
  <si>
    <t>受到接触类招式攻击时，进行DC15的检定，成功则使对方陷入灼伤状态。</t>
  </si>
  <si>
    <t>一定能够逃脱。</t>
  </si>
  <si>
    <t>多亏了锐利的目光，命中等级不会被降低。</t>
  </si>
  <si>
    <t>因为拥有以力量自豪的钳子，不会被对手下降攻击等级。</t>
  </si>
  <si>
    <t>每周期，训练家可以进行DC10的幸运检定，成功则会捡来2IP或等价的物资。</t>
  </si>
  <si>
    <t>如果使出招式，下一回合就会休息，宝可梦不会进行行动。</t>
  </si>
  <si>
    <t>自己的攻击能力值+5，但使用物理类招式的命中-4。</t>
  </si>
  <si>
    <t>受到接触类伤害攻击时，进行DC15的检定，成功则使对方陷入着迷。</t>
  </si>
  <si>
    <t>5格内友方如果有正电或负电特性的宝可梦，自己的特攻能力值+5。</t>
  </si>
  <si>
    <t>受天气的影响，会变为水属性、火属性或冰属性中的某一个。</t>
  </si>
  <si>
    <t>因为道具是粘在黏性身体上的，所以不会被对手夺走。</t>
  </si>
  <si>
    <t>通过蜕去身上的皮，有时会治愈异常状态。每回合结束时进行DC15的检定，成功则治愈异常状态。</t>
  </si>
  <si>
    <t>处于异常状态时，攻击能力值+5，且不会因为灼伤状态降低攻击。</t>
  </si>
  <si>
    <t>处于异常状态时，防御能力值+5。</t>
  </si>
  <si>
    <t>吸收了污泥浆的对手会因强烈的恶臭而受到伤害。被吸取类招式攻击时，不是回复而是减少对方应回复生命的HP。</t>
  </si>
  <si>
    <t>HP低于1/3时，草属性招式的威力骰出目+3。</t>
  </si>
  <si>
    <t>HP低于1/3时，火属性招式的威力骰出目+3。</t>
  </si>
  <si>
    <t>HP低于1/3时，水属性招式的威力骰出目+3。</t>
  </si>
  <si>
    <t>HP低于1/3时，虫属性招式的威力骰出目+3。</t>
  </si>
  <si>
    <t>使用反作用力类的招式时，不会因反作用力而减少HP。</t>
  </si>
  <si>
    <t>出场时，会将天气变为大晴天。</t>
  </si>
  <si>
    <t>地面上的宝可梦在以自己为中心的4格范围内无法逃脱。</t>
  </si>
  <si>
    <t>通过激发出干劲，不会变为睡眠状态。</t>
  </si>
  <si>
    <t>被白色烟雾保护着，使自身处于白雾状态。除以该状态的宝可梦不会被对手降低能力等级。</t>
  </si>
  <si>
    <t>物理攻击招式的威力骰出目+5。</t>
  </si>
  <si>
    <t>被坚硬的壳保护着，对手的攻击不会击中要害。</t>
  </si>
  <si>
    <t>在场时，所有天气的影响都会消失。</t>
  </si>
  <si>
    <t>在混乱状态时，对方对自身使用招式在投掷命中时增加一个惩罚骰。</t>
  </si>
  <si>
    <t>受到电属性的招式攻击时，不会受到伤害，而是会使速度上升1级。</t>
  </si>
  <si>
    <t>面对性别相同的对手，会燃起斗争心，招式威力骰出目+2。而面对性别不同的，招式威力骰出目-2。</t>
  </si>
  <si>
    <t>每次畏缩时，不屈之心就会燃起，速度上升1级。</t>
  </si>
  <si>
    <t>下雪天气时，闪避能力值+4。</t>
  </si>
  <si>
    <t>原本HP变得很少时才会吃树果，在HP还有一半时就会把它吃掉。</t>
  </si>
  <si>
    <t>要害被击中时，会大发雷霆，攻击能力上升至6级。</t>
  </si>
  <si>
    <t>失去所持有的道具时，速度能力值+10。</t>
  </si>
  <si>
    <t>耐热的体质会对火属性具有属性抵抗。</t>
  </si>
  <si>
    <t>能力等级变化会变为平时的2倍。</t>
  </si>
  <si>
    <t>下雨天气下每回合结束时回复1D6HP，受到水属性的招式伤害时，HP回复2D6。大晴天天气下每回合结束时减少1D6HP，受到火属性的招式时，HP减少2D6。</t>
  </si>
  <si>
    <t>出场时，比较对手的防御和特防，根据较低的那项能力相应地使自己的攻击或特攻上升1级。</t>
  </si>
  <si>
    <t>拳类招式的威力骰出目+1。</t>
  </si>
  <si>
    <t>变为中毒状态时，HP不会减少，且每回合回复1D6HP。</t>
  </si>
  <si>
    <t>使用属性相同的招式时额外获得一层属性一致加成。</t>
  </si>
  <si>
    <t>如果使用连续攻击类招式，总是能使出最高次数。如果是2~5次则固定为5次，使用三连踢、三旋击或鼠数儿时，只进行一次命中判定。</t>
  </si>
  <si>
    <t>下雨天气下每回合结束时，会治愈自身的异常状态。</t>
  </si>
  <si>
    <t>大晴天天气下，自身的特攻能力值+5，而每回合HP减少1D6。</t>
  </si>
  <si>
    <t>陷入异常状态时，自身的速度能力值+5。且不会因为麻痹状态降低速度。</t>
  </si>
  <si>
    <t>无论是什么属性的招式，全部会变为一般属性。且一般属性招式威力骰出目+1</t>
  </si>
  <si>
    <t>击中要害时，招式威力骰出目+3。</t>
  </si>
  <si>
    <t>不会受到攻击招式以外的伤害。</t>
  </si>
  <si>
    <t>由于无防守战术，自身的攻击和受到的攻击都必定命中。</t>
  </si>
  <si>
    <t>行动顺序必定会变为最后。</t>
  </si>
  <si>
    <t>攻击时，若招式原本威力骰最大值低于12，则威力骰增加1D4。对于连续攻击类招式，只看其中一次攻击的威力骰，也只增加一次1D4。</t>
  </si>
  <si>
    <t>大晴天天气时，不会变为异常状态。</t>
  </si>
  <si>
    <t>无法使用持有的道具。</t>
  </si>
  <si>
    <t>可以不受对手特性的干扰，向对手使出招式。</t>
  </si>
  <si>
    <t>因为拥有超幸运，自身的击中要害等级提升1级。</t>
  </si>
  <si>
    <t>变为濒死时，对圆形2格内的所有目标造成2D6的伤害。</t>
  </si>
  <si>
    <t>出场时，可以察觉到对手拥有的克制自身的招式。</t>
  </si>
  <si>
    <t>出场时，预知对手拥有的威力最高的招式。</t>
  </si>
  <si>
    <t>可以无视对手能力等级的变化，进行攻击。</t>
  </si>
  <si>
    <t>无视一层属性抵抗。</t>
  </si>
  <si>
    <t>受到属性克制的招式攻击时，将其威力骰出目-2计算。</t>
  </si>
  <si>
    <t>出场时使自身的攻击和速度能力值-10，接下来的5回合结束时使自身的攻击和速度能力值+2。</t>
  </si>
  <si>
    <t>使自身一般格斗属性的招式可以击中幽灵属性的宝可梦。也不会受威吓特性影响。</t>
  </si>
  <si>
    <t>水属性招式的目标会指向自身，不会受到水属性招式伤害，而是会使自身特攻上升1级。</t>
  </si>
  <si>
    <t>下雪天气时，每回合回复1D4点HP。</t>
  </si>
  <si>
    <t>出场时，会将天气变为下雪。</t>
  </si>
  <si>
    <t>每周期，训练家可以进行DC10的幸运检定，成功则会捡来甜甜蜜。</t>
  </si>
  <si>
    <t>出场时，可以察觉最近的对手的持有物。</t>
  </si>
  <si>
    <t>使用反作用力类招式时，威力骰出目+1。</t>
  </si>
  <si>
    <t>自己的属性会根据持有的石板而改变。</t>
  </si>
  <si>
    <t>大晴天天气时，自身与圆形4格的友方的攻击与特防能力值+5。自身会改变形态。</t>
  </si>
  <si>
    <t>每回合结束时，给予睡眠状态的所有对手1D8的固定伤害。</t>
  </si>
  <si>
    <t>对手使用接触类招式攻击自己时，盗取它的携带道具。</t>
  </si>
  <si>
    <t>追加效果类招式的追加效果消失，但使用该招式时威力骰出目+2。</t>
  </si>
  <si>
    <t>能力的变化发生逆转，原本提高时会降低，而原本降低时会提高。</t>
  </si>
  <si>
    <t>让对手紧张，使其无法食用树果，且使用招式所需的指挥度+1。</t>
  </si>
  <si>
    <t>被对手降低能力时，攻击会上升2级。</t>
  </si>
  <si>
    <t>HP小于最大值1/2时会变得软弱，使自身的攻击与特攻能力值-8。</t>
  </si>
  <si>
    <t>受到接触类招式攻击时，进行DC15的检定，成功则使对手陷入定身法状态。处于该状态的宝可梦无法使用在进入该状态之前使出的招式。</t>
  </si>
  <si>
    <t>每回合结束时，进行DC15的检定，成功则治愈4格内一名友方的异常状态，不包括自身。</t>
  </si>
  <si>
    <t>周围4格除自身以外的友方受到的招式伤害-2。</t>
  </si>
  <si>
    <t>受到物理类招式的伤害时，防御下降1级，速度上升2级。</t>
  </si>
  <si>
    <t>自身的体型在计算时+1。</t>
  </si>
  <si>
    <t>自身的体型在计算时-1。</t>
  </si>
  <si>
    <t>HP全满时，受到招式伤害时拥有一层属性抵抗。</t>
  </si>
  <si>
    <t>处于中毒状态时，使自身攻击能力值+5。</t>
  </si>
  <si>
    <t>处于灼伤状态时，使自身特攻能力值+5。</t>
  </si>
  <si>
    <t>当自身携带的树果被消耗后，在回合结束时进行DC11的检定，若成功则会再生树果，若当前是大晴天则默认成功。</t>
  </si>
  <si>
    <t>不会被我方宝可梦的物理和特殊类招式命中。</t>
  </si>
  <si>
    <t>每回合结束时，能力中的某项会上升2级，而某项会降低1级。</t>
  </si>
  <si>
    <t>不会受到沙暴天气的伤害。也不会受到粉末类招式和孢子特性的影响。</t>
  </si>
  <si>
    <t>使用接触类招式时，进行DC15的检定，成功则使目标陷入中毒状态。</t>
  </si>
  <si>
    <t>在对战场景逃退回同行队伍后，HP回复2D6。每天的自然回复HP变为2D6。</t>
  </si>
  <si>
    <t>宝可梦的防御能力等级不会下降。</t>
  </si>
  <si>
    <t>沙暴天气时，自身的速度能力值+8。</t>
  </si>
  <si>
    <t>对方的变化招式命中-6。</t>
  </si>
  <si>
    <t>如果在最后使出招式，招式的威力骰出目+2。</t>
  </si>
  <si>
    <t>假扮成同行队伍中的一只宝可梦出场，迷惑对手。</t>
  </si>
  <si>
    <t>出场时变身为当场上的一只宝可梦。</t>
  </si>
  <si>
    <t>不受对方的反射壁、光墙、神秘守护、白雾、替身和极光幕状态影响。</t>
  </si>
  <si>
    <t>受到接触类招式攻击后，会将对手特性变为木乃伊。</t>
  </si>
  <si>
    <t>如果打倒对手，就会充满自信，使自身的攻击上升1级。</t>
  </si>
  <si>
    <t>受到恶属性的招式攻击时，因为正义感，使自身的攻击上升1级。</t>
  </si>
  <si>
    <t>受到恶属性、幽灵属性和虫属性的攻击或威吓时，会因胆怯而使自身的速度上升1级。</t>
  </si>
  <si>
    <t>处于魔法反射状态，不受对手使出的变化招式影响，并将其反弹。</t>
  </si>
  <si>
    <t>受到草属性的招式攻击时，不会受到伤害，而是会使自身的攻击上升1级。</t>
  </si>
  <si>
    <t>自身使用变化招式的优先度+1。</t>
  </si>
  <si>
    <t>沙暴天气时，自身岩石属性、地面属性和钢属性招式的威力骰出目+2。</t>
  </si>
  <si>
    <t>每次受到接触类招式攻击后，使对手受到1D6的固定伤害。</t>
  </si>
  <si>
    <t>HP变为一半以下时，样子会改变。</t>
  </si>
  <si>
    <t>自己和同伴的命中+1。</t>
  </si>
  <si>
    <t>自身与圆形4格内的友方不会受到来自对方的心灵类招式影响，并且不会陷入定身法状态及着迷状态.</t>
  </si>
  <si>
    <t>自身与圆形4格内的友方草属性宝可梦能力等级不会降低，也不会变为异常状态。</t>
  </si>
  <si>
    <t>无论是哪种树果，食用后，HP回复2D6。</t>
  </si>
  <si>
    <t>变为与自己使出的招式相同的属性。每次出场战斗仅生效一次。</t>
  </si>
  <si>
    <t>受到物理招式攻击时视为拥有一层属性抵抗。</t>
  </si>
  <si>
    <t>夺走被自己的招式击中的对手的道具。</t>
  </si>
  <si>
    <t>免收对手的球弹类招式伤害。</t>
  </si>
  <si>
    <t>如果被对手降低能力等级，特攻会上升2级。</t>
  </si>
  <si>
    <t>因为颚部强壮，啃咬类招式的威力骰出目+3。</t>
  </si>
  <si>
    <t>一般属性的招式会变为冰属性，且威力骰出目+1。</t>
  </si>
  <si>
    <t>自身与圆形4格内的友方不会变为睡眠状态。</t>
  </si>
  <si>
    <t>如果使出攻击招式，会变为刀剑形态，如果使出招式“王者盾牌”，会变为盾牌形态。</t>
  </si>
  <si>
    <t>HP全满时，飞行属性招式的优先度+1</t>
  </si>
  <si>
    <t>波动类招式的威力骰出目+3，使用治愈波动时HP回复3D10+自身体力调整的HP。</t>
  </si>
  <si>
    <t>处于青草场地时，使自身的防御能力值+5。</t>
  </si>
  <si>
    <t>临近的友方使用道具后，会把自己持有的道具传递给同伴。</t>
  </si>
  <si>
    <t>接触到对手的招式威力骰出目+2。</t>
  </si>
  <si>
    <t>一般属性的招式会变为妖精属性，且威力骰出目+1。</t>
  </si>
  <si>
    <t>受到接触类招式攻击时，会使其速度降低1级。</t>
  </si>
  <si>
    <t>一般属性的招式会变为飞行属性，且威力骰出目+1。</t>
  </si>
  <si>
    <t>投掷招式的威力骰时获得一个奖励骰，追加效果类招式的追加效果会触发两次，视为来源不同。</t>
  </si>
  <si>
    <t>场上所有单位的恶属性招式威力骰出目+2。</t>
  </si>
  <si>
    <t>场上所有单位的妖精属性招式威力骰出目+2。</t>
  </si>
  <si>
    <t>让气场的效果发生逆转，改为降低威力骰。</t>
  </si>
  <si>
    <t>出场时，使天气变为大日照。</t>
  </si>
  <si>
    <t>出场时，使天气变为大雨。</t>
  </si>
  <si>
    <t>出场时，使天气变为乱流。</t>
  </si>
  <si>
    <t>受到攻击时，使自身的防御上升1级。</t>
  </si>
  <si>
    <t>HP变为一半时，会不顾一切开始逃脱，如果队伍中有其他宝可梦则会回到同行队伍中。</t>
  </si>
  <si>
    <t>受到水属性的招式攻击时，使自身的防御上升2级。</t>
  </si>
  <si>
    <t>攻击中毒状态的对手时，必定会击中要害。</t>
  </si>
  <si>
    <t>HP变为一半时，壳会坏掉，改变自己的形态。</t>
  </si>
  <si>
    <t>对本回合替换出场的对手进行攻击时，招式威力骰出目+5。</t>
  </si>
  <si>
    <t>自己受到的火属性招式具有属性抵抗，不会陷入灼伤状态，且水属性招式威力骰出目+5。</t>
  </si>
  <si>
    <t>自身的钢属性招式威力骰出目+3。</t>
  </si>
  <si>
    <t>因对手的攻击HP变为一半时，使自身的特攻上升1级。</t>
  </si>
  <si>
    <t>处于下雪天气时，使自身的速度能力值+8。</t>
  </si>
  <si>
    <t>使出的接触类招式不会受到‘受到接触类招式时发动’的特性、道具、招式的影响。</t>
  </si>
  <si>
    <t>自身的声音类招式都变为水属性。</t>
  </si>
  <si>
    <t>可以率先使出回复招式。回复类和吸取类招式的优先度+1。</t>
  </si>
  <si>
    <t>一般属性的招式会变为电属性，且威力骰出目+1。</t>
  </si>
  <si>
    <t>处于电气场地时，使自身的速度能力值+8。</t>
  </si>
  <si>
    <t>在牵绊等级为3及以上时，如果HP大于最大HP的1/4，会变为鱼群的样子。</t>
  </si>
  <si>
    <t>通过画皮覆盖住身体，可以防住１次攻击。并损失1D6HP。</t>
  </si>
  <si>
    <t>打倒对手时，与训练家的牵绊会增强，自己的攻击、特攻、速度会上升1级。</t>
  </si>
  <si>
    <t>HP变为一半时，细胞们会赶来支援，变为完全体形态。</t>
  </si>
  <si>
    <t>可以使钢属性和毒属性的宝可梦也陷入中毒状态。</t>
  </si>
  <si>
    <t>总是半梦半醒的状态，绝对不会醒来。一直处于睡眠状态，但可以进行行动。</t>
  </si>
  <si>
    <t>向对手施加威慑力，使对手无法对自身与圆形4格内的友方使出正先制度的招式。</t>
  </si>
  <si>
    <t>被对手打倒的时候，会给予对手相当于HP剩余量的固定伤害。</t>
  </si>
  <si>
    <t>圆形4格内有谁使出跳舞类招式时，自己也能跟着使出。</t>
  </si>
  <si>
    <t>自身与圆形4格内的友方特殊招式威力骰出目+2。</t>
  </si>
  <si>
    <t>会将对手所给予的接触类招式威力骰出目-3，但会被火属性的攻击克制。</t>
  </si>
  <si>
    <t>让对手吓一跳，使对手无法对自身与圆形4格内的友方使出正先制度的招式。</t>
  </si>
  <si>
    <t>当场上的宝可梦每次变为濒死状态时，自身的特攻上升1级。</t>
  </si>
  <si>
    <t>圆形4格内的友方被打倒时，变为与它相同的特性。</t>
  </si>
  <si>
    <t>打倒对手的时候，自己最高的那项能力会上升1级。</t>
  </si>
  <si>
    <t>AR系统</t>
  </si>
  <si>
    <t>根据持有的存储碟，自己的属性会改变。</t>
  </si>
  <si>
    <t>出场时，会布下电气场地。</t>
  </si>
  <si>
    <t>出场时，会布下精神场地。</t>
  </si>
  <si>
    <t>出场时，会布下薄雾场地。</t>
  </si>
  <si>
    <t>出场时，会布下青草场地。</t>
  </si>
  <si>
    <t>HP全满时，受到的伤害时可以有一层属性抵抗。</t>
  </si>
  <si>
    <t>使出造成属性克制的攻击时，将其威力骰出目+2计算。</t>
  </si>
  <si>
    <t>首次出场时，使自身的攻击上升1级。</t>
  </si>
  <si>
    <t>首次出场时，使自身的防御上升1级。</t>
  </si>
  <si>
    <t>没有携带道具时，会拾取第1个投出后捕捉失败的精灵球。</t>
  </si>
  <si>
    <t>受到攻击后撒下棉絮，使圆形2格内除自身以外的所有单位的速度降低1级。</t>
  </si>
  <si>
    <t>能无视具有吸引对手招式效果的特性或招式的影响。</t>
  </si>
  <si>
    <t>受到对方的能力等级下降的招式或特性时，反弹自己受到的能力降低效果。</t>
  </si>
  <si>
    <t>冲浪或潜水时会叼来猎物。受到伤害时会吐出猎物进行攻击，造成2D6的固定伤害，若HP多余一半，使对方防御下降1级；否则使对方陷入麻痹状态。</t>
  </si>
  <si>
    <t>受到水属性或火属性的招式攻击时，使自身的速度上升3级。</t>
  </si>
  <si>
    <t>声音类招式的威力骰出目+2。受到的声音类招式伤害-3。</t>
  </si>
  <si>
    <t>受到攻击时，使天气变为沙暴。</t>
  </si>
  <si>
    <t>受到特殊招式攻击时视为拥有一层属性抵抗。</t>
  </si>
  <si>
    <t>使树果成熟，食用树果时效果变为2倍。</t>
  </si>
  <si>
    <t>头部的冰会代替自己承受1次物理攻击，但是样子会改变。当天气变为下雪时，冰会恢复原状。</t>
  </si>
  <si>
    <t>自身以外的圆形2格的友方招式威力骰出目+2</t>
  </si>
  <si>
    <t>宝可梦的属性会根据场地的状态而变化。</t>
  </si>
  <si>
    <t>出场时，使自身圆形5格内的光墙、反射壁和极光幕状态解除。</t>
  </si>
  <si>
    <t>自身与圆形4格内的友方的钢属性攻击威力骰出目+2。</t>
  </si>
  <si>
    <t>受到接触类伤害攻击时，自身与对手进入3回合终焉状态。这个状态因回合结束解除时，处于该状态的宝可梦变为濒死状态。</t>
  </si>
  <si>
    <t>与使用接触类招式攻击自己的宝可梦互换特性。</t>
  </si>
  <si>
    <t>使自身的攻击能力值+5，只能使出一开始所选的招式。</t>
  </si>
  <si>
    <t>特性为化学变化气体的宝可梦在场时，场上所有宝可梦的特性效果都会消失或者无法生效。</t>
  </si>
  <si>
    <t>自身与圆形4格内的友方不会陷入中毒的异常状态。</t>
  </si>
  <si>
    <t>每回合结束时会在满腹花纹与空腹花纹之间交替改变样子。</t>
  </si>
  <si>
    <t>在回合开始时，进行DC15的检定，成功则在相同优先度下先出手</t>
  </si>
  <si>
    <t>如果使出的是接触类招式，就可以无视守住状态进行攻击。</t>
  </si>
  <si>
    <t>出场时会从贝壳撒药，将我方的能力变化复原。</t>
  </si>
  <si>
    <t>电属性招式的威力骰出目+2。</t>
  </si>
  <si>
    <t>龙属性招式的威力骰出目+2。</t>
  </si>
  <si>
    <t>打倒对手时会用冰冷的声音嘶鸣，使自身的攻击上升1级。</t>
  </si>
  <si>
    <t>打倒对手时会用恐怖的声音嘶鸣，使自身的特攻上升1级。</t>
  </si>
  <si>
    <t>兼备蕾冠王的紧张感和雪暴马/灵幽马的苍白嘶鸣/漆黑嘶鸣这两种特性。</t>
  </si>
  <si>
    <t>受到接触类招式攻击后，会将对手的特性变为甩不掉的气味。</t>
  </si>
  <si>
    <t>受到攻击时，会制造青草场地。</t>
  </si>
  <si>
    <t>受到火属性的招式攻击时，使自身的攻击上升1级，且不会陷入灼伤状态。</t>
  </si>
  <si>
    <t>因被对手攻击而HP变为一半时，使自身的防御和特防下降1级，但攻击、特攻、速度上升1级。</t>
  </si>
  <si>
    <t>因洁净的盐而不会陷入异常状态。对幽灵属性的攻击具有一层属性抵抗。</t>
  </si>
  <si>
    <t>受到火属性的招式攻击时，不会受到伤害，使自身的防御上升2级。</t>
  </si>
  <si>
    <t>受到风类招式攻击时，不会受到伤害，使自身的攻击上升1级。处于顺风状态中也会使自身的攻击上升1级。</t>
  </si>
  <si>
    <t>受到威吓时，使自身的攻击上升1级。让替换宝可梦的招式和道具无效。</t>
  </si>
  <si>
    <t>岩石属性招式的威力骰出目+3。</t>
  </si>
  <si>
    <t>进入顺风状态或受到风类招式攻击时，会变为充电状态。处于该状态的宝可梦下次使用电属性招式攻击时，威力骰出目+5，生效后解除。</t>
  </si>
  <si>
    <t>回到同行队伍后，会变为全能形态。</t>
  </si>
  <si>
    <t>出场时，若友方当中有吃吼霸，就会进入其口中，并从其口中发出指令。使吃吼霸全能力上升2级。</t>
  </si>
  <si>
    <t>受到伤害时，会变为充电状态。处于该状态的宝可梦下次使用电属性招式攻击时，威力骰出目+5，生效后解除。</t>
  </si>
  <si>
    <t>携带着驱劲能量或天气为大晴天时，数值最高的基础能力值+3。</t>
  </si>
  <si>
    <t>携带着驱劲能量或在电气场地上时，数值最高的基础能力值+3。</t>
  </si>
  <si>
    <t>不会氧化的坚固黄金身躯，不会受到对手的变化招式的影响。</t>
  </si>
  <si>
    <t>除自己以外的宝可梦特攻-2。</t>
  </si>
  <si>
    <t>除自己以外的宝可梦防御-2。</t>
  </si>
  <si>
    <t>除自己以外的宝可梦攻击-2。</t>
  </si>
  <si>
    <t>除自己以外的宝可梦特防-2。</t>
  </si>
  <si>
    <t>出场时，会将天气变为大晴天。大晴天时，攻击能力值+3。</t>
  </si>
  <si>
    <t>出场时，会布下电气场地。处于电气场地时，特攻能力值+3。</t>
  </si>
  <si>
    <t>最近的对手的能力等级提高时，自己也会趁机同样地提高能力。</t>
  </si>
  <si>
    <t>吃了树果后，会在下一回合结束时从胃反刍出来再吃１次。</t>
  </si>
  <si>
    <t>切割类招式的威力骰出目+3。</t>
  </si>
  <si>
    <t>出场时，队伍中的宝可梦在本场对战中每有一只陷入濒死状态，该特性的宝可梦攻击与特攻能力值+1，最高+5。</t>
  </si>
  <si>
    <t>出场时，复制最近的一个友方的能力等级变化。</t>
  </si>
  <si>
    <t>受到物理招式的伤害时，会在范围3内的其中两格撒下毒菱。</t>
  </si>
  <si>
    <t>包裹头部的神秘尾巴使对手无法对自身与圆形4格内的友方使出正先制度的招式。</t>
  </si>
  <si>
    <t>受到地面属性的招式攻击时，不会受到伤害，而是回复等同其基础威力骰的HP。</t>
  </si>
  <si>
    <t>使出变化招式时，在相同优先度下一定最后行动，但能不受对手的特性妨碍。</t>
  </si>
  <si>
    <t>在对战中出场时款待同伴，使除自身以外圆形2格内的友方回复1D8+自身体力调整值的HP。</t>
  </si>
  <si>
    <t>一般属性和格斗属性的招式可以击中幽灵属性的宝可梦。无视对手的闪避率的变化，且命中不会被降低。</t>
  </si>
  <si>
    <t>将回忆映于心中，让碧草面具/火灶面具/水井面具/础石面具发出光辉，出场时使自身的速度/攻击/特防/防御上升1级。</t>
  </si>
  <si>
    <t>攻击命中对手时，进行DC15的检定，成功则使目标陷入剧毒状态</t>
  </si>
  <si>
    <t>首次出场时，使圆形4格内的对手闪避下降1级。</t>
  </si>
  <si>
    <t>出场时，会吸收周围的能量，变为太晶形态。</t>
  </si>
  <si>
    <t>甲壳蕴藏着全部属性的力量，会将自己HP全满时受到的伤害具有一层属性抵抗。</t>
  </si>
  <si>
    <t>太乐巴戈斯变为星晶形态时，蕴藏在它身上的力量会将天气和场地的影响全部归零。</t>
  </si>
  <si>
    <t>因桃歹郎的招式而陷入中毒状态的同时也会陷入混乱状态。</t>
  </si>
  <si>
    <t>一般属性的招式会变为龙属性，且威力骰出目+1。</t>
  </si>
  <si>
    <t>使自身处于飘浮状态。且用攻击打倒对手的时候，自己最高的那项能力会上升1级。</t>
  </si>
  <si>
    <t>此特性的宝可梦使用招式时，会被视为在大晴天状态使用招式。</t>
  </si>
  <si>
    <t>火属性招式的威力骰出目+3。</t>
  </si>
  <si>
    <t>受到招式伤害时，会使对手陷入灼伤状态。</t>
  </si>
  <si>
    <t>道具名称</t>
  </si>
  <si>
    <t>能让一只宝可梦回复2D10HP。</t>
  </si>
  <si>
    <t>能让一只宝可梦回复4D10HP。</t>
  </si>
  <si>
    <t>能让一只宝可梦回复8D10HP。</t>
  </si>
  <si>
    <t>能让一只宝可梦回复所有HP。</t>
  </si>
  <si>
    <t>能让一只宝可梦回复所有HP并治愈所有异常状态。</t>
  </si>
  <si>
    <t>能治愈１只宝可梦的中毒状态。</t>
  </si>
  <si>
    <t>能治愈１只宝可梦的麻痹状态。</t>
  </si>
  <si>
    <t>能治愈１只宝可梦的睡眠状态。</t>
  </si>
  <si>
    <t>能治愈１只宝可梦的灼伤状态。</t>
  </si>
  <si>
    <t>能治愈１只宝可梦的冰冻状态。</t>
  </si>
  <si>
    <t>万灵药</t>
  </si>
  <si>
    <t>能治愈１只宝可梦的所有异常状态。</t>
  </si>
  <si>
    <t>能让一只宝可梦回复25EP。</t>
  </si>
  <si>
    <t>能让一只宝可梦回复50EP。</t>
  </si>
  <si>
    <t>能让一只宝可梦回复全部EP。</t>
  </si>
  <si>
    <t>树果汁</t>
  </si>
  <si>
    <t>美味之水</t>
  </si>
  <si>
    <t>能让一只宝可梦回复4D6HP。</t>
  </si>
  <si>
    <t>劲爽汽水</t>
  </si>
  <si>
    <t>能让一只宝可梦回复6D6HP。</t>
  </si>
  <si>
    <t>果汁牛奶</t>
  </si>
  <si>
    <t>能让一只宝可梦回复8D6HP。</t>
  </si>
  <si>
    <t>哞哞鲜奶</t>
  </si>
  <si>
    <t>能让一只宝可梦回复10D6HP。</t>
  </si>
  <si>
    <t>元气粉</t>
  </si>
  <si>
    <t>元气根</t>
  </si>
  <si>
    <t>万能粉</t>
  </si>
  <si>
    <t>让一只宝可梦从濒死状态恢复，并回复2D10+体力调整值的HP。</t>
  </si>
  <si>
    <t>让一只宝可梦从濒死状态恢复，并回复所有HP。</t>
  </si>
  <si>
    <t>复活草</t>
  </si>
  <si>
    <t>圣灰</t>
  </si>
  <si>
    <t>让全队的宝可梦从濒死状态恢复，并回复所有HP。</t>
  </si>
  <si>
    <t>极巨甜蜜</t>
  </si>
  <si>
    <t>讲究头带</t>
  </si>
  <si>
    <t>携带后，攻击能力值+5，但只能使出相同的招式。</t>
  </si>
  <si>
    <t>讲究眼镜</t>
  </si>
  <si>
    <t>携带后，特攻能力值+5，但只能使出相同的招式。</t>
  </si>
  <si>
    <t>讲究围巾</t>
  </si>
  <si>
    <t>携带后，速度能力值+5，但只能使出相同的招式。</t>
  </si>
  <si>
    <t>先制之爪</t>
  </si>
  <si>
    <t>携带后，速度能力值+1。</t>
  </si>
  <si>
    <t>力量头带</t>
  </si>
  <si>
    <t>携带后，攻击能力值+1。</t>
  </si>
  <si>
    <t>博识眼镜</t>
  </si>
  <si>
    <t>携带后，特攻能力值+1。</t>
  </si>
  <si>
    <t>突击背心</t>
  </si>
  <si>
    <t>携带后，特防能力值+5，但无法使出变化招式。</t>
  </si>
  <si>
    <t>进化奇石</t>
  </si>
  <si>
    <t>还能进化的宝可梦携带后，防御和特防能力值+5。</t>
  </si>
  <si>
    <t>光粉</t>
  </si>
  <si>
    <t>携带后，闪避能力值+1。</t>
  </si>
  <si>
    <t>广角镜</t>
  </si>
  <si>
    <t>携带后，命中能力值+1。</t>
  </si>
  <si>
    <t>对焦镜</t>
  </si>
  <si>
    <t>当携带它的宝可梦比对手行动迟缓时，命中能力值+2。</t>
  </si>
  <si>
    <t>焦点镜</t>
  </si>
  <si>
    <t>携带后，命中要害等级+1。</t>
  </si>
  <si>
    <t>幸运蛋</t>
  </si>
  <si>
    <t>锐利之爪</t>
  </si>
  <si>
    <t>黑色铁球</t>
  </si>
  <si>
    <t>携带后，速度能力值-10，并降落到地面上，可以受到地面上的效果影响。且体型等级+1。</t>
  </si>
  <si>
    <t>轻石</t>
  </si>
  <si>
    <t>携带后，体型等级-1</t>
  </si>
  <si>
    <t>电气球</t>
  </si>
  <si>
    <t>皮卡丘携带后，攻击与特攻能力值+10</t>
  </si>
  <si>
    <t>金属粉</t>
  </si>
  <si>
    <t>百变怪携带后，防御能力值+10</t>
  </si>
  <si>
    <t>速度粉</t>
  </si>
  <si>
    <t>百变怪携带后，速度能力值+10</t>
  </si>
  <si>
    <t>吉利拳</t>
  </si>
  <si>
    <t>吉利蛋携带后，命中要害等级+2。</t>
  </si>
  <si>
    <t>粗骨头</t>
  </si>
  <si>
    <t>卡拉卡拉或嘎啦嘎啦携带后，攻击能力值+10</t>
  </si>
  <si>
    <t>大葱</t>
  </si>
  <si>
    <t>大葱鸭或葱游兵携带后，命中要害等级+2。</t>
  </si>
  <si>
    <t>金属膜</t>
  </si>
  <si>
    <t>携带后，钢属性招式威力骰出目+1。</t>
  </si>
  <si>
    <t>柔软沙子</t>
  </si>
  <si>
    <t>携带后，地面属性招式威力骰出目+1。</t>
  </si>
  <si>
    <t>硬石头</t>
  </si>
  <si>
    <t>携带后，岩石属性招式威力骰出目+1。</t>
  </si>
  <si>
    <t>奇迹种子</t>
  </si>
  <si>
    <t>携带后，草属性招式威力骰出目+1。</t>
  </si>
  <si>
    <t>黑色眼镜</t>
  </si>
  <si>
    <t>携带后，恶属性招式威力骰出目+1。</t>
  </si>
  <si>
    <t>黑带</t>
  </si>
  <si>
    <t>携带后，格斗属性招式威力骰出目+1。</t>
  </si>
  <si>
    <t>磁铁</t>
  </si>
  <si>
    <t>携带后，电属性招式威力骰出目+1。</t>
  </si>
  <si>
    <t>神秘水滴</t>
  </si>
  <si>
    <t>携带后，水属性招式威力骰出目+1。</t>
  </si>
  <si>
    <t>锐利鸟嘴</t>
  </si>
  <si>
    <t>携带后，飞行属性招式威力骰出目+1。</t>
  </si>
  <si>
    <t>携带后，毒属性招式威力骰出目+1。</t>
  </si>
  <si>
    <t>不融冰</t>
  </si>
  <si>
    <t>携带后，冰属性招式威力骰出目+1。</t>
  </si>
  <si>
    <t>咒术之符</t>
  </si>
  <si>
    <t>携带后，幽灵属性招式威力骰出目+1。</t>
  </si>
  <si>
    <t>弯曲的汤匙</t>
  </si>
  <si>
    <t>携带后，超能力属性招式威力骰出目+1。</t>
  </si>
  <si>
    <t>木炭</t>
  </si>
  <si>
    <t>携带后，火属性招式威力骰出目+1。</t>
  </si>
  <si>
    <t>龙之牙</t>
  </si>
  <si>
    <t>携带后，龙属性招式威力骰出目+1。</t>
  </si>
  <si>
    <t>丝绸围巾</t>
  </si>
  <si>
    <t>携带后，一般属性招式威力骰出目+1。</t>
  </si>
  <si>
    <t>银粉</t>
  </si>
  <si>
    <t>携带后，虫属性招式威力骰出目+1。</t>
  </si>
  <si>
    <t>妖精之羽</t>
  </si>
  <si>
    <t>携带后，妖精属性的招式威力骰出目+1。</t>
  </si>
  <si>
    <t>拳击手套</t>
  </si>
  <si>
    <t>携带后，拳类招式的威力骰出目+1，并且不会被视为接触类招式。</t>
  </si>
  <si>
    <t>达人带</t>
  </si>
  <si>
    <t>携带后，效果绝佳的招式威力骰出目+1。</t>
  </si>
  <si>
    <t>生命宝珠</t>
  </si>
  <si>
    <t>携带后，每次使出攻击招式时，受到1D4的固定伤害，但招式威力骰出目+2。</t>
  </si>
  <si>
    <t>节拍器</t>
  </si>
  <si>
    <t>携带后，连续使出相同招式时，招式的威力骰出目+1DX，X为已经连续使用相同招式的回合数。不再使出相同招式时，威力就会复原。</t>
  </si>
  <si>
    <t>护符金币</t>
  </si>
  <si>
    <t>携带后，宝可梦在使用聚宝功、超极巨特大金币、淘金潮时获得的金钱变为两倍。</t>
  </si>
  <si>
    <t>吃剩的东西</t>
  </si>
  <si>
    <t>携带后，每回合结束时回复1D3HP。</t>
  </si>
  <si>
    <t>黑色污泥</t>
  </si>
  <si>
    <t>毒属性的宝可梦携带后，每回合结束时会回复1D3HP。没有毒属性的宝可梦携带后，每回合结束时受到1D6的固定伤害。</t>
  </si>
  <si>
    <t>贝壳之铃</t>
  </si>
  <si>
    <t>携带后，当宝可梦使用招式造成伤害时，回复1D3HP。</t>
  </si>
  <si>
    <t>洁净之符</t>
  </si>
  <si>
    <t>携带后，受到的幽灵属性招式威力骰出目-1。</t>
  </si>
  <si>
    <t>凸凸头盔</t>
  </si>
  <si>
    <t>携带后，受到接触类招式攻击时，对方受到1D8固定伤害。</t>
  </si>
  <si>
    <t>大根茎</t>
  </si>
  <si>
    <t>携带后，吸取类招式回复体力时，额外回复2HP，寄生种子，水流环，扎根额外回复1HP。</t>
  </si>
  <si>
    <t>附着针</t>
  </si>
  <si>
    <t>携带后，每回合结束时都会受到1D6的固定伤害。受到接触类招式攻击时，若对手未携带道具则转移至对手身上。</t>
  </si>
  <si>
    <t>紧绑束带</t>
  </si>
  <si>
    <t>当携带它的宝可梦利用招式或特性进行束缚时，束缚状态的伤害从1D8改为每回合造成2D6的固定伤害。</t>
  </si>
  <si>
    <t>机变骰子</t>
  </si>
  <si>
    <t>携带后，使用能连续攻击2~5次的招式，攻击次数变更为4~5次，1D2进行判定。三旋击和三连踢在第一次命中后固定攻击3次。鼠数儿第一次命中时可以攻击4次。</t>
  </si>
  <si>
    <t>海潮薰香</t>
  </si>
  <si>
    <t>携带后，水属性的招式威力骰出目+1。</t>
  </si>
  <si>
    <t>悠闲薰香</t>
  </si>
  <si>
    <t>奇异薰香</t>
  </si>
  <si>
    <t>岩石薰香</t>
  </si>
  <si>
    <t>携带后，岩石属性的招式招式威力骰出目+1。</t>
  </si>
  <si>
    <t>饱腹薰香</t>
  </si>
  <si>
    <t>携带后，使用优先度相同的招式时必定后手。</t>
  </si>
  <si>
    <t>涟漪薰香</t>
  </si>
  <si>
    <t>花朵薰香</t>
  </si>
  <si>
    <t>幸运薰香</t>
  </si>
  <si>
    <t>洁净薰香</t>
  </si>
  <si>
    <t>模仿香草</t>
  </si>
  <si>
    <t>携带后，在对手提高能力时，对其进行模仿并提高同样的能力。使用后消耗。</t>
  </si>
  <si>
    <t>白色香草</t>
  </si>
  <si>
    <t>当携带它的宝可梦能力变化被降低时自动使用，使用后能回到能力变化被降低前的状态。使用后消耗。</t>
  </si>
  <si>
    <t>心灵香草</t>
  </si>
  <si>
    <t>当携带它的宝可梦陷入心灵类状态时自动使用，使用后解除自身的心灵类状态。使用后消耗。</t>
  </si>
  <si>
    <t>强力香草</t>
  </si>
  <si>
    <t>携带它的宝可梦使出需要蓄力的招式时自动使用，使用后跳过蓄力状态，当回合直接使出招式。使用后消耗。</t>
  </si>
  <si>
    <t>烟雾球</t>
  </si>
  <si>
    <t>携带它的宝可梦不会受到无法逃走状态的影响。</t>
  </si>
  <si>
    <t>气势披带</t>
  </si>
  <si>
    <t>携带后，在HP全满时，受到可能会导致濒死的招式时自动使用，使用后能以保持1hp不进入濒死状态。使用后消耗。</t>
  </si>
  <si>
    <t>气势头带</t>
  </si>
  <si>
    <t>携带后，受到可能会导致濒死的招式时，进行一次DC19的检定，检定成功后能以保持1hp不进入濒死状态。</t>
  </si>
  <si>
    <t>王者之证</t>
  </si>
  <si>
    <t>携带后，进行攻击并造成伤害时，进行一次DC19的检定，若通过则对方陷入畏缩。</t>
  </si>
  <si>
    <t>锐利之牙</t>
  </si>
  <si>
    <t>防尘护目镜</t>
  </si>
  <si>
    <t>携带后，不会受到天气的伤害，并且不会受到粉尘类招式影响。</t>
  </si>
  <si>
    <t>特性护具</t>
  </si>
  <si>
    <t>携带后，特性不会被对手改变。</t>
  </si>
  <si>
    <t>清净坠饰</t>
  </si>
  <si>
    <t>携带后，不会因为对手的招式或特性而下降能力变化等级。</t>
  </si>
  <si>
    <t>密探斗篷</t>
  </si>
  <si>
    <t>携带后，不会被招式追加效果的影响。</t>
  </si>
  <si>
    <t>万能伞</t>
  </si>
  <si>
    <t>携带它的宝可梦不会受到天气的影响。</t>
  </si>
  <si>
    <t>厚底靴</t>
  </si>
  <si>
    <t>携带后，不会受到陷阱的影响。</t>
  </si>
  <si>
    <t>部位护具</t>
  </si>
  <si>
    <t>携带后，使出的接触类招式不会受到‘受到接触类招式时发动’的特性、道具、招式的影响。</t>
  </si>
  <si>
    <t>弱点保险</t>
  </si>
  <si>
    <t>携带后，受到效果绝佳的招式攻击后自动使用，使用后攻击和特攻能力变化上升2级。使用后消耗。</t>
  </si>
  <si>
    <t>打空保险</t>
  </si>
  <si>
    <t>携带后，当使出的招式未命中时自动使用，使用后速度能力变化上升2级。使用后消耗。</t>
  </si>
  <si>
    <t>剧毒宝珠</t>
  </si>
  <si>
    <t>携带它的宝可梦宝可梦会在回合结束时会进入剧毒状态。</t>
  </si>
  <si>
    <t>火焰宝珠</t>
  </si>
  <si>
    <t>携带它的宝可梦宝可梦会在回合结束时会进入灼伤状态。</t>
  </si>
  <si>
    <t>冰冷岩石</t>
  </si>
  <si>
    <t>当携带它的宝可梦利用招式或特性展开下雪的话，下雪的时间延长至八回合。</t>
  </si>
  <si>
    <t>沙沙岩石</t>
  </si>
  <si>
    <t>当携带它的宝可梦利用招式或特性展开沙暴的话，沙暴的时间延长至八回合。</t>
  </si>
  <si>
    <t>炽热岩石</t>
  </si>
  <si>
    <t>当携带它的宝可梦利用招式或特性展开大晴天的话，大晴天的时间延长至八回合。</t>
  </si>
  <si>
    <t>潮湿岩石</t>
  </si>
  <si>
    <t>当携带它的宝可梦利用招式或特性展开下雨的话，下雨的时间延长至八回合。</t>
  </si>
  <si>
    <t>光之黏土</t>
  </si>
  <si>
    <t>当携带它的宝可梦使出光墙、反射壁、极光幕时，效果从五回合延长到八回合，并且在场上制造光墙、反射壁、极光幕时额外制造2格。</t>
  </si>
  <si>
    <t>紧缠钩爪</t>
  </si>
  <si>
    <t>当携带它的宝可梦利用招式或特性进行束缚时，束缚的回合延长至七回合。</t>
  </si>
  <si>
    <t>大地膜</t>
  </si>
  <si>
    <t>当携带它的宝可梦利用招式或特性展开场地时，场地的持续时间延长至八回合。</t>
  </si>
  <si>
    <t>电气种子</t>
  </si>
  <si>
    <t>携带后，在电气场地上时自动使用，使用后防御能力变化上升1级。使用后消耗。</t>
  </si>
  <si>
    <t>精神种子</t>
  </si>
  <si>
    <t>携带后，在精神场地上时自动使用，使用后特防能力变化上升1级。使用后消耗。</t>
  </si>
  <si>
    <t>薄雾种子</t>
  </si>
  <si>
    <t>携带后，在薄雾场地上时自动使用，使用后特防能力变化上升1级。使用后消耗。</t>
  </si>
  <si>
    <t>青草种子</t>
  </si>
  <si>
    <t>携带后，在青草场地上时自动使用，使用后防御能力变化上升1级。使用后消耗。</t>
  </si>
  <si>
    <t>逃脱按键</t>
  </si>
  <si>
    <t>携带后，受到攻击时自动使用，使用后立即与同行的宝可梦进行替换。使用后消耗。</t>
  </si>
  <si>
    <t>避难背包</t>
  </si>
  <si>
    <t>携带后，能力等级下降时自动使用，使用后立即与同行宝可梦进行替换。使用后消耗。</t>
  </si>
  <si>
    <t>客房服务</t>
  </si>
  <si>
    <t>携带后，当场上处于戏法空间时自动使用，使用后速度能力变化下降1级。使用后消耗。</t>
  </si>
  <si>
    <t>红牌</t>
  </si>
  <si>
    <t>携带后，受到攻击时自动使用，使用后使对方立即与同行的宝可梦进行替换。使用后消耗。</t>
  </si>
  <si>
    <t>爽喉喷雾</t>
  </si>
  <si>
    <t>携带后，使用声音类招式时自动使用，使用后特攻能力变化上升1级。使用后消耗。</t>
  </si>
  <si>
    <t>美丽空壳</t>
  </si>
  <si>
    <t>后攻之尾</t>
  </si>
  <si>
    <t>红线</t>
  </si>
  <si>
    <t>携带后，在自身陷入着迷状态时，可以让使自身陷入着迷状态的宝可梦也陷入着迷状态。</t>
  </si>
  <si>
    <t>气球</t>
  </si>
  <si>
    <t>携带它的宝可梦被视为飘浮状态，受到攻击后消耗。</t>
  </si>
  <si>
    <t>标靶</t>
  </si>
  <si>
    <t>携带后，会被原本免疫的招式命中。</t>
  </si>
  <si>
    <t>光苔</t>
  </si>
  <si>
    <t>携带后，受到水属性招式攻击后自动使用，使用后特攻能力变化上升1级。使用后消耗。</t>
  </si>
  <si>
    <t>雪球</t>
  </si>
  <si>
    <t>携带后，受到冰属性招式攻击后自动使用，使用后攻击能力变化上升1级。使用后消耗。</t>
  </si>
  <si>
    <t>球根</t>
  </si>
  <si>
    <t>充电电池</t>
  </si>
  <si>
    <t>携带后，受到电属性招式攻击后自动使用，使用后攻击能力变化上升1级。使用后消耗。</t>
  </si>
  <si>
    <t>胆怯球</t>
  </si>
  <si>
    <t>携带后，受到威吓特性的影响时自动使用，使用后速度能力变化上升1级。使用后消耗。</t>
  </si>
  <si>
    <t>火球石板</t>
  </si>
  <si>
    <t>携带后，火属性的招式威力骰出目+1。</t>
  </si>
  <si>
    <t>水滴石板</t>
  </si>
  <si>
    <t>雷电石板</t>
  </si>
  <si>
    <t>携带后，电属性的招式威力骰出目+1。</t>
  </si>
  <si>
    <t>碧绿石板</t>
  </si>
  <si>
    <t>携带后，草属性的招式威力骰出目+1。</t>
  </si>
  <si>
    <t>冰柱石板</t>
  </si>
  <si>
    <t>携带后，冰属性的招式威力骰出目+1。</t>
  </si>
  <si>
    <t>拳头石板</t>
  </si>
  <si>
    <t>携带后，格斗属性的招式威力骰出目+1。</t>
  </si>
  <si>
    <t>剧毒石板</t>
  </si>
  <si>
    <t>携带后，毒属性的招式威力骰出目+1。</t>
  </si>
  <si>
    <t>大地石板</t>
  </si>
  <si>
    <t>携带后，地面属性的招式威力骰出目+1。</t>
  </si>
  <si>
    <t>蓝天石板</t>
  </si>
  <si>
    <t>携带后，飞行属性的招式威力骰出目+1。</t>
  </si>
  <si>
    <t>神奇石板</t>
  </si>
  <si>
    <t>携带后，超能力属性的招式威力骰出目+1。</t>
  </si>
  <si>
    <t>玉虫石板</t>
  </si>
  <si>
    <t>携带后，虫属性的招式威力骰出目+1。</t>
  </si>
  <si>
    <t>岩石石板</t>
  </si>
  <si>
    <t>携带后，岩石属性的招式威力骰出目+1。</t>
  </si>
  <si>
    <t>妖怪石板</t>
  </si>
  <si>
    <t>携带后，幽灵属性的招式威力骰出目+1。</t>
  </si>
  <si>
    <t>龙之石板</t>
  </si>
  <si>
    <t>携带后，龙属性的招式威力骰出目+1。</t>
  </si>
  <si>
    <t>恶颜石板</t>
  </si>
  <si>
    <t>携带后，恶属性的招式威力骰出目+1。</t>
  </si>
  <si>
    <t>钢铁石板</t>
  </si>
  <si>
    <t>携带后，钢属性的招式威力骰出目+1。</t>
  </si>
  <si>
    <t>妖精石板</t>
  </si>
  <si>
    <t>心之水滴</t>
  </si>
  <si>
    <t>拉帝欧斯或拉帝亚斯携带后，超能力和龙属性的招式威力骰出目+1。</t>
  </si>
  <si>
    <t>金刚宝珠</t>
  </si>
  <si>
    <t>帝牙卢卡携带后，龙和钢属性的招式威力骰出目+1。并且帝牙卢卡会变成特别的样子。</t>
  </si>
  <si>
    <t>白玉宝珠</t>
  </si>
  <si>
    <t>帕路奇亚携带后，龙和水属性的招式威力骰出目+1。并且帕路奇亚会变成特别的样子。</t>
  </si>
  <si>
    <t>白金宝珠</t>
  </si>
  <si>
    <t>骑拉帝纳携带后，龙和幽灵属性的招式威力骰出目+1。并且骑拉帝纳会变成特别的样子。</t>
  </si>
  <si>
    <t>驱劲能量</t>
  </si>
  <si>
    <t>特性为古代活性或夸克充能的宝可梦携带时，上场时自动使用，使用后触发自身的古代活性或夸克充能。使用后消耗。</t>
  </si>
  <si>
    <t>水井面具</t>
  </si>
  <si>
    <t>厄诡椪携带后，会变成水井面具，并且招式威力骰出目+1</t>
  </si>
  <si>
    <t>火灶面具</t>
  </si>
  <si>
    <t>厄诡椪携带后，会变成火灶面具，并且招式威力骰出目+1</t>
  </si>
  <si>
    <t>础石面具</t>
  </si>
  <si>
    <t>厄诡椪携带后，会变成础石面具，并且招式威力骰出目+1</t>
  </si>
  <si>
    <t>文柚果</t>
  </si>
  <si>
    <t>当携带它的宝可梦HP低于1/2时自动使用。使用后回复1D8+体力调整值的HP。使用后消耗。</t>
  </si>
  <si>
    <t>橙橙果</t>
  </si>
  <si>
    <t>当携带它的宝可梦HP低于1/2时自动使用。使用后回复1D8HP。使用后消耗。</t>
  </si>
  <si>
    <t>苹野果</t>
  </si>
  <si>
    <t>携带它宝可梦的EP低于50时自动使用。使用后回复30SP。使用后消耗。</t>
  </si>
  <si>
    <t>利木果</t>
  </si>
  <si>
    <t>当携带它的宝可梦陷入冰冻状态时自动使用。使用后解除冰冻状态。使用后消耗。</t>
  </si>
  <si>
    <t>柿仔果</t>
  </si>
  <si>
    <t>当携带它的宝可梦陷入混乱状态时自动使用。使用后解除混乱状态。使用后消耗。</t>
  </si>
  <si>
    <t>樱子果</t>
  </si>
  <si>
    <t>当携带它的宝可梦陷入麻痹状态时自动使用。使用后解除麻痹状态。使用后消耗。</t>
  </si>
  <si>
    <t>莓莓果</t>
  </si>
  <si>
    <t>当携带它的宝可梦陷入灼伤状态时自动使用。使用后解除灼伤状态。使用后消耗。</t>
  </si>
  <si>
    <t>零余果</t>
  </si>
  <si>
    <t>当携带它的宝可梦陷入睡眠状态时自动使用。使用后解除睡眠状态。使用后消耗。</t>
  </si>
  <si>
    <t>桃桃果</t>
  </si>
  <si>
    <t>当携带它的宝可梦陷入中毒或剧毒状态时自动使用。使用后解除中毒或剧毒状态。使用后消耗。</t>
  </si>
  <si>
    <t>木子果</t>
  </si>
  <si>
    <t>当携带它的宝可梦陷入异常状态或混乱状态时自动使用。使用后解除异常状态或混乱状态。使用后消耗。</t>
  </si>
  <si>
    <t>葱首果</t>
  </si>
  <si>
    <t>当携带它的宝可梦能力等级下降时自动使用，使用后将所有降低的能力变化归零。使用后消耗。</t>
  </si>
  <si>
    <t>雾莲果</t>
  </si>
  <si>
    <t>当携带它的宝可梦受到特殊招式攻击时自动使用，使用后攻击方受到1D6的固定伤害。使用后消耗。</t>
  </si>
  <si>
    <t>香罗果</t>
  </si>
  <si>
    <t>当携带它的宝可梦受到特殊招式攻击时自动使用，使用后特防能力变化上升1级。使用后消耗。</t>
  </si>
  <si>
    <t>嘉珍果</t>
  </si>
  <si>
    <t>当携带它的宝可梦受到物理招式攻击时自动使用，使用后攻击方受到1D6的固定伤害。使用后消耗。</t>
  </si>
  <si>
    <t>亚开果</t>
  </si>
  <si>
    <t>当携带它的宝可梦受到物理招式攻击时自动使用，使用后防御能力变化上升1级。使用后消耗。</t>
  </si>
  <si>
    <t>谜芝果</t>
  </si>
  <si>
    <t>当携带它的宝可梦受到效果绝佳的招式攻击时自动使用，使用后回复2D6HP。使用后消耗。</t>
  </si>
  <si>
    <t>乐芭果</t>
  </si>
  <si>
    <t>当携带它的宝可梦HP低于1/2时自动使用，使用后回复2D6HP。使用后消耗。</t>
  </si>
  <si>
    <t>勿花果</t>
  </si>
  <si>
    <t>芒芒果</t>
  </si>
  <si>
    <t>异奇果</t>
  </si>
  <si>
    <t>芭亚果</t>
  </si>
  <si>
    <t>番荔果</t>
  </si>
  <si>
    <t>当携带它的宝可梦受到效果绝佳的冰属性招式时自动使用，使用时对该招式获得一次属性抵抗。使用后消耗。</t>
  </si>
  <si>
    <t>罗子果</t>
  </si>
  <si>
    <t>当携带它的宝可梦受到效果绝佳的草属性招式时自动使用，使用时对该招式获得一次属性抵抗。使用后消耗。</t>
  </si>
  <si>
    <t>福禄果</t>
  </si>
  <si>
    <t>当携带它的宝可梦受到效果绝佳的超能力属性招式时自动使用，使用时对该招式获得一次属性抵抗。使用后消耗。</t>
  </si>
  <si>
    <t>扁樱果</t>
  </si>
  <si>
    <t>当携带它的宝可梦受到效果绝佳的虫属性招式时自动使用，使用时对该招式获得一次属性抵抗。使用后消耗。</t>
  </si>
  <si>
    <t>腰木果</t>
  </si>
  <si>
    <t>当携带它的宝可梦受到效果绝佳的地面属性招式时自动使用，使用时对该招式获得一次属性抵抗。使用后消耗。</t>
  </si>
  <si>
    <t>烛木果</t>
  </si>
  <si>
    <t>当携带它的宝可梦受到效果绝佳的电属性招式时自动使用，使用时对该招式获得一次属性抵抗。使用后消耗。</t>
  </si>
  <si>
    <t>通通果</t>
  </si>
  <si>
    <t>当携带它的宝可梦受到效果绝佳的毒属性招式时自动使用，使用时对该招式获得一次属性抵抗。使用后消耗。</t>
  </si>
  <si>
    <t>刺耳果</t>
  </si>
  <si>
    <t>当携带它的宝可梦受到效果绝佳的恶属性招式时自动使用，使用时对该招式获得一次属性抵抗。使用后消耗。</t>
  </si>
  <si>
    <t>棱瓜果</t>
  </si>
  <si>
    <t>当携带它的宝可梦受到效果绝佳的飞行属性招式时自动使用，使用时对该招式获得一次属性抵抗。使用后消耗。</t>
  </si>
  <si>
    <t>霹霹果</t>
  </si>
  <si>
    <t>当携带它的宝可梦受到效果绝佳的钢属性招式时自动使用，使用时对该招式获得一次属性抵抗。使用后消耗。</t>
  </si>
  <si>
    <t>莲蒲果</t>
  </si>
  <si>
    <t>当携带它的宝可梦受到效果绝佳的格斗属性招式时自动使用，使用时对该招式获得一次属性抵抗。使用后消耗。</t>
  </si>
  <si>
    <t>巧可果</t>
  </si>
  <si>
    <t>当携带它的宝可梦受到效果绝佳的火属性招式时自动使用，使用时对该招式获得一次属性抵抗。使用后消耗。</t>
  </si>
  <si>
    <t>莓榴果</t>
  </si>
  <si>
    <t>当携带它的宝可梦受到效果绝佳的龙属性招式时自动使用，使用时对该招式获得一次属性抵抗。使用后消耗。</t>
  </si>
  <si>
    <t>千香果</t>
  </si>
  <si>
    <t>当携带它的宝可梦受到效果绝佳的水属性招式时自动使用，使用时对该招式获得一次属性抵抗。使用后消耗。</t>
  </si>
  <si>
    <t>草蚕果</t>
  </si>
  <si>
    <t>当携带它的宝可梦受到效果绝佳的岩石属性招式时自动使用，使用时对该招式获得一次属性抵抗。使用后消耗。</t>
  </si>
  <si>
    <t>洛玫果</t>
  </si>
  <si>
    <t>当携带它的宝可梦受到效果绝佳的妖精属性招式时自动使用，使用时对该招式获得一次属性抵抗。使用后消耗。</t>
  </si>
  <si>
    <t>佛柑果</t>
  </si>
  <si>
    <t>当携带它的宝可梦受到效果绝佳的幽灵属性招式时自动使用，使用时对该招式获得一次属性抵抗。使用后消耗。</t>
  </si>
  <si>
    <t>灯浆果</t>
  </si>
  <si>
    <t>当携带它的宝可梦受到一般属性招式时自动使用，使用时对该招式获得一次属性抵抗。使用后消耗。</t>
  </si>
  <si>
    <t>龙睛果</t>
  </si>
  <si>
    <t>当携带它的宝可梦HP低于最大HP的1⁄4时自动使用，使用后防御能力变化上升1级。使用后消耗。</t>
  </si>
  <si>
    <t>枝荔果</t>
  </si>
  <si>
    <t>当携带它的宝可梦HP低于最大HP的1⁄4时自动使用，使用后攻击能力变化上升1级。使用后消耗。</t>
  </si>
  <si>
    <t>奇秘果</t>
  </si>
  <si>
    <t>当携带它的宝可梦HP低于最大HP的1⁄4时自动使用，使用后命中能力变化上升1级。使用后消耗。</t>
  </si>
  <si>
    <t>兰萨果</t>
  </si>
  <si>
    <t>当携带它的宝可梦HP低于最大HP的1⁄4时自动使用，使用后命中要害等级上升1级。使用后消耗。</t>
  </si>
  <si>
    <t>沙鳞果</t>
  </si>
  <si>
    <t>当携带它的宝可梦HP低于最大HP的1⁄4时自动使用，使用后速度能力变化上升1级。使用后消耗。</t>
  </si>
  <si>
    <t>星桃果</t>
  </si>
  <si>
    <t>当携带它的宝可梦HP低于最大HP的1⁄4时自动使用，使用后在攻击、防御、特攻、特防、速度其中随机一项能力变化上升2级。使用后消耗。</t>
  </si>
  <si>
    <t>杏仔果</t>
  </si>
  <si>
    <t>当携带它的宝可梦HP低于最大HP的1⁄4时自动使用，使用后特防能力变化上升1级。使用后消耗。</t>
  </si>
  <si>
    <t>龙火果</t>
  </si>
  <si>
    <t>当携带它的宝可梦HP低于最大HP的1⁄4时自动使用，使用后特攻能力变化上升1级。使用后消耗。</t>
  </si>
  <si>
    <t>释陀果</t>
  </si>
  <si>
    <t>当携带它的宝可梦HP低于最大HP的1⁄4时自动使用，使用后下一次使出的招式在优先度相同的情况下会优先使出。使用后消耗。</t>
  </si>
  <si>
    <t>水性</t>
  </si>
  <si>
    <t>感知</t>
  </si>
  <si>
    <t>聆听</t>
  </si>
  <si>
    <t>潜行</t>
  </si>
  <si>
    <t>攀爬</t>
  </si>
  <si>
    <t>侦查</t>
  </si>
  <si>
    <t>嗅觉</t>
  </si>
  <si>
    <t>7</t>
  </si>
  <si>
    <t>6</t>
  </si>
  <si>
    <t>5</t>
  </si>
  <si>
    <t>4</t>
  </si>
  <si>
    <t>3</t>
  </si>
  <si>
    <t>2</t>
  </si>
  <si>
    <t>1</t>
  </si>
  <si>
    <t>精灵球球种</t>
  </si>
  <si>
    <t>进攻方↓</t>
  </si>
  <si>
    <t>A</t>
  </si>
  <si>
    <t>B</t>
  </si>
  <si>
    <t>Y</t>
  </si>
  <si>
    <t>大师球</t>
  </si>
  <si>
    <t>狩猎球</t>
  </si>
  <si>
    <t>X</t>
  </si>
  <si>
    <t>等级球1</t>
  </si>
  <si>
    <t>等级球2</t>
  </si>
  <si>
    <t>D</t>
  </si>
  <si>
    <t>W</t>
  </si>
  <si>
    <t>等级球3</t>
  </si>
  <si>
    <t>等级球4</t>
  </si>
  <si>
    <t>E</t>
  </si>
  <si>
    <t>V</t>
  </si>
  <si>
    <t>诱饵球1</t>
  </si>
  <si>
    <t>诱饵球2</t>
  </si>
  <si>
    <t>F</t>
  </si>
  <si>
    <t>U</t>
  </si>
  <si>
    <t>月亮球1</t>
  </si>
  <si>
    <t>月亮球2</t>
  </si>
  <si>
    <t>G</t>
  </si>
  <si>
    <t>T</t>
  </si>
  <si>
    <t>友友球</t>
  </si>
  <si>
    <t>甜蜜球1</t>
  </si>
  <si>
    <t>全场都可以放置宝可梦，中间的红黑色框只是为了区分半场</t>
  </si>
  <si>
    <t>甜蜜球2</t>
  </si>
  <si>
    <t>沉重球</t>
  </si>
  <si>
    <t>速度球1</t>
  </si>
  <si>
    <t>M</t>
  </si>
  <si>
    <t>数值</t>
  </si>
  <si>
    <t>觉醒属性</t>
  </si>
  <si>
    <t>速度球2</t>
  </si>
  <si>
    <t>S</t>
  </si>
  <si>
    <t>对应属性</t>
  </si>
  <si>
    <t>竞赛球</t>
  </si>
  <si>
    <t>小</t>
  </si>
  <si>
    <t>捕网球1</t>
  </si>
  <si>
    <t>进攻方→</t>
  </si>
  <si>
    <t>大</t>
  </si>
  <si>
    <t>捕网球2</t>
  </si>
  <si>
    <t>特小</t>
  </si>
  <si>
    <t>巢穴球1</t>
  </si>
  <si>
    <t>特大</t>
  </si>
  <si>
    <t>巢穴球2</t>
  </si>
  <si>
    <t>超级小</t>
  </si>
  <si>
    <t>重复球1</t>
  </si>
  <si>
    <t>超级大</t>
  </si>
  <si>
    <t>重复球2</t>
  </si>
  <si>
    <t>头目</t>
  </si>
  <si>
    <t>计时球</t>
  </si>
  <si>
    <t>纪念球</t>
  </si>
  <si>
    <t>治愈球</t>
  </si>
  <si>
    <t>豪华球</t>
  </si>
  <si>
    <t>潜水球1</t>
  </si>
  <si>
    <t>潜水球2</t>
  </si>
  <si>
    <t>等级球</t>
  </si>
  <si>
    <t>黑暗球1</t>
  </si>
  <si>
    <t>黑暗球2</t>
  </si>
  <si>
    <t>先机球1</t>
  </si>
  <si>
    <t>先机球2</t>
  </si>
  <si>
    <t>月亮球</t>
  </si>
  <si>
    <t>招式原始威力</t>
  </si>
  <si>
    <t>对应Ｚ招式威力</t>
  </si>
  <si>
    <t>其它属性极巨招式威力</t>
  </si>
  <si>
    <t>格斗和毒属性极巨招式威力</t>
  </si>
  <si>
    <t>D6+D8</t>
  </si>
  <si>
    <t>D6+D8+1</t>
  </si>
  <si>
    <t>2D10+D8</t>
  </si>
  <si>
    <t>2D6+D10</t>
  </si>
  <si>
    <t>Ⅲ</t>
  </si>
  <si>
    <t>2D8+1</t>
  </si>
  <si>
    <t>3D10+D4+1</t>
  </si>
  <si>
    <t>诱饵球</t>
  </si>
  <si>
    <t>3D10+D6</t>
  </si>
  <si>
    <t>3D6+1</t>
  </si>
  <si>
    <t>3D10+D6+1</t>
  </si>
  <si>
    <t>▶</t>
  </si>
  <si>
    <t>●</t>
  </si>
  <si>
    <t>◀</t>
  </si>
  <si>
    <t>招式名称</t>
  </si>
  <si>
    <t>Ｚ招式威力</t>
  </si>
  <si>
    <t>极巨招式威力</t>
  </si>
  <si>
    <t>♡</t>
  </si>
  <si>
    <t>甜蜜球</t>
  </si>
  <si>
    <t>4D10+D4</t>
  </si>
  <si>
    <t>3D10+D4</t>
  </si>
  <si>
    <t>速度球</t>
  </si>
  <si>
    <t>公园球</t>
  </si>
  <si>
    <t>重复球</t>
  </si>
  <si>
    <t>巢穴球</t>
  </si>
  <si>
    <t>捕网球</t>
  </si>
  <si>
    <t>潜水球</t>
  </si>
  <si>
    <t>先机球</t>
  </si>
  <si>
    <t>黑暗球</t>
  </si>
  <si>
    <t>贵重球</t>
  </si>
  <si>
    <t>梦境球</t>
  </si>
  <si>
    <t>╋</t>
  </si>
  <si>
    <t>┏</t>
  </si>
  <si>
    <t>┓</t>
  </si>
  <si>
    <t>究极球</t>
  </si>
  <si>
    <t>┗</t>
  </si>
  <si>
    <t>┛</t>
  </si>
  <si>
    <t>奇异球</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</si>
</sst>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quot;m&quot;"/>
    <numFmt numFmtId="178" formatCode="0.0&quot;kg&quot;"/>
    <numFmt numFmtId="179" formatCode="#\ ?/?"/>
    <numFmt numFmtId="180" formatCode="0_ "/>
  </numFmts>
  <fonts count="51">
    <font>
      <sz val="11"/>
      <name val="等线"/>
      <charset val="134"/>
    </font>
    <font>
      <sz val="11"/>
      <color rgb="FFFFFFFF"/>
      <name val="等线"/>
      <charset val="134"/>
    </font>
    <font>
      <sz val="16"/>
      <color rgb="FF000000"/>
      <name val="黑体"/>
      <charset val="134"/>
    </font>
    <font>
      <b/>
      <sz val="11"/>
      <color rgb="FF000000"/>
      <name val="微软雅黑"/>
      <charset val="134"/>
    </font>
    <font>
      <sz val="11"/>
      <color rgb="FF000000"/>
      <name val="等线"/>
      <charset val="134"/>
    </font>
    <font>
      <sz val="11"/>
      <color rgb="FFFFFFFF"/>
      <name val="微软雅黑"/>
      <charset val="134"/>
    </font>
    <font>
      <sz val="11"/>
      <color rgb="FF000000"/>
      <name val="微软雅黑"/>
      <charset val="134"/>
    </font>
    <font>
      <b/>
      <sz val="28"/>
      <color rgb="FFFFFFFF"/>
      <name val="等线"/>
      <charset val="134"/>
    </font>
    <font>
      <b/>
      <sz val="11"/>
      <name val="微软雅黑"/>
      <charset val="134"/>
    </font>
    <font>
      <sz val="10"/>
      <name val="微软雅黑"/>
      <charset val="134"/>
    </font>
    <font>
      <b/>
      <sz val="28"/>
      <color rgb="FFFF0000"/>
      <name val="等线"/>
      <charset val="134"/>
    </font>
    <font>
      <b/>
      <sz val="28"/>
      <color rgb="FFFFBF00"/>
      <name val="等线"/>
      <charset val="134"/>
    </font>
    <font>
      <sz val="14"/>
      <color rgb="FFFF0000"/>
      <name val="等线"/>
      <charset val="134"/>
    </font>
    <font>
      <sz val="14"/>
      <color rgb="FFFFBF00"/>
      <name val="等线"/>
      <charset val="134"/>
    </font>
    <font>
      <sz val="14"/>
      <color rgb="FF000000"/>
      <name val="等线"/>
      <charset val="134"/>
    </font>
    <font>
      <sz val="11"/>
      <color rgb="FFFF0000"/>
      <name val="等线"/>
      <charset val="134"/>
    </font>
    <font>
      <sz val="36"/>
      <color rgb="FFFFFFFF"/>
      <name val="宋体"/>
      <charset val="134"/>
    </font>
    <font>
      <sz val="14"/>
      <color rgb="FF2F75B6"/>
      <name val="等线"/>
      <charset val="134"/>
    </font>
    <font>
      <sz val="11"/>
      <color rgb="FF5C9BD5"/>
      <name val="等线"/>
      <charset val="134"/>
    </font>
    <font>
      <b/>
      <sz val="16"/>
      <color rgb="FF4BF5FF"/>
      <name val="等线"/>
      <charset val="134"/>
    </font>
    <font>
      <b/>
      <sz val="16"/>
      <color rgb="FF4BF5FF"/>
      <name val="Consolas"/>
      <charset val="134"/>
    </font>
    <font>
      <sz val="11"/>
      <color rgb="FF000000"/>
      <name val="宋体"/>
      <charset val="134"/>
    </font>
    <font>
      <sz val="11"/>
      <name val="微软雅黑"/>
      <charset val="134"/>
    </font>
    <font>
      <sz val="9"/>
      <color rgb="FF7F7F7F"/>
      <name val="微软雅黑"/>
      <charset val="134"/>
    </font>
    <font>
      <sz val="11"/>
      <color rgb="FFFF0000"/>
      <name val="微软雅黑"/>
      <charset val="134"/>
    </font>
    <font>
      <sz val="12"/>
      <name val="微软雅黑"/>
      <charset val="134"/>
    </font>
    <font>
      <sz val="10"/>
      <color rgb="FF7F7F7F"/>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
      <sz val="10"/>
      <name val="宋体"/>
      <charset val="134"/>
    </font>
    <font>
      <b/>
      <sz val="9"/>
      <name val="宋体"/>
      <charset val="134"/>
    </font>
    <font>
      <sz val="9"/>
      <name val="宋体"/>
      <charset val="134"/>
    </font>
  </fonts>
  <fills count="65">
    <fill>
      <patternFill patternType="none"/>
    </fill>
    <fill>
      <patternFill patternType="gray125"/>
    </fill>
    <fill>
      <patternFill patternType="solid">
        <fgColor rgb="FFED7B30"/>
        <bgColor indexed="64"/>
      </patternFill>
    </fill>
    <fill>
      <patternFill patternType="solid">
        <fgColor rgb="FFFF0000"/>
        <bgColor indexed="64"/>
      </patternFill>
    </fill>
    <fill>
      <patternFill patternType="solid">
        <fgColor indexed="65"/>
        <bgColor indexed="64"/>
      </patternFill>
    </fill>
    <fill>
      <patternFill patternType="solid">
        <fgColor rgb="FFFFF2CB"/>
        <bgColor indexed="64"/>
      </patternFill>
    </fill>
    <fill>
      <patternFill patternType="solid">
        <fgColor rgb="FFFFFFFF"/>
        <bgColor indexed="64"/>
      </patternFill>
    </fill>
    <fill>
      <patternFill patternType="solid">
        <fgColor rgb="FF000000"/>
        <bgColor indexed="64"/>
      </patternFill>
    </fill>
    <fill>
      <patternFill patternType="solid">
        <fgColor rgb="FF2278F0"/>
        <bgColor indexed="64"/>
      </patternFill>
    </fill>
    <fill>
      <patternFill patternType="solid">
        <fgColor rgb="FFFFFF00"/>
        <bgColor indexed="64"/>
      </patternFill>
    </fill>
    <fill>
      <patternFill patternType="solid">
        <fgColor rgb="FFDD37EC"/>
        <bgColor indexed="64"/>
      </patternFill>
    </fill>
    <fill>
      <patternFill patternType="solid">
        <fgColor rgb="FF7030A0"/>
        <bgColor indexed="64"/>
      </patternFill>
    </fill>
    <fill>
      <patternFill patternType="solid">
        <fgColor rgb="FFC5DA7A"/>
        <bgColor indexed="64"/>
      </patternFill>
    </fill>
    <fill>
      <patternFill patternType="solid">
        <fgColor rgb="FFBF8F00"/>
        <bgColor indexed="64"/>
      </patternFill>
    </fill>
    <fill>
      <patternFill patternType="solid">
        <fgColor rgb="FFFFC000"/>
        <bgColor indexed="64"/>
      </patternFill>
    </fill>
    <fill>
      <patternFill patternType="solid">
        <fgColor rgb="FF00B0F0"/>
        <bgColor indexed="64"/>
      </patternFill>
    </fill>
    <fill>
      <patternFill patternType="solid">
        <fgColor rgb="FF70AD46"/>
        <bgColor indexed="64"/>
      </patternFill>
    </fill>
    <fill>
      <patternFill patternType="solid">
        <fgColor rgb="FFEA53C8"/>
        <bgColor indexed="64"/>
      </patternFill>
    </fill>
    <fill>
      <patternFill patternType="solid">
        <fgColor rgb="FFF394D0"/>
        <bgColor indexed="64"/>
      </patternFill>
    </fill>
    <fill>
      <patternFill patternType="solid">
        <fgColor rgb="FF2F75B6"/>
        <bgColor indexed="64"/>
      </patternFill>
    </fill>
    <fill>
      <patternFill patternType="solid">
        <fgColor rgb="FF757070"/>
        <bgColor indexed="64"/>
      </patternFill>
    </fill>
    <fill>
      <patternFill patternType="solid">
        <fgColor rgb="FF548235"/>
        <bgColor indexed="64"/>
      </patternFill>
    </fill>
    <fill>
      <patternFill patternType="solid">
        <fgColor rgb="FFBEAE00"/>
        <bgColor indexed="64"/>
      </patternFill>
    </fill>
    <fill>
      <patternFill patternType="solid">
        <fgColor rgb="FF0070C0"/>
        <bgColor indexed="64"/>
      </patternFill>
    </fill>
    <fill>
      <patternFill patternType="solid">
        <fgColor rgb="FF5C9BD5"/>
        <bgColor indexed="64"/>
      </patternFill>
    </fill>
    <fill>
      <patternFill patternType="solid">
        <fgColor rgb="FFFFF2CC"/>
        <bgColor indexed="64"/>
      </patternFill>
    </fill>
    <fill>
      <patternFill patternType="solid">
        <fgColor rgb="FF4473C4"/>
        <bgColor indexed="64"/>
      </patternFill>
    </fill>
    <fill>
      <patternFill patternType="solid">
        <fgColor rgb="FF00B050"/>
        <bgColor indexed="64"/>
      </patternFill>
    </fill>
    <fill>
      <patternFill patternType="solid">
        <fgColor rgb="FFF96193"/>
        <bgColor indexed="64"/>
      </patternFill>
    </fill>
    <fill>
      <patternFill patternType="solid">
        <fgColor rgb="FF4BF5FF"/>
        <bgColor indexed="64"/>
      </patternFill>
    </fill>
    <fill>
      <patternFill patternType="solid">
        <fgColor rgb="FFC6E0B4"/>
        <bgColor indexed="64"/>
      </patternFill>
    </fill>
    <fill>
      <patternFill patternType="solid">
        <fgColor rgb="FFBDD7EE"/>
        <bgColor indexed="64"/>
      </patternFill>
    </fill>
    <fill>
      <patternFill patternType="solid">
        <fgColor theme="7" tint="0.8"/>
        <bgColor indexed="64"/>
      </patternFill>
    </fill>
    <fill>
      <patternFill patternType="solid">
        <fgColor rgb="FFED7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Dashed">
        <color rgb="FF808080"/>
      </left>
      <right style="mediumDashed">
        <color rgb="FF808080"/>
      </right>
      <top style="mediumDashed">
        <color rgb="FF808080"/>
      </top>
      <bottom style="mediumDashed">
        <color rgb="FF808080"/>
      </bottom>
      <diagonal/>
    </border>
    <border>
      <left style="mediumDashed">
        <color rgb="FF808080"/>
      </left>
      <right style="mediumDashed">
        <color rgb="FF808080"/>
      </right>
      <top style="mediumDashed">
        <color rgb="FF808080"/>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Dashed">
        <color rgb="FF808080"/>
      </left>
      <right style="mediumDashed">
        <color rgb="FF808080"/>
      </right>
      <top/>
      <bottom style="mediumDashed">
        <color rgb="FF808080"/>
      </bottom>
      <diagonal/>
    </border>
    <border>
      <left style="mediumDashed">
        <color rgb="FF808080"/>
      </left>
      <right style="mediumDashed">
        <color rgb="FF808080"/>
      </right>
      <top/>
      <bottom/>
      <diagonal/>
    </border>
    <border>
      <left style="mediumDashed">
        <color rgb="FF808080"/>
      </left>
      <right/>
      <top style="mediumDashed">
        <color rgb="FF808080"/>
      </top>
      <bottom/>
      <diagonal/>
    </border>
    <border>
      <left style="thick">
        <color rgb="FFFF0000"/>
      </left>
      <right style="thick">
        <color rgb="FFFF0000"/>
      </right>
      <top style="thick">
        <color rgb="FFFF0000"/>
      </top>
      <bottom style="mediumDashed">
        <color rgb="FF808080"/>
      </bottom>
      <diagonal/>
    </border>
    <border>
      <left/>
      <right style="thick">
        <color rgb="FF000000"/>
      </right>
      <top style="thick">
        <color rgb="FF000000"/>
      </top>
      <bottom style="mediumDashed">
        <color rgb="FF808080"/>
      </bottom>
      <diagonal/>
    </border>
    <border>
      <left style="mediumDashed">
        <color rgb="FF808080"/>
      </left>
      <right/>
      <top/>
      <bottom/>
      <diagonal/>
    </border>
    <border>
      <left style="thick">
        <color rgb="FFFF0000"/>
      </left>
      <right style="thick">
        <color rgb="FFFF0000"/>
      </right>
      <top/>
      <bottom style="mediumDashed">
        <color rgb="FF808080"/>
      </bottom>
      <diagonal/>
    </border>
    <border>
      <left/>
      <right style="thick">
        <color rgb="FF000000"/>
      </right>
      <top/>
      <bottom style="mediumDashed">
        <color rgb="FF808080"/>
      </bottom>
      <diagonal/>
    </border>
    <border>
      <left style="mediumDashed">
        <color rgb="FF808080"/>
      </left>
      <right/>
      <top style="mediumDashed">
        <color rgb="FF808080"/>
      </top>
      <bottom style="mediumDashed">
        <color rgb="FF808080"/>
      </bottom>
      <diagonal/>
    </border>
    <border>
      <left style="thick">
        <color rgb="FFFF0000"/>
      </left>
      <right style="mediumDashed">
        <color rgb="FF808080"/>
      </right>
      <top style="thick">
        <color rgb="FFFF0000"/>
      </top>
      <bottom style="mediumDashed">
        <color rgb="FF808080"/>
      </bottom>
      <diagonal/>
    </border>
    <border>
      <left/>
      <right style="thick">
        <color rgb="FFFF0000"/>
      </right>
      <top style="mediumDashed">
        <color rgb="FF808080"/>
      </top>
      <bottom style="mediumDashed">
        <color rgb="FF808080"/>
      </bottom>
      <diagonal/>
    </border>
    <border>
      <left/>
      <right style="mediumDashed">
        <color rgb="FF808080"/>
      </right>
      <top style="mediumDashed">
        <color rgb="FF808080"/>
      </top>
      <bottom style="mediumDashed">
        <color rgb="FF808080"/>
      </bottom>
      <diagonal/>
    </border>
    <border>
      <left style="mediumDashed">
        <color rgb="FF808080"/>
      </left>
      <right style="thick">
        <color rgb="FF000000"/>
      </right>
      <top style="thick">
        <color rgb="FF000000"/>
      </top>
      <bottom style="mediumDashed">
        <color rgb="FF808080"/>
      </bottom>
      <diagonal/>
    </border>
    <border>
      <left style="mediumDashed">
        <color rgb="FF808080"/>
      </left>
      <right/>
      <top/>
      <bottom style="mediumDashed">
        <color rgb="FF808080"/>
      </bottom>
      <diagonal/>
    </border>
    <border>
      <left style="thick">
        <color rgb="FFFF0000"/>
      </left>
      <right style="mediumDashed">
        <color rgb="FF808080"/>
      </right>
      <top/>
      <bottom style="mediumDashed">
        <color rgb="FF808080"/>
      </bottom>
      <diagonal/>
    </border>
    <border>
      <left/>
      <right style="thick">
        <color rgb="FFFF0000"/>
      </right>
      <top/>
      <bottom style="mediumDashed">
        <color rgb="FF808080"/>
      </bottom>
      <diagonal/>
    </border>
    <border>
      <left/>
      <right style="mediumDashed">
        <color rgb="FF808080"/>
      </right>
      <top/>
      <bottom style="mediumDashed">
        <color rgb="FF808080"/>
      </bottom>
      <diagonal/>
    </border>
    <border>
      <left style="mediumDashed">
        <color rgb="FF808080"/>
      </left>
      <right style="thick">
        <color rgb="FF000000"/>
      </right>
      <top/>
      <bottom style="mediumDashed">
        <color rgb="FF808080"/>
      </bottom>
      <diagonal/>
    </border>
    <border>
      <left style="thick">
        <color rgb="FFFF0000"/>
      </left>
      <right style="mediumDashed">
        <color rgb="FF808080"/>
      </right>
      <top style="mediumDashed">
        <color rgb="FF808080"/>
      </top>
      <bottom style="mediumDashed">
        <color rgb="FF808080"/>
      </bottom>
      <diagonal/>
    </border>
    <border>
      <left style="mediumDashed">
        <color rgb="FF808080"/>
      </left>
      <right style="thick">
        <color rgb="FF000000"/>
      </right>
      <top style="mediumDashed">
        <color rgb="FF808080"/>
      </top>
      <bottom style="mediumDashed">
        <color rgb="FF808080"/>
      </bottom>
      <diagonal/>
    </border>
    <border>
      <left style="thick">
        <color rgb="FFFF0000"/>
      </left>
      <right style="mediumDashed">
        <color rgb="FF808080"/>
      </right>
      <top style="mediumDashed">
        <color rgb="FF808080"/>
      </top>
      <bottom style="thick">
        <color rgb="FFFF0000"/>
      </bottom>
      <diagonal/>
    </border>
    <border>
      <left style="mediumDashed">
        <color rgb="FF808080"/>
      </left>
      <right style="thick">
        <color rgb="FF000000"/>
      </right>
      <top style="mediumDashed">
        <color rgb="FF808080"/>
      </top>
      <bottom style="thick">
        <color rgb="FF000000"/>
      </bottom>
      <diagonal/>
    </border>
    <border>
      <left style="thick">
        <color rgb="FFFF0000"/>
      </left>
      <right style="mediumDashed">
        <color rgb="FF808080"/>
      </right>
      <top/>
      <bottom style="thick">
        <color rgb="FFFF0000"/>
      </bottom>
      <diagonal/>
    </border>
    <border>
      <left style="mediumDashed">
        <color rgb="FF808080"/>
      </left>
      <right style="thick">
        <color rgb="FF000000"/>
      </right>
      <top/>
      <bottom style="thick">
        <color rgb="FF000000"/>
      </bottom>
      <diagonal/>
    </border>
    <border>
      <left style="thick">
        <color rgb="FFFF0000"/>
      </left>
      <right style="thick">
        <color rgb="FFFF0000"/>
      </right>
      <top style="mediumDashed">
        <color rgb="FF808080"/>
      </top>
      <bottom style="thick">
        <color rgb="FFFF0000"/>
      </bottom>
      <diagonal/>
    </border>
    <border>
      <left/>
      <right style="thick">
        <color rgb="FF000000"/>
      </right>
      <top style="mediumDashed">
        <color rgb="FF808080"/>
      </top>
      <bottom style="thick">
        <color rgb="FF000000"/>
      </bottom>
      <diagonal/>
    </border>
    <border>
      <left style="thick">
        <color rgb="FFFF0000"/>
      </left>
      <right style="thick">
        <color rgb="FFFF0000"/>
      </right>
      <top/>
      <bottom style="thick">
        <color rgb="FFFF0000"/>
      </bottom>
      <diagonal/>
    </border>
    <border>
      <left/>
      <right style="thick">
        <color rgb="FF000000"/>
      </right>
      <top/>
      <bottom style="thick">
        <color rgb="FF000000"/>
      </bottom>
      <diagonal/>
    </border>
    <border>
      <left/>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medium">
        <color rgb="FFFFFF00"/>
      </left>
      <right style="medium">
        <color rgb="FFFFFF00"/>
      </right>
      <top style="medium">
        <color auto="1"/>
      </top>
      <bottom/>
      <diagonal/>
    </border>
    <border>
      <left style="medium">
        <color rgb="FFFFFF00"/>
      </left>
      <right style="medium">
        <color rgb="FFFFFF00"/>
      </right>
      <top style="thick">
        <color rgb="FFFFFF00"/>
      </top>
      <bottom style="medium">
        <color auto="1"/>
      </bottom>
      <diagonal/>
    </border>
    <border>
      <left style="thick">
        <color rgb="FFFFFF00"/>
      </left>
      <right style="thick">
        <color rgb="FFFFFF00"/>
      </right>
      <top style="medium">
        <color auto="1"/>
      </top>
      <bottom style="thick">
        <color rgb="FFFFFF00"/>
      </bottom>
      <diagonal/>
    </border>
    <border>
      <left style="medium">
        <color auto="1"/>
      </left>
      <right/>
      <top/>
      <bottom/>
      <diagonal/>
    </border>
    <border>
      <left/>
      <right style="medium">
        <color auto="1"/>
      </right>
      <top/>
      <bottom/>
      <diagonal/>
    </border>
    <border>
      <left style="medium">
        <color auto="1"/>
      </left>
      <right/>
      <top style="medium">
        <color rgb="FFFF0000"/>
      </top>
      <bottom style="medium">
        <color rgb="FFFF0000"/>
      </bottom>
      <diagonal/>
    </border>
    <border>
      <left style="medium">
        <color auto="1"/>
      </left>
      <right style="medium">
        <color auto="1"/>
      </right>
      <top style="medium">
        <color rgb="FFFF0000"/>
      </top>
      <bottom style="medium">
        <color rgb="FFFF0000"/>
      </bottom>
      <diagonal/>
    </border>
    <border>
      <left/>
      <right style="medium">
        <color auto="1"/>
      </right>
      <top style="medium">
        <color rgb="FFFF0000"/>
      </top>
      <bottom style="medium">
        <color rgb="FFFF0000"/>
      </bottom>
      <diagonal/>
    </border>
    <border>
      <left style="medium">
        <color auto="1"/>
      </left>
      <right/>
      <top style="medium">
        <color rgb="FFBDD7EE"/>
      </top>
      <bottom style="medium">
        <color rgb="FFBDD7EE"/>
      </bottom>
      <diagonal/>
    </border>
    <border>
      <left/>
      <right style="medium">
        <color auto="1"/>
      </right>
      <top style="medium">
        <color rgb="FFBDD7EE"/>
      </top>
      <bottom style="medium">
        <color rgb="FFBDD7EE"/>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medium">
        <color auto="1"/>
      </right>
      <top style="medium">
        <color auto="1"/>
      </top>
      <bottom/>
      <diagonal/>
    </border>
    <border>
      <left style="medium">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
      <left style="medium">
        <color auto="1"/>
      </left>
      <right style="medium">
        <color auto="1"/>
      </right>
      <top/>
      <bottom style="medium">
        <color auto="1"/>
      </bottom>
      <diagonal/>
    </border>
    <border>
      <left/>
      <right style="thin">
        <color auto="1"/>
      </right>
      <top style="thin">
        <color auto="1"/>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medium">
        <color auto="1"/>
      </bottom>
      <diagonal/>
    </border>
    <border>
      <left/>
      <right/>
      <top style="medium">
        <color auto="1"/>
      </top>
      <bottom style="thin">
        <color auto="1"/>
      </bottom>
      <diagonal/>
    </border>
    <border>
      <left style="medium">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4" borderId="10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7" applyNumberFormat="0" applyFill="0" applyAlignment="0" applyProtection="0">
      <alignment vertical="center"/>
    </xf>
    <xf numFmtId="0" fontId="34" fillId="0" borderId="107" applyNumberFormat="0" applyFill="0" applyAlignment="0" applyProtection="0">
      <alignment vertical="center"/>
    </xf>
    <xf numFmtId="0" fontId="35" fillId="0" borderId="108" applyNumberFormat="0" applyFill="0" applyAlignment="0" applyProtection="0">
      <alignment vertical="center"/>
    </xf>
    <xf numFmtId="0" fontId="35" fillId="0" borderId="0" applyNumberFormat="0" applyFill="0" applyBorder="0" applyAlignment="0" applyProtection="0">
      <alignment vertical="center"/>
    </xf>
    <xf numFmtId="0" fontId="36" fillId="35" borderId="109" applyNumberFormat="0" applyAlignment="0" applyProtection="0">
      <alignment vertical="center"/>
    </xf>
    <xf numFmtId="0" fontId="37" fillId="36" borderId="110" applyNumberFormat="0" applyAlignment="0" applyProtection="0">
      <alignment vertical="center"/>
    </xf>
    <xf numFmtId="0" fontId="38" fillId="36" borderId="109" applyNumberFormat="0" applyAlignment="0" applyProtection="0">
      <alignment vertical="center"/>
    </xf>
    <xf numFmtId="0" fontId="39" fillId="37" borderId="111" applyNumberFormat="0" applyAlignment="0" applyProtection="0">
      <alignment vertical="center"/>
    </xf>
    <xf numFmtId="0" fontId="40" fillId="0" borderId="112" applyNumberFormat="0" applyFill="0" applyAlignment="0" applyProtection="0">
      <alignment vertical="center"/>
    </xf>
    <xf numFmtId="0" fontId="41" fillId="0" borderId="113" applyNumberFormat="0" applyFill="0" applyAlignment="0" applyProtection="0">
      <alignment vertical="center"/>
    </xf>
    <xf numFmtId="0" fontId="42" fillId="38" borderId="0" applyNumberFormat="0" applyBorder="0" applyAlignment="0" applyProtection="0">
      <alignment vertical="center"/>
    </xf>
    <xf numFmtId="0" fontId="43" fillId="39" borderId="0" applyNumberFormat="0" applyBorder="0" applyAlignment="0" applyProtection="0">
      <alignment vertical="center"/>
    </xf>
    <xf numFmtId="0" fontId="44" fillId="40" borderId="0" applyNumberFormat="0" applyBorder="0" applyAlignment="0" applyProtection="0">
      <alignment vertical="center"/>
    </xf>
    <xf numFmtId="0" fontId="45" fillId="41" borderId="0" applyNumberFormat="0" applyBorder="0" applyAlignment="0" applyProtection="0">
      <alignment vertical="center"/>
    </xf>
    <xf numFmtId="0" fontId="46" fillId="42" borderId="0" applyNumberFormat="0" applyBorder="0" applyAlignment="0" applyProtection="0">
      <alignment vertical="center"/>
    </xf>
    <xf numFmtId="0" fontId="46" fillId="43" borderId="0" applyNumberFormat="0" applyBorder="0" applyAlignment="0" applyProtection="0">
      <alignment vertical="center"/>
    </xf>
    <xf numFmtId="0" fontId="45" fillId="44" borderId="0" applyNumberFormat="0" applyBorder="0" applyAlignment="0" applyProtection="0">
      <alignment vertical="center"/>
    </xf>
    <xf numFmtId="0" fontId="45" fillId="45" borderId="0" applyNumberFormat="0" applyBorder="0" applyAlignment="0" applyProtection="0">
      <alignment vertical="center"/>
    </xf>
    <xf numFmtId="0" fontId="46" fillId="46" borderId="0" applyNumberFormat="0" applyBorder="0" applyAlignment="0" applyProtection="0">
      <alignment vertical="center"/>
    </xf>
    <xf numFmtId="0" fontId="46" fillId="47" borderId="0" applyNumberFormat="0" applyBorder="0" applyAlignment="0" applyProtection="0">
      <alignment vertical="center"/>
    </xf>
    <xf numFmtId="0" fontId="45" fillId="48" borderId="0" applyNumberFormat="0" applyBorder="0" applyAlignment="0" applyProtection="0">
      <alignment vertical="center"/>
    </xf>
    <xf numFmtId="0" fontId="45" fillId="49" borderId="0" applyNumberFormat="0" applyBorder="0" applyAlignment="0" applyProtection="0">
      <alignment vertical="center"/>
    </xf>
    <xf numFmtId="0" fontId="46" fillId="50" borderId="0" applyNumberFormat="0" applyBorder="0" applyAlignment="0" applyProtection="0">
      <alignment vertical="center"/>
    </xf>
    <xf numFmtId="0" fontId="46" fillId="51" borderId="0" applyNumberFormat="0" applyBorder="0" applyAlignment="0" applyProtection="0">
      <alignment vertical="center"/>
    </xf>
    <xf numFmtId="0" fontId="45" fillId="52" borderId="0" applyNumberFormat="0" applyBorder="0" applyAlignment="0" applyProtection="0">
      <alignment vertical="center"/>
    </xf>
    <xf numFmtId="0" fontId="45" fillId="53" borderId="0" applyNumberFormat="0" applyBorder="0" applyAlignment="0" applyProtection="0">
      <alignment vertical="center"/>
    </xf>
    <xf numFmtId="0" fontId="46" fillId="54" borderId="0" applyNumberFormat="0" applyBorder="0" applyAlignment="0" applyProtection="0">
      <alignment vertical="center"/>
    </xf>
    <xf numFmtId="0" fontId="46" fillId="55" borderId="0" applyNumberFormat="0" applyBorder="0" applyAlignment="0" applyProtection="0">
      <alignment vertical="center"/>
    </xf>
    <xf numFmtId="0" fontId="45" fillId="56" borderId="0" applyNumberFormat="0" applyBorder="0" applyAlignment="0" applyProtection="0">
      <alignment vertical="center"/>
    </xf>
    <xf numFmtId="0" fontId="45" fillId="57" borderId="0" applyNumberFormat="0" applyBorder="0" applyAlignment="0" applyProtection="0">
      <alignment vertical="center"/>
    </xf>
    <xf numFmtId="0" fontId="46" fillId="58" borderId="0" applyNumberFormat="0" applyBorder="0" applyAlignment="0" applyProtection="0">
      <alignment vertical="center"/>
    </xf>
    <xf numFmtId="0" fontId="46" fillId="59" borderId="0" applyNumberFormat="0" applyBorder="0" applyAlignment="0" applyProtection="0">
      <alignment vertical="center"/>
    </xf>
    <xf numFmtId="0" fontId="45" fillId="60" borderId="0" applyNumberFormat="0" applyBorder="0" applyAlignment="0" applyProtection="0">
      <alignment vertical="center"/>
    </xf>
    <xf numFmtId="0" fontId="45" fillId="61" borderId="0" applyNumberFormat="0" applyBorder="0" applyAlignment="0" applyProtection="0">
      <alignment vertical="center"/>
    </xf>
    <xf numFmtId="0" fontId="46" fillId="62" borderId="0" applyNumberFormat="0" applyBorder="0" applyAlignment="0" applyProtection="0">
      <alignment vertical="center"/>
    </xf>
    <xf numFmtId="0" fontId="46" fillId="63" borderId="0" applyNumberFormat="0" applyBorder="0" applyAlignment="0" applyProtection="0">
      <alignment vertical="center"/>
    </xf>
    <xf numFmtId="0" fontId="45" fillId="64" borderId="0" applyNumberFormat="0" applyBorder="0" applyAlignment="0" applyProtection="0">
      <alignment vertical="center"/>
    </xf>
    <xf numFmtId="0" fontId="47" fillId="0" borderId="0">
      <protection locked="0"/>
    </xf>
  </cellStyleXfs>
  <cellXfs count="661">
    <xf numFmtId="0" fontId="0" fillId="0" borderId="0" xfId="0">
      <alignment vertical="center"/>
    </xf>
    <xf numFmtId="0" fontId="0" fillId="0" borderId="0" xfId="0" applyAlignment="1"/>
    <xf numFmtId="0" fontId="1" fillId="0" borderId="0" xfId="0" applyFo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center"/>
    </xf>
    <xf numFmtId="49" fontId="2" fillId="0" borderId="0" xfId="0" applyNumberFormat="1" applyFont="1" applyAlignment="1">
      <alignment horizontal="right" vertical="center"/>
    </xf>
    <xf numFmtId="0" fontId="3" fillId="2" borderId="1" xfId="0" applyFont="1" applyFill="1" applyBorder="1" applyAlignment="1">
      <alignment horizontal="center" vertical="center"/>
    </xf>
    <xf numFmtId="0" fontId="4" fillId="3" borderId="2" xfId="0" applyFont="1" applyFill="1" applyBorder="1" applyProtection="1">
      <alignment vertical="center"/>
      <protection locked="0"/>
    </xf>
    <xf numFmtId="0" fontId="4" fillId="3" borderId="3" xfId="0" applyFont="1" applyFill="1" applyBorder="1" applyProtection="1">
      <alignment vertical="center"/>
      <protection locked="0"/>
    </xf>
    <xf numFmtId="0" fontId="4" fillId="3" borderId="4" xfId="0" applyFont="1" applyFill="1" applyBorder="1" applyProtection="1">
      <alignment vertical="center"/>
      <protection locked="0"/>
    </xf>
    <xf numFmtId="0" fontId="5" fillId="4" borderId="1" xfId="49" applyFont="1" applyFill="1" applyBorder="1" applyAlignment="1" applyProtection="1">
      <alignment horizontal="center" vertical="center"/>
    </xf>
    <xf numFmtId="0" fontId="6" fillId="5" borderId="1" xfId="0" applyFont="1" applyFill="1" applyBorder="1" applyAlignment="1">
      <alignment horizontal="center" vertical="center"/>
    </xf>
    <xf numFmtId="0" fontId="4" fillId="3" borderId="5" xfId="0" applyFont="1" applyFill="1" applyBorder="1" applyProtection="1">
      <alignment vertical="center"/>
      <protection locked="0"/>
    </xf>
    <xf numFmtId="0" fontId="4" fillId="3" borderId="6" xfId="0" applyFont="1" applyFill="1" applyBorder="1" applyProtection="1">
      <alignment vertical="center"/>
      <protection locked="0"/>
    </xf>
    <xf numFmtId="0" fontId="4" fillId="3" borderId="7" xfId="0" applyFont="1" applyFill="1" applyBorder="1" applyProtection="1">
      <alignment vertical="center"/>
      <protection locked="0"/>
    </xf>
    <xf numFmtId="176" fontId="0" fillId="0" borderId="1" xfId="0" applyNumberFormat="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0" xfId="0" applyNumberFormat="1" applyFont="1" applyAlignment="1">
      <alignment horizontal="left" vertical="center"/>
    </xf>
    <xf numFmtId="0" fontId="6" fillId="6" borderId="1" xfId="0" applyFont="1" applyFill="1" applyBorder="1" applyAlignment="1">
      <alignment horizontal="center" vertical="center"/>
    </xf>
    <xf numFmtId="0" fontId="4" fillId="7" borderId="10" xfId="0" applyFont="1" applyFill="1" applyBorder="1" applyProtection="1">
      <alignment vertical="center"/>
      <protection locked="0"/>
    </xf>
    <xf numFmtId="0" fontId="4" fillId="0" borderId="11" xfId="0" applyFont="1" applyBorder="1" applyAlignment="1" applyProtection="1">
      <alignment horizontal="center" vertical="center"/>
      <protection locked="0"/>
    </xf>
    <xf numFmtId="0" fontId="4" fillId="7" borderId="12" xfId="0" applyFont="1" applyFill="1" applyBorder="1" applyProtection="1">
      <alignment vertical="center"/>
      <protection locked="0"/>
    </xf>
    <xf numFmtId="0" fontId="0" fillId="0" borderId="13" xfId="0" applyBorder="1" applyAlignment="1"/>
    <xf numFmtId="0" fontId="0" fillId="0" borderId="14" xfId="0" applyBorder="1" applyAlignment="1"/>
    <xf numFmtId="0" fontId="4" fillId="0" borderId="2" xfId="0" applyFont="1" applyBorder="1" applyProtection="1">
      <alignment vertical="center"/>
      <protection locked="0"/>
    </xf>
    <xf numFmtId="0" fontId="4" fillId="0" borderId="3" xfId="0" applyFont="1" applyBorder="1" applyProtection="1">
      <alignment vertical="center"/>
      <protection locked="0"/>
    </xf>
    <xf numFmtId="0" fontId="4" fillId="0" borderId="4" xfId="0" applyFont="1" applyBorder="1" applyProtection="1">
      <alignment vertical="center"/>
      <protection locked="0"/>
    </xf>
    <xf numFmtId="49" fontId="2" fillId="0" borderId="15" xfId="0" applyNumberFormat="1" applyFont="1" applyBorder="1" applyAlignment="1">
      <alignment horizontal="center" vertical="center"/>
    </xf>
    <xf numFmtId="49" fontId="2" fillId="0" borderId="16" xfId="0" applyNumberFormat="1" applyFont="1" applyBorder="1" applyAlignment="1">
      <alignment horizontal="center" vertical="center"/>
    </xf>
    <xf numFmtId="49" fontId="2" fillId="0" borderId="17" xfId="0" applyNumberFormat="1" applyFont="1" applyBorder="1" applyAlignment="1">
      <alignment horizontal="center" vertical="center"/>
    </xf>
    <xf numFmtId="0" fontId="4" fillId="0" borderId="5" xfId="0" applyFont="1" applyBorder="1" applyProtection="1">
      <alignment vertical="center"/>
      <protection locked="0"/>
    </xf>
    <xf numFmtId="0" fontId="4" fillId="0" borderId="6" xfId="0" applyFont="1" applyBorder="1" applyProtection="1">
      <alignment vertical="center"/>
      <protection locked="0"/>
    </xf>
    <xf numFmtId="0" fontId="4" fillId="0" borderId="7" xfId="0" applyFont="1" applyBorder="1" applyProtection="1">
      <alignment vertical="center"/>
      <protection locked="0"/>
    </xf>
    <xf numFmtId="0" fontId="0" fillId="0" borderId="18" xfId="0" applyBorder="1" applyAlignment="1"/>
    <xf numFmtId="0" fontId="0" fillId="0" borderId="19" xfId="0" applyBorder="1" applyAlignment="1"/>
    <xf numFmtId="0" fontId="0" fillId="0" borderId="20" xfId="0" applyBorder="1" applyAlignment="1"/>
    <xf numFmtId="49" fontId="2" fillId="0" borderId="21" xfId="0" applyNumberFormat="1" applyFont="1" applyBorder="1" applyAlignment="1">
      <alignment horizontal="center" vertical="center"/>
    </xf>
    <xf numFmtId="49" fontId="2" fillId="0" borderId="22"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0" borderId="24" xfId="0" applyNumberFormat="1" applyFont="1" applyBorder="1" applyAlignment="1">
      <alignment horizontal="center" vertical="center"/>
    </xf>
    <xf numFmtId="49" fontId="2" fillId="0" borderId="25" xfId="0" applyNumberFormat="1" applyFont="1" applyBorder="1" applyAlignment="1">
      <alignment horizontal="center" vertical="center"/>
    </xf>
    <xf numFmtId="0" fontId="4" fillId="8" borderId="3" xfId="0" applyFont="1" applyFill="1" applyBorder="1" applyProtection="1">
      <alignment vertical="center"/>
      <protection locked="0"/>
    </xf>
    <xf numFmtId="0" fontId="0" fillId="0" borderId="26" xfId="0" applyBorder="1" applyAlignment="1"/>
    <xf numFmtId="0" fontId="0" fillId="0" borderId="27" xfId="0" applyBorder="1" applyAlignment="1"/>
    <xf numFmtId="0" fontId="0" fillId="0" borderId="28" xfId="0" applyBorder="1" applyAlignment="1"/>
    <xf numFmtId="0" fontId="0" fillId="0" borderId="29" xfId="0" applyBorder="1" applyAlignment="1"/>
    <xf numFmtId="0" fontId="0" fillId="0" borderId="30" xfId="0" applyBorder="1" applyAlignment="1"/>
    <xf numFmtId="0" fontId="4" fillId="8" borderId="5" xfId="0" applyFont="1" applyFill="1" applyBorder="1" applyProtection="1">
      <alignment vertical="center"/>
      <protection locked="0"/>
    </xf>
    <xf numFmtId="0" fontId="4" fillId="8" borderId="6" xfId="0" applyFont="1" applyFill="1" applyBorder="1" applyProtection="1">
      <alignment vertical="center"/>
      <protection locked="0"/>
    </xf>
    <xf numFmtId="0" fontId="4" fillId="8" borderId="7" xfId="0" applyFont="1" applyFill="1" applyBorder="1" applyProtection="1">
      <alignment vertical="center"/>
      <protection locked="0"/>
    </xf>
    <xf numFmtId="49" fontId="2" fillId="0" borderId="31"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4" xfId="0" applyNumberFormat="1" applyFont="1" applyBorder="1" applyAlignment="1">
      <alignment horizontal="center" vertical="center"/>
    </xf>
    <xf numFmtId="0" fontId="0" fillId="0" borderId="35" xfId="0" applyBorder="1" applyAlignment="1"/>
    <xf numFmtId="0" fontId="0" fillId="0" borderId="36" xfId="0" applyBorder="1" applyAlignment="1"/>
    <xf numFmtId="49" fontId="2" fillId="0" borderId="26" xfId="0" applyNumberFormat="1" applyFont="1" applyBorder="1" applyAlignment="1">
      <alignment horizontal="center" vertical="center"/>
    </xf>
    <xf numFmtId="49" fontId="2" fillId="0" borderId="37"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13" xfId="0" applyNumberFormat="1" applyFont="1" applyBorder="1" applyAlignment="1">
      <alignment horizontal="center" vertical="center"/>
    </xf>
    <xf numFmtId="0" fontId="4" fillId="7" borderId="2" xfId="0" applyFont="1" applyFill="1" applyBorder="1" applyProtection="1">
      <alignment vertical="center"/>
      <protection locked="0"/>
    </xf>
    <xf numFmtId="0" fontId="4" fillId="9" borderId="3" xfId="0" applyFont="1" applyFill="1" applyBorder="1" applyProtection="1">
      <alignment vertical="center"/>
      <protection locked="0"/>
    </xf>
    <xf numFmtId="0" fontId="4" fillId="7" borderId="4" xfId="0" applyFont="1" applyFill="1" applyBorder="1" applyProtection="1">
      <alignment vertical="center"/>
      <protection locked="0"/>
    </xf>
    <xf numFmtId="0" fontId="0" fillId="0" borderId="39" xfId="0" applyBorder="1" applyAlignment="1"/>
    <xf numFmtId="0" fontId="0" fillId="0" borderId="40" xfId="0" applyBorder="1" applyAlignment="1"/>
    <xf numFmtId="0" fontId="4" fillId="9" borderId="5" xfId="0" applyFont="1" applyFill="1" applyBorder="1" applyProtection="1">
      <alignment vertical="center"/>
      <protection locked="0"/>
    </xf>
    <xf numFmtId="0" fontId="4" fillId="7" borderId="6" xfId="0" applyFont="1" applyFill="1" applyBorder="1" applyProtection="1">
      <alignment vertical="center"/>
      <protection locked="0"/>
    </xf>
    <xf numFmtId="0" fontId="4" fillId="9" borderId="7" xfId="0" applyFont="1" applyFill="1" applyBorder="1" applyProtection="1">
      <alignment vertical="center"/>
      <protection locked="0"/>
    </xf>
    <xf numFmtId="0" fontId="4" fillId="10" borderId="2" xfId="0" applyFont="1" applyFill="1" applyBorder="1" applyProtection="1">
      <alignment vertical="center"/>
      <protection locked="0"/>
    </xf>
    <xf numFmtId="0" fontId="7" fillId="11" borderId="41" xfId="0" applyFont="1" applyFill="1" applyBorder="1" applyAlignment="1" applyProtection="1">
      <alignment horizontal="center" vertical="center"/>
      <protection locked="0"/>
    </xf>
    <xf numFmtId="0" fontId="4" fillId="10" borderId="4" xfId="0" applyFont="1" applyFill="1" applyBorder="1" applyProtection="1">
      <alignment vertical="center"/>
      <protection locked="0"/>
    </xf>
    <xf numFmtId="0" fontId="8" fillId="2" borderId="42" xfId="0" applyFont="1" applyFill="1" applyBorder="1" applyAlignment="1">
      <alignment horizontal="center" vertical="center"/>
    </xf>
    <xf numFmtId="0" fontId="8" fillId="2" borderId="43" xfId="0" applyFont="1" applyFill="1" applyBorder="1" applyAlignment="1">
      <alignment horizontal="center" vertical="center"/>
    </xf>
    <xf numFmtId="0" fontId="0" fillId="0" borderId="43" xfId="0" applyBorder="1" applyAlignment="1"/>
    <xf numFmtId="0" fontId="4" fillId="11" borderId="5" xfId="0" applyFont="1" applyFill="1" applyBorder="1" applyProtection="1">
      <alignment vertical="center"/>
      <protection locked="0"/>
    </xf>
    <xf numFmtId="0" fontId="0" fillId="0" borderId="6" xfId="0" applyBorder="1" applyAlignment="1" applyProtection="1">
      <protection locked="0"/>
    </xf>
    <xf numFmtId="0" fontId="4" fillId="11" borderId="7" xfId="0" applyFont="1" applyFill="1" applyBorder="1" applyProtection="1">
      <alignment vertical="center"/>
      <protection locked="0"/>
    </xf>
    <xf numFmtId="0" fontId="9" fillId="5" borderId="44" xfId="0" applyFont="1" applyFill="1" applyBorder="1" applyAlignment="1">
      <alignment horizontal="center" vertical="center"/>
    </xf>
    <xf numFmtId="0" fontId="9" fillId="0" borderId="45" xfId="0" applyFont="1" applyBorder="1" applyAlignment="1">
      <alignment horizontal="center" vertical="center"/>
    </xf>
    <xf numFmtId="0" fontId="4" fillId="12" borderId="2" xfId="0" applyFont="1" applyFill="1" applyBorder="1" applyProtection="1">
      <alignment vertical="center"/>
      <protection locked="0"/>
    </xf>
    <xf numFmtId="0" fontId="4" fillId="13" borderId="3" xfId="0" applyFont="1" applyFill="1" applyBorder="1" applyProtection="1">
      <alignment vertical="center"/>
      <protection locked="0"/>
    </xf>
    <xf numFmtId="0" fontId="4" fillId="12" borderId="4" xfId="0" applyFont="1" applyFill="1" applyBorder="1" applyProtection="1">
      <alignment vertical="center"/>
      <protection locked="0"/>
    </xf>
    <xf numFmtId="0" fontId="4" fillId="13" borderId="5" xfId="0" applyFont="1" applyFill="1" applyBorder="1" applyProtection="1">
      <alignment vertical="center"/>
      <protection locked="0"/>
    </xf>
    <xf numFmtId="0" fontId="4" fillId="12" borderId="6" xfId="0" applyFont="1" applyFill="1" applyBorder="1" applyProtection="1">
      <alignment vertical="center"/>
      <protection locked="0"/>
    </xf>
    <xf numFmtId="0" fontId="4" fillId="13" borderId="7" xfId="0" applyFont="1" applyFill="1" applyBorder="1" applyProtection="1">
      <alignment vertical="center"/>
      <protection locked="0"/>
    </xf>
    <xf numFmtId="0" fontId="6" fillId="0" borderId="0" xfId="0" applyFont="1" applyAlignment="1">
      <alignment horizontal="center" vertical="center"/>
    </xf>
    <xf numFmtId="0" fontId="4" fillId="14" borderId="2" xfId="0" applyFont="1" applyFill="1" applyBorder="1" applyProtection="1">
      <alignment vertical="center"/>
      <protection locked="0"/>
    </xf>
    <xf numFmtId="0" fontId="10" fillId="7" borderId="3" xfId="0" applyFont="1" applyFill="1" applyBorder="1" applyAlignment="1" applyProtection="1">
      <alignment horizontal="center" vertical="top"/>
      <protection locked="0"/>
    </xf>
    <xf numFmtId="0" fontId="4" fillId="14" borderId="4" xfId="0" applyFont="1" applyFill="1" applyBorder="1" applyProtection="1">
      <alignment vertical="center"/>
      <protection locked="0"/>
    </xf>
    <xf numFmtId="0" fontId="4" fillId="14" borderId="5" xfId="0" applyFont="1" applyFill="1" applyBorder="1" applyProtection="1">
      <alignment vertical="center"/>
      <protection locked="0"/>
    </xf>
    <xf numFmtId="0" fontId="10" fillId="14" borderId="6" xfId="0" applyFont="1" applyFill="1" applyBorder="1" applyAlignment="1" applyProtection="1">
      <alignment horizontal="center"/>
      <protection locked="0"/>
    </xf>
    <xf numFmtId="0" fontId="4" fillId="14" borderId="7" xfId="0" applyFont="1" applyFill="1" applyBorder="1" applyProtection="1">
      <alignment vertical="center"/>
      <protection locked="0"/>
    </xf>
    <xf numFmtId="0" fontId="4" fillId="15" borderId="2" xfId="0" applyFont="1" applyFill="1" applyBorder="1" applyProtection="1">
      <alignment vertical="center"/>
      <protection locked="0"/>
    </xf>
    <xf numFmtId="0" fontId="4" fillId="15" borderId="5" xfId="0" applyFont="1" applyFill="1" applyBorder="1" applyProtection="1">
      <alignment vertical="center"/>
      <protection locked="0"/>
    </xf>
    <xf numFmtId="0" fontId="4" fillId="7" borderId="7" xfId="0" applyFont="1" applyFill="1" applyBorder="1" applyProtection="1">
      <alignment vertical="center"/>
      <protection locked="0"/>
    </xf>
    <xf numFmtId="0" fontId="11" fillId="3" borderId="41" xfId="0" applyFont="1" applyFill="1" applyBorder="1" applyAlignment="1" applyProtection="1">
      <alignment horizontal="center" vertical="center"/>
      <protection locked="0"/>
    </xf>
    <xf numFmtId="0" fontId="4" fillId="15" borderId="4" xfId="0" applyFont="1" applyFill="1" applyBorder="1" applyProtection="1">
      <alignment vertical="center"/>
      <protection locked="0"/>
    </xf>
    <xf numFmtId="0" fontId="4" fillId="15" borderId="7" xfId="0" applyFont="1" applyFill="1" applyBorder="1" applyProtection="1">
      <alignment vertical="center"/>
      <protection locked="0"/>
    </xf>
    <xf numFmtId="0" fontId="12" fillId="16" borderId="2" xfId="0" applyFont="1" applyFill="1" applyBorder="1" applyAlignment="1" applyProtection="1">
      <alignment horizontal="right" vertical="center"/>
      <protection locked="0"/>
    </xf>
    <xf numFmtId="0" fontId="13" fillId="16" borderId="3" xfId="0" applyFont="1" applyFill="1" applyBorder="1" applyAlignment="1" applyProtection="1">
      <alignment horizontal="center" vertical="center"/>
      <protection locked="0"/>
    </xf>
    <xf numFmtId="0" fontId="12" fillId="16" borderId="4" xfId="0" applyFont="1" applyFill="1" applyBorder="1" applyAlignment="1" applyProtection="1">
      <alignment horizontal="left" vertical="center"/>
      <protection locked="0"/>
    </xf>
    <xf numFmtId="0" fontId="12" fillId="16" borderId="5" xfId="0" applyFont="1" applyFill="1" applyBorder="1" applyAlignment="1" applyProtection="1">
      <alignment horizontal="center" vertical="center"/>
      <protection locked="0"/>
    </xf>
    <xf numFmtId="0" fontId="14" fillId="16" borderId="6" xfId="0" applyFont="1" applyFill="1" applyBorder="1" applyAlignment="1" applyProtection="1">
      <alignment horizontal="center" vertical="center"/>
      <protection locked="0"/>
    </xf>
    <xf numFmtId="0" fontId="12" fillId="16" borderId="7" xfId="0" applyFont="1" applyFill="1" applyBorder="1" applyAlignment="1" applyProtection="1">
      <alignment horizontal="center" vertical="center"/>
      <protection locked="0"/>
    </xf>
    <xf numFmtId="0" fontId="15" fillId="17" borderId="2" xfId="0" applyFont="1" applyFill="1" applyBorder="1" applyProtection="1">
      <alignment vertical="center"/>
      <protection locked="0"/>
    </xf>
    <xf numFmtId="0" fontId="16" fillId="18" borderId="3" xfId="0" applyFont="1" applyFill="1" applyBorder="1" applyAlignment="1" applyProtection="1">
      <alignment horizontal="center" vertical="center"/>
      <protection locked="0"/>
    </xf>
    <xf numFmtId="0" fontId="15" fillId="17" borderId="4" xfId="0" applyFont="1" applyFill="1" applyBorder="1" applyProtection="1">
      <alignment vertical="center"/>
      <protection locked="0"/>
    </xf>
    <xf numFmtId="0" fontId="15" fillId="17" borderId="5" xfId="0" applyFont="1" applyFill="1" applyBorder="1" applyProtection="1">
      <alignment vertical="center"/>
      <protection locked="0"/>
    </xf>
    <xf numFmtId="0" fontId="15" fillId="17" borderId="6" xfId="0" applyFont="1" applyFill="1" applyBorder="1" applyProtection="1">
      <alignment vertical="center"/>
      <protection locked="0"/>
    </xf>
    <xf numFmtId="0" fontId="15" fillId="17" borderId="7" xfId="0" applyFont="1" applyFill="1" applyBorder="1" applyProtection="1">
      <alignment vertical="center"/>
      <protection locked="0"/>
    </xf>
    <xf numFmtId="0" fontId="4" fillId="19" borderId="2" xfId="0" applyFont="1" applyFill="1" applyBorder="1" applyProtection="1">
      <alignment vertical="center"/>
      <protection locked="0"/>
    </xf>
    <xf numFmtId="0" fontId="4" fillId="20" borderId="3" xfId="0" applyFont="1" applyFill="1" applyBorder="1" applyProtection="1">
      <alignment vertical="center"/>
      <protection locked="0"/>
    </xf>
    <xf numFmtId="0" fontId="4" fillId="19" borderId="4" xfId="0" applyFont="1" applyFill="1" applyBorder="1" applyProtection="1">
      <alignment vertical="center"/>
      <protection locked="0"/>
    </xf>
    <xf numFmtId="0" fontId="17" fillId="20" borderId="5" xfId="0" applyFont="1" applyFill="1" applyBorder="1" applyAlignment="1" applyProtection="1">
      <alignment horizontal="right" vertical="center"/>
      <protection locked="0"/>
    </xf>
    <xf numFmtId="0" fontId="4" fillId="20" borderId="6" xfId="0" applyFont="1" applyFill="1" applyBorder="1" applyProtection="1">
      <alignment vertical="center"/>
      <protection locked="0"/>
    </xf>
    <xf numFmtId="0" fontId="17" fillId="20" borderId="7" xfId="0" applyFont="1" applyFill="1" applyBorder="1" applyAlignment="1" applyProtection="1">
      <alignment horizontal="left" vertical="center"/>
      <protection locked="0"/>
    </xf>
    <xf numFmtId="0" fontId="4" fillId="9" borderId="2" xfId="0" applyFont="1" applyFill="1" applyBorder="1" applyProtection="1">
      <alignment vertical="center"/>
      <protection locked="0"/>
    </xf>
    <xf numFmtId="0" fontId="4" fillId="9" borderId="4" xfId="0" applyFont="1" applyFill="1" applyBorder="1" applyProtection="1">
      <alignment vertical="center"/>
      <protection locked="0"/>
    </xf>
    <xf numFmtId="0" fontId="4" fillId="9" borderId="6" xfId="0" applyFont="1" applyFill="1" applyBorder="1" applyProtection="1">
      <alignment vertical="center"/>
      <protection locked="0"/>
    </xf>
    <xf numFmtId="0" fontId="4" fillId="19" borderId="10" xfId="0" applyFont="1" applyFill="1" applyBorder="1" applyProtection="1">
      <alignment vertical="center"/>
      <protection locked="0"/>
    </xf>
    <xf numFmtId="0" fontId="4" fillId="2" borderId="11" xfId="0" applyFont="1" applyFill="1" applyBorder="1" applyAlignment="1" applyProtection="1">
      <alignment horizontal="center" vertical="center"/>
      <protection locked="0"/>
    </xf>
    <xf numFmtId="0" fontId="4" fillId="19" borderId="12" xfId="0" applyFont="1" applyFill="1" applyBorder="1" applyProtection="1">
      <alignment vertical="center"/>
      <protection locked="0"/>
    </xf>
    <xf numFmtId="0" fontId="4" fillId="3" borderId="10" xfId="0" applyFont="1" applyFill="1" applyBorder="1" applyProtection="1">
      <alignment vertical="center"/>
      <protection locked="0"/>
    </xf>
    <xf numFmtId="0" fontId="4" fillId="3" borderId="12" xfId="0" applyFont="1" applyFill="1" applyBorder="1" applyProtection="1">
      <alignment vertical="center"/>
      <protection locked="0"/>
    </xf>
    <xf numFmtId="0" fontId="4" fillId="7" borderId="46" xfId="0" applyFont="1" applyFill="1" applyBorder="1" applyProtection="1">
      <alignment vertical="center"/>
      <protection locked="0"/>
    </xf>
    <xf numFmtId="0" fontId="4" fillId="9" borderId="47" xfId="0" applyFont="1" applyFill="1" applyBorder="1" applyProtection="1">
      <alignment vertical="center"/>
      <protection locked="0"/>
    </xf>
    <xf numFmtId="0" fontId="4" fillId="21" borderId="2" xfId="0" applyFont="1" applyFill="1" applyBorder="1" applyProtection="1">
      <alignment vertical="center"/>
      <protection locked="0"/>
    </xf>
    <xf numFmtId="0" fontId="4" fillId="22" borderId="3" xfId="0" applyFont="1" applyFill="1" applyBorder="1" applyProtection="1">
      <alignment vertical="center"/>
      <protection locked="0"/>
    </xf>
    <xf numFmtId="0" fontId="4" fillId="21" borderId="4" xfId="0" applyFont="1" applyFill="1" applyBorder="1" applyProtection="1">
      <alignment vertical="center"/>
      <protection locked="0"/>
    </xf>
    <xf numFmtId="0" fontId="4" fillId="22" borderId="5" xfId="0" applyFont="1" applyFill="1" applyBorder="1" applyProtection="1">
      <alignment vertical="center"/>
      <protection locked="0"/>
    </xf>
    <xf numFmtId="0" fontId="4" fillId="21" borderId="6" xfId="0" applyFont="1" applyFill="1" applyBorder="1" applyProtection="1">
      <alignment vertical="center"/>
      <protection locked="0"/>
    </xf>
    <xf numFmtId="0" fontId="4" fillId="22" borderId="7" xfId="0" applyFont="1" applyFill="1" applyBorder="1" applyProtection="1">
      <alignment vertical="center"/>
      <protection locked="0"/>
    </xf>
    <xf numFmtId="0" fontId="4" fillId="23" borderId="2" xfId="0" applyFont="1" applyFill="1" applyBorder="1" applyProtection="1">
      <alignment vertical="center"/>
      <protection locked="0"/>
    </xf>
    <xf numFmtId="0" fontId="4" fillId="7" borderId="3" xfId="0" applyFont="1" applyFill="1" applyBorder="1" applyProtection="1">
      <alignment vertical="center"/>
      <protection locked="0"/>
    </xf>
    <xf numFmtId="0" fontId="4" fillId="23" borderId="4" xfId="0" applyFont="1" applyFill="1" applyBorder="1" applyProtection="1">
      <alignment vertical="center"/>
      <protection locked="0"/>
    </xf>
    <xf numFmtId="0" fontId="4" fillId="7" borderId="5" xfId="0" applyFont="1" applyFill="1" applyBorder="1" applyProtection="1">
      <alignment vertical="center"/>
      <protection locked="0"/>
    </xf>
    <xf numFmtId="0" fontId="4" fillId="23" borderId="6" xfId="0" applyFont="1" applyFill="1" applyBorder="1" applyProtection="1">
      <alignment vertical="center"/>
      <protection locked="0"/>
    </xf>
    <xf numFmtId="0" fontId="18" fillId="6" borderId="2" xfId="0" applyFont="1" applyFill="1" applyBorder="1" applyProtection="1">
      <alignment vertical="center"/>
      <protection locked="0"/>
    </xf>
    <xf numFmtId="0" fontId="18" fillId="24" borderId="3" xfId="0" applyFont="1" applyFill="1" applyBorder="1" applyProtection="1">
      <alignment vertical="center"/>
      <protection locked="0"/>
    </xf>
    <xf numFmtId="0" fontId="18" fillId="6" borderId="4" xfId="0" applyFont="1" applyFill="1" applyBorder="1" applyProtection="1">
      <alignment vertical="center"/>
      <protection locked="0"/>
    </xf>
    <xf numFmtId="0" fontId="18" fillId="24" borderId="5" xfId="0" applyFont="1" applyFill="1" applyBorder="1" applyProtection="1">
      <alignment vertical="center"/>
      <protection locked="0"/>
    </xf>
    <xf numFmtId="0" fontId="18" fillId="24" borderId="6" xfId="0" applyFont="1" applyFill="1" applyBorder="1" applyProtection="1">
      <alignment vertical="center"/>
      <protection locked="0"/>
    </xf>
    <xf numFmtId="0" fontId="18" fillId="24" borderId="7" xfId="0" applyFont="1" applyFill="1" applyBorder="1" applyProtection="1">
      <alignment vertical="center"/>
      <protection locked="0"/>
    </xf>
    <xf numFmtId="0" fontId="4" fillId="24" borderId="2" xfId="0" applyFont="1" applyFill="1" applyBorder="1" applyProtection="1">
      <alignment vertical="center"/>
      <protection locked="0"/>
    </xf>
    <xf numFmtId="0" fontId="4" fillId="24" borderId="3" xfId="0" applyFont="1" applyFill="1" applyBorder="1" applyProtection="1">
      <alignment vertical="center"/>
      <protection locked="0"/>
    </xf>
    <xf numFmtId="0" fontId="4" fillId="24" borderId="4" xfId="0" applyFont="1" applyFill="1" applyBorder="1" applyProtection="1">
      <alignment vertical="center"/>
      <protection locked="0"/>
    </xf>
    <xf numFmtId="0" fontId="4" fillId="23" borderId="5" xfId="0" applyFont="1" applyFill="1" applyBorder="1" applyProtection="1">
      <alignment vertical="center"/>
      <protection locked="0"/>
    </xf>
    <xf numFmtId="0" fontId="18" fillId="23" borderId="6" xfId="0" applyFont="1" applyFill="1" applyBorder="1" applyProtection="1">
      <alignment vertical="center"/>
      <protection locked="0"/>
    </xf>
    <xf numFmtId="0" fontId="4" fillId="23" borderId="7" xfId="0" applyFont="1" applyFill="1" applyBorder="1" applyProtection="1">
      <alignment vertical="center"/>
      <protection locked="0"/>
    </xf>
    <xf numFmtId="0" fontId="4" fillId="3" borderId="48" xfId="0" applyFont="1" applyFill="1" applyBorder="1" applyProtection="1">
      <alignment vertical="center"/>
      <protection locked="0"/>
    </xf>
    <xf numFmtId="0" fontId="4" fillId="7" borderId="49" xfId="0" applyFont="1" applyFill="1" applyBorder="1" applyProtection="1">
      <alignment vertical="center"/>
      <protection locked="0"/>
    </xf>
    <xf numFmtId="0" fontId="4" fillId="7" borderId="0" xfId="0" applyFont="1" applyFill="1" applyProtection="1">
      <alignment vertical="center"/>
      <protection locked="0"/>
    </xf>
    <xf numFmtId="0" fontId="4" fillId="7" borderId="50" xfId="0" applyFont="1" applyFill="1" applyBorder="1" applyProtection="1">
      <alignment vertical="center"/>
      <protection locked="0"/>
    </xf>
    <xf numFmtId="0" fontId="4" fillId="9" borderId="51" xfId="0" applyFont="1" applyFill="1" applyBorder="1" applyProtection="1">
      <alignment vertical="center"/>
      <protection locked="0"/>
    </xf>
    <xf numFmtId="0" fontId="4" fillId="9" borderId="52" xfId="0" applyFont="1" applyFill="1" applyBorder="1" applyAlignment="1" applyProtection="1">
      <alignment horizontal="center" vertical="center"/>
      <protection locked="0"/>
    </xf>
    <xf numFmtId="0" fontId="4" fillId="9" borderId="53" xfId="0" applyFont="1" applyFill="1" applyBorder="1" applyProtection="1">
      <alignment vertical="center"/>
      <protection locked="0"/>
    </xf>
    <xf numFmtId="0" fontId="4" fillId="18" borderId="2" xfId="0" applyFont="1" applyFill="1" applyBorder="1" applyProtection="1">
      <alignment vertical="center"/>
      <protection locked="0"/>
    </xf>
    <xf numFmtId="0" fontId="4" fillId="18" borderId="3" xfId="0" applyFont="1" applyFill="1" applyBorder="1" applyProtection="1">
      <alignment vertical="center"/>
      <protection locked="0"/>
    </xf>
    <xf numFmtId="0" fontId="4" fillId="18" borderId="4" xfId="0" applyFont="1" applyFill="1" applyBorder="1" applyProtection="1">
      <alignment vertical="center"/>
      <protection locked="0"/>
    </xf>
    <xf numFmtId="0" fontId="4" fillId="25" borderId="5" xfId="0" applyFont="1" applyFill="1" applyBorder="1" applyProtection="1">
      <alignment vertical="center"/>
      <protection locked="0"/>
    </xf>
    <xf numFmtId="0" fontId="4" fillId="18" borderId="6" xfId="0" applyFont="1" applyFill="1" applyBorder="1" applyProtection="1">
      <alignment vertical="center"/>
      <protection locked="0"/>
    </xf>
    <xf numFmtId="0" fontId="4" fillId="25" borderId="7" xfId="0" applyFont="1" applyFill="1" applyBorder="1" applyProtection="1">
      <alignment vertical="center"/>
      <protection locked="0"/>
    </xf>
    <xf numFmtId="0" fontId="4" fillId="15" borderId="10" xfId="0" applyFont="1" applyFill="1" applyBorder="1" applyProtection="1">
      <alignment vertical="center"/>
      <protection locked="0"/>
    </xf>
    <xf numFmtId="0" fontId="0" fillId="26" borderId="11" xfId="0" applyFill="1" applyBorder="1" applyAlignment="1" applyProtection="1">
      <alignment horizontal="center" vertical="center"/>
      <protection locked="0"/>
    </xf>
    <xf numFmtId="0" fontId="4" fillId="15" borderId="12" xfId="0" applyFont="1" applyFill="1" applyBorder="1" applyProtection="1">
      <alignment vertical="center"/>
      <protection locked="0"/>
    </xf>
    <xf numFmtId="0" fontId="4" fillId="25" borderId="2" xfId="0" applyFont="1" applyFill="1" applyBorder="1" applyProtection="1">
      <alignment vertical="center"/>
      <protection locked="0"/>
    </xf>
    <xf numFmtId="0" fontId="4" fillId="25" borderId="4" xfId="0" applyFont="1" applyFill="1" applyBorder="1" applyProtection="1">
      <alignment vertical="center"/>
      <protection locked="0"/>
    </xf>
    <xf numFmtId="0" fontId="4" fillId="18" borderId="5" xfId="0" applyFont="1" applyFill="1" applyBorder="1" applyProtection="1">
      <alignment vertical="center"/>
      <protection locked="0"/>
    </xf>
    <xf numFmtId="0" fontId="4" fillId="25" borderId="6" xfId="0" applyFont="1" applyFill="1" applyBorder="1" applyProtection="1">
      <alignment vertical="center"/>
      <protection locked="0"/>
    </xf>
    <xf numFmtId="0" fontId="4" fillId="18" borderId="7" xfId="0" applyFont="1" applyFill="1" applyBorder="1" applyProtection="1">
      <alignment vertical="center"/>
      <protection locked="0"/>
    </xf>
    <xf numFmtId="0" fontId="0" fillId="9" borderId="2" xfId="0" applyFill="1" applyBorder="1" applyProtection="1">
      <alignment vertical="center"/>
      <protection locked="0"/>
    </xf>
    <xf numFmtId="0" fontId="0" fillId="24" borderId="3" xfId="0" applyFill="1" applyBorder="1" applyProtection="1">
      <alignment vertical="center"/>
      <protection locked="0"/>
    </xf>
    <xf numFmtId="0" fontId="0" fillId="9" borderId="4" xfId="0" applyFill="1" applyBorder="1" applyProtection="1">
      <alignment vertical="center"/>
      <protection locked="0"/>
    </xf>
    <xf numFmtId="0" fontId="0" fillId="24" borderId="5" xfId="0" applyFill="1" applyBorder="1" applyProtection="1">
      <alignment vertical="center"/>
      <protection locked="0"/>
    </xf>
    <xf numFmtId="0" fontId="0" fillId="9" borderId="6" xfId="0" applyFill="1" applyBorder="1" applyProtection="1">
      <alignment vertical="center"/>
      <protection locked="0"/>
    </xf>
    <xf numFmtId="0" fontId="0" fillId="24" borderId="7" xfId="0" applyFill="1" applyBorder="1" applyProtection="1">
      <alignment vertical="center"/>
      <protection locked="0"/>
    </xf>
    <xf numFmtId="0" fontId="4" fillId="24" borderId="6" xfId="0" applyFont="1" applyFill="1" applyBorder="1" applyProtection="1">
      <alignment vertical="center"/>
      <protection locked="0"/>
    </xf>
    <xf numFmtId="0" fontId="4" fillId="27" borderId="3" xfId="0" applyFont="1" applyFill="1" applyBorder="1" applyProtection="1">
      <alignment vertical="center"/>
      <protection locked="0"/>
    </xf>
    <xf numFmtId="0" fontId="4" fillId="27" borderId="5" xfId="0" applyFont="1" applyFill="1" applyBorder="1" applyProtection="1">
      <alignment vertical="center"/>
      <protection locked="0"/>
    </xf>
    <xf numFmtId="0" fontId="4" fillId="27" borderId="6" xfId="0" applyFont="1" applyFill="1" applyBorder="1" applyProtection="1">
      <alignment vertical="center"/>
      <protection locked="0"/>
    </xf>
    <xf numFmtId="0" fontId="4" fillId="27" borderId="7" xfId="0" applyFont="1" applyFill="1" applyBorder="1" applyProtection="1">
      <alignment vertical="center"/>
      <protection locked="0"/>
    </xf>
    <xf numFmtId="0" fontId="4" fillId="2" borderId="10" xfId="0" applyFont="1" applyFill="1" applyBorder="1" applyProtection="1">
      <alignment vertical="center"/>
      <protection locked="0"/>
    </xf>
    <xf numFmtId="0" fontId="4" fillId="2" borderId="12" xfId="0" applyFont="1" applyFill="1" applyBorder="1" applyProtection="1">
      <alignment vertical="center"/>
      <protection locked="0"/>
    </xf>
    <xf numFmtId="0" fontId="4" fillId="27" borderId="2" xfId="0" applyFont="1" applyFill="1" applyBorder="1" applyProtection="1">
      <alignment vertical="center"/>
      <protection locked="0"/>
    </xf>
    <xf numFmtId="0" fontId="4" fillId="27" borderId="4" xfId="0" applyFont="1" applyFill="1" applyBorder="1" applyProtection="1">
      <alignment vertical="center"/>
      <protection locked="0"/>
    </xf>
    <xf numFmtId="0" fontId="4" fillId="0" borderId="0" xfId="0" applyFont="1" applyAlignment="1">
      <alignment horizontal="center" vertical="center"/>
    </xf>
    <xf numFmtId="0" fontId="4" fillId="3" borderId="11" xfId="0" applyFont="1" applyFill="1" applyBorder="1" applyAlignment="1" applyProtection="1">
      <alignment horizontal="center" vertical="center"/>
      <protection locked="0"/>
    </xf>
    <xf numFmtId="0" fontId="4" fillId="2" borderId="2" xfId="0" applyFont="1" applyFill="1" applyBorder="1" applyProtection="1">
      <alignment vertical="center"/>
      <protection locked="0"/>
    </xf>
    <xf numFmtId="0" fontId="7" fillId="2" borderId="41" xfId="0" applyFont="1" applyFill="1" applyBorder="1" applyAlignment="1" applyProtection="1">
      <alignment horizontal="center"/>
      <protection locked="0"/>
    </xf>
    <xf numFmtId="0" fontId="4" fillId="2" borderId="4" xfId="0" applyFont="1" applyFill="1" applyBorder="1" applyProtection="1">
      <alignment vertical="center"/>
      <protection locked="0"/>
    </xf>
    <xf numFmtId="0" fontId="4" fillId="2" borderId="5" xfId="0" applyFont="1" applyFill="1" applyBorder="1" applyProtection="1">
      <alignment vertical="center"/>
      <protection locked="0"/>
    </xf>
    <xf numFmtId="0" fontId="4" fillId="2" borderId="7" xfId="0" applyFont="1" applyFill="1" applyBorder="1" applyProtection="1">
      <alignment vertical="center"/>
      <protection locked="0"/>
    </xf>
    <xf numFmtId="0" fontId="4" fillId="28" borderId="3" xfId="0" applyFont="1" applyFill="1" applyBorder="1" applyProtection="1">
      <alignment vertical="center"/>
      <protection locked="0"/>
    </xf>
    <xf numFmtId="0" fontId="4" fillId="10" borderId="3" xfId="0" applyFont="1" applyFill="1" applyBorder="1" applyProtection="1">
      <alignment vertical="center"/>
      <protection locked="0"/>
    </xf>
    <xf numFmtId="0" fontId="4" fillId="10" borderId="5" xfId="0" applyFont="1" applyFill="1" applyBorder="1" applyProtection="1">
      <alignment vertical="center"/>
      <protection locked="0"/>
    </xf>
    <xf numFmtId="0" fontId="4" fillId="10" borderId="6" xfId="0" applyFont="1" applyFill="1" applyBorder="1" applyProtection="1">
      <alignment vertical="center"/>
      <protection locked="0"/>
    </xf>
    <xf numFmtId="0" fontId="4" fillId="10" borderId="7" xfId="0" applyFont="1" applyFill="1" applyBorder="1" applyProtection="1">
      <alignment vertical="center"/>
      <protection locked="0"/>
    </xf>
    <xf numFmtId="0" fontId="19" fillId="7" borderId="3" xfId="0" applyFont="1" applyFill="1" applyBorder="1" applyAlignment="1" applyProtection="1">
      <alignment horizontal="center" vertical="center"/>
      <protection locked="0"/>
    </xf>
    <xf numFmtId="0" fontId="19" fillId="7" borderId="5" xfId="0" applyFont="1" applyFill="1" applyBorder="1" applyAlignment="1" applyProtection="1">
      <alignment horizontal="right" vertical="center"/>
      <protection locked="0"/>
    </xf>
    <xf numFmtId="0" fontId="20" fillId="7" borderId="6" xfId="0" applyFont="1" applyFill="1" applyBorder="1" applyAlignment="1" applyProtection="1">
      <alignment horizontal="center" vertical="center"/>
      <protection locked="0"/>
    </xf>
    <xf numFmtId="0" fontId="19" fillId="7" borderId="7" xfId="0" applyFont="1" applyFill="1" applyBorder="1" applyProtection="1">
      <alignment vertical="center"/>
      <protection locked="0"/>
    </xf>
    <xf numFmtId="0" fontId="4" fillId="29" borderId="10" xfId="0" applyFont="1" applyFill="1" applyBorder="1" applyProtection="1">
      <alignment vertical="center"/>
      <protection locked="0"/>
    </xf>
    <xf numFmtId="0" fontId="4" fillId="29" borderId="12" xfId="0" applyFont="1" applyFill="1" applyBorder="1" applyProtection="1">
      <alignment vertical="center"/>
      <protection locked="0"/>
    </xf>
    <xf numFmtId="0" fontId="19" fillId="7" borderId="2" xfId="0" applyFont="1" applyFill="1" applyBorder="1" applyAlignment="1" applyProtection="1">
      <alignment horizontal="right" vertical="center"/>
      <protection locked="0"/>
    </xf>
    <xf numFmtId="0" fontId="19" fillId="7" borderId="4" xfId="0" applyFont="1" applyFill="1" applyBorder="1" applyProtection="1">
      <alignment vertical="center"/>
      <protection locked="0"/>
    </xf>
    <xf numFmtId="0" fontId="19" fillId="7" borderId="6" xfId="0" applyFont="1" applyFill="1" applyBorder="1" applyAlignment="1" applyProtection="1">
      <alignment horizontal="center" vertical="center"/>
      <protection locked="0"/>
    </xf>
    <xf numFmtId="0" fontId="4" fillId="30" borderId="2" xfId="0" applyFont="1" applyFill="1" applyBorder="1" applyProtection="1">
      <alignment vertical="center"/>
      <protection locked="0"/>
    </xf>
    <xf numFmtId="0" fontId="4" fillId="30" borderId="3" xfId="0" applyFont="1" applyFill="1" applyBorder="1" applyProtection="1">
      <alignment vertical="center"/>
      <protection locked="0"/>
    </xf>
    <xf numFmtId="0" fontId="4" fillId="30" borderId="4" xfId="0" applyFont="1" applyFill="1" applyBorder="1" applyProtection="1">
      <alignment vertical="center"/>
      <protection locked="0"/>
    </xf>
    <xf numFmtId="0" fontId="4" fillId="30" borderId="49" xfId="0" applyFont="1" applyFill="1" applyBorder="1" applyProtection="1">
      <alignment vertical="center"/>
      <protection locked="0"/>
    </xf>
    <xf numFmtId="0" fontId="4" fillId="30" borderId="6" xfId="0" applyFont="1" applyFill="1" applyBorder="1" applyProtection="1">
      <alignment vertical="center"/>
      <protection locked="0"/>
    </xf>
    <xf numFmtId="0" fontId="4" fillId="30" borderId="50" xfId="0" applyFont="1" applyFill="1" applyBorder="1" applyProtection="1">
      <alignment vertical="center"/>
      <protection locked="0"/>
    </xf>
    <xf numFmtId="0" fontId="4" fillId="31" borderId="54" xfId="0" applyFont="1" applyFill="1" applyBorder="1" applyProtection="1">
      <alignment vertical="center"/>
      <protection locked="0"/>
    </xf>
    <xf numFmtId="0" fontId="4" fillId="31" borderId="55" xfId="0" applyFont="1" applyFill="1" applyBorder="1" applyProtection="1">
      <alignment vertical="center"/>
      <protection locked="0"/>
    </xf>
    <xf numFmtId="0" fontId="4" fillId="30" borderId="5" xfId="0" applyFont="1" applyFill="1" applyBorder="1" applyProtection="1">
      <alignment vertical="center"/>
      <protection locked="0"/>
    </xf>
    <xf numFmtId="0" fontId="4" fillId="30" borderId="7" xfId="0" applyFont="1" applyFill="1" applyBorder="1" applyProtection="1">
      <alignment vertical="center"/>
      <protection locked="0"/>
    </xf>
    <xf numFmtId="0" fontId="4" fillId="0" borderId="0" xfId="0" applyFont="1">
      <alignment vertical="center"/>
    </xf>
    <xf numFmtId="0" fontId="0" fillId="0" borderId="0" xfId="0" applyAlignment="1">
      <alignment horizontal="center" vertical="center"/>
    </xf>
    <xf numFmtId="0" fontId="3" fillId="2" borderId="1" xfId="49" applyFont="1" applyFill="1" applyBorder="1" applyAlignment="1" applyProtection="1">
      <alignment horizontal="center" vertical="center"/>
    </xf>
    <xf numFmtId="0" fontId="6" fillId="5" borderId="1" xfId="49" applyFont="1" applyFill="1" applyBorder="1" applyAlignment="1" applyProtection="1">
      <alignment horizontal="center" vertical="center"/>
    </xf>
    <xf numFmtId="0" fontId="6" fillId="5" borderId="1" xfId="49" applyFont="1" applyFill="1" applyBorder="1" applyAlignment="1" applyProtection="1">
      <alignment horizontal="left" vertical="center"/>
    </xf>
    <xf numFmtId="0" fontId="6" fillId="0" borderId="1" xfId="49" applyFont="1" applyBorder="1" applyAlignment="1" applyProtection="1">
      <alignment horizontal="center" vertical="center"/>
    </xf>
    <xf numFmtId="0" fontId="6" fillId="0" borderId="1" xfId="49" applyFont="1" applyBorder="1" applyAlignment="1" applyProtection="1">
      <alignment horizontal="left" vertical="center"/>
    </xf>
    <xf numFmtId="0" fontId="4" fillId="0" borderId="0" xfId="0" applyFont="1" applyAlignment="1">
      <alignment horizontal="left" vertical="center"/>
    </xf>
    <xf numFmtId="49" fontId="0" fillId="0" borderId="0" xfId="0" applyNumberFormat="1">
      <alignment vertical="center"/>
    </xf>
    <xf numFmtId="0" fontId="0" fillId="0" borderId="0" xfId="0" applyAlignment="1">
      <alignment horizontal="left" vertical="center"/>
    </xf>
    <xf numFmtId="49" fontId="3" fillId="2" borderId="1" xfId="49" applyNumberFormat="1" applyFont="1" applyFill="1" applyBorder="1" applyAlignment="1" applyProtection="1">
      <alignment horizontal="center" vertical="center"/>
    </xf>
    <xf numFmtId="49" fontId="6" fillId="5" borderId="1" xfId="49" applyNumberFormat="1" applyFont="1" applyFill="1" applyBorder="1" applyAlignment="1" applyProtection="1">
      <alignment horizontal="center" vertical="center"/>
    </xf>
    <xf numFmtId="49" fontId="6" fillId="0" borderId="1" xfId="49" applyNumberFormat="1" applyFont="1" applyBorder="1" applyAlignment="1" applyProtection="1">
      <alignment horizontal="center" vertical="center"/>
    </xf>
    <xf numFmtId="0" fontId="6" fillId="5" borderId="1" xfId="49" applyFont="1" applyFill="1" applyBorder="1" applyAlignment="1" applyProtection="1">
      <alignment horizontal="center" vertical="center" wrapText="1"/>
    </xf>
    <xf numFmtId="0" fontId="6" fillId="0" borderId="1" xfId="49" applyFont="1" applyBorder="1" applyAlignment="1" applyProtection="1">
      <alignment horizontal="center" vertical="center" wrapText="1"/>
    </xf>
    <xf numFmtId="0" fontId="6" fillId="0" borderId="0" xfId="49" applyFont="1" applyAlignment="1" applyProtection="1">
      <alignment horizontal="left" vertical="center"/>
    </xf>
    <xf numFmtId="0" fontId="21" fillId="0" borderId="0" xfId="49" applyFont="1" applyAlignment="1" applyProtection="1">
      <alignment horizontal="center" vertical="center"/>
    </xf>
    <xf numFmtId="0" fontId="6" fillId="0" borderId="0" xfId="49" applyFont="1" applyAlignment="1" applyProtection="1">
      <alignment horizontal="center" vertical="center"/>
    </xf>
    <xf numFmtId="177" fontId="6" fillId="0" borderId="0" xfId="49" applyNumberFormat="1" applyFont="1" applyAlignment="1" applyProtection="1">
      <alignment horizontal="center" vertical="center"/>
    </xf>
    <xf numFmtId="178" fontId="6" fillId="0" borderId="0" xfId="49" applyNumberFormat="1" applyFont="1" applyAlignment="1" applyProtection="1">
      <alignment horizontal="center" vertical="center"/>
    </xf>
    <xf numFmtId="49" fontId="6" fillId="0" borderId="0" xfId="49" applyNumberFormat="1" applyFont="1" applyAlignment="1" applyProtection="1">
      <alignment horizontal="left" vertical="center"/>
    </xf>
    <xf numFmtId="0" fontId="6" fillId="0" borderId="0" xfId="49" applyFont="1" applyAlignment="1" applyProtection="1">
      <alignment vertical="center"/>
    </xf>
    <xf numFmtId="177" fontId="6" fillId="5" borderId="1" xfId="49" applyNumberFormat="1" applyFont="1" applyFill="1" applyBorder="1" applyAlignment="1" applyProtection="1">
      <alignment horizontal="center" vertical="center"/>
    </xf>
    <xf numFmtId="178" fontId="6" fillId="5" borderId="1" xfId="49" applyNumberFormat="1" applyFont="1" applyFill="1" applyBorder="1" applyAlignment="1" applyProtection="1">
      <alignment horizontal="center" vertical="center"/>
    </xf>
    <xf numFmtId="49" fontId="6" fillId="5" borderId="1" xfId="49" applyNumberFormat="1" applyFont="1" applyFill="1" applyBorder="1" applyAlignment="1" applyProtection="1">
      <alignment horizontal="left" vertical="center"/>
    </xf>
    <xf numFmtId="177" fontId="6" fillId="0" borderId="1" xfId="49" applyNumberFormat="1" applyFont="1" applyBorder="1" applyAlignment="1" applyProtection="1">
      <alignment horizontal="center" vertical="center"/>
    </xf>
    <xf numFmtId="178" fontId="6" fillId="0" borderId="1" xfId="49" applyNumberFormat="1" applyFont="1" applyBorder="1" applyAlignment="1" applyProtection="1">
      <alignment horizontal="center" vertical="center"/>
    </xf>
    <xf numFmtId="49" fontId="6" fillId="0" borderId="1" xfId="49" applyNumberFormat="1" applyFont="1" applyBorder="1" applyAlignment="1" applyProtection="1">
      <alignment horizontal="left" vertical="center"/>
    </xf>
    <xf numFmtId="0" fontId="21" fillId="0" borderId="1" xfId="49" applyFont="1" applyBorder="1" applyAlignment="1" applyProtection="1">
      <alignment horizontal="center" vertical="center"/>
    </xf>
    <xf numFmtId="0" fontId="6" fillId="0" borderId="43" xfId="49" applyFont="1" applyBorder="1" applyAlignment="1" applyProtection="1">
      <alignment horizontal="left" vertical="center"/>
    </xf>
    <xf numFmtId="0" fontId="6" fillId="5" borderId="43" xfId="49" applyFont="1" applyFill="1" applyBorder="1" applyAlignment="1" applyProtection="1">
      <alignment horizontal="left" vertical="center"/>
    </xf>
    <xf numFmtId="0" fontId="22" fillId="0" borderId="0" xfId="0" applyFont="1">
      <alignment vertical="center"/>
    </xf>
    <xf numFmtId="0" fontId="22" fillId="2" borderId="56"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58" xfId="0" applyFont="1" applyFill="1" applyBorder="1" applyAlignment="1">
      <alignment horizontal="center" vertical="center"/>
    </xf>
    <xf numFmtId="0" fontId="22" fillId="2" borderId="59" xfId="0" applyFont="1" applyFill="1" applyBorder="1" applyAlignment="1">
      <alignment horizontal="center" vertical="center"/>
    </xf>
    <xf numFmtId="0" fontId="22" fillId="2" borderId="60" xfId="0" applyFont="1" applyFill="1" applyBorder="1" applyAlignment="1">
      <alignment horizontal="center" vertical="center"/>
    </xf>
    <xf numFmtId="0" fontId="22" fillId="2" borderId="6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6" fillId="5" borderId="62" xfId="49" applyFont="1" applyFill="1" applyBorder="1" applyAlignment="1" applyProtection="1">
      <alignment horizontal="center" vertical="center"/>
    </xf>
    <xf numFmtId="0" fontId="22" fillId="5" borderId="63" xfId="0" applyFont="1" applyFill="1" applyBorder="1" applyAlignment="1">
      <alignment horizontal="center" vertical="center"/>
    </xf>
    <xf numFmtId="0" fontId="22" fillId="5" borderId="64" xfId="0" applyFont="1" applyFill="1" applyBorder="1" applyAlignment="1">
      <alignment horizontal="center" vertical="center"/>
    </xf>
    <xf numFmtId="0" fontId="22" fillId="0" borderId="64" xfId="0" applyFont="1" applyFill="1" applyBorder="1" applyAlignment="1">
      <alignment vertical="center"/>
    </xf>
    <xf numFmtId="0" fontId="22" fillId="25" borderId="64" xfId="0" applyFont="1" applyFill="1" applyBorder="1" applyAlignment="1">
      <alignment horizontal="center" vertical="center"/>
    </xf>
    <xf numFmtId="0" fontId="5" fillId="25" borderId="65" xfId="49" applyFont="1" applyFill="1" applyBorder="1" applyAlignment="1" applyProtection="1">
      <alignment horizontal="center" vertical="center"/>
    </xf>
    <xf numFmtId="0" fontId="22" fillId="5" borderId="66" xfId="0" applyFont="1" applyFill="1" applyBorder="1" applyAlignment="1">
      <alignment horizontal="center" vertical="center"/>
    </xf>
    <xf numFmtId="0" fontId="22" fillId="5" borderId="64" xfId="0" applyFont="1" applyFill="1" applyBorder="1" applyAlignment="1">
      <alignment horizontal="center" vertical="center" wrapText="1"/>
    </xf>
    <xf numFmtId="0" fontId="22" fillId="25" borderId="65" xfId="0" applyFont="1" applyFill="1" applyBorder="1" applyAlignment="1">
      <alignment horizontal="center" vertical="center"/>
    </xf>
    <xf numFmtId="0" fontId="22" fillId="2" borderId="67" xfId="0" applyFont="1" applyFill="1" applyBorder="1" applyAlignment="1">
      <alignment horizontal="center" vertical="center"/>
    </xf>
    <xf numFmtId="0" fontId="22" fillId="2" borderId="68" xfId="0" applyFont="1" applyFill="1" applyBorder="1" applyAlignment="1">
      <alignment horizontal="center" vertical="center"/>
    </xf>
    <xf numFmtId="0" fontId="22" fillId="2" borderId="69" xfId="0" applyFont="1" applyFill="1" applyBorder="1" applyAlignment="1">
      <alignment horizontal="center" vertical="center"/>
    </xf>
    <xf numFmtId="0" fontId="6" fillId="5" borderId="66" xfId="49" applyFont="1" applyFill="1" applyBorder="1" applyAlignment="1" applyProtection="1">
      <alignment horizontal="center" vertical="center"/>
    </xf>
    <xf numFmtId="0" fontId="22" fillId="0" borderId="70" xfId="0" applyFont="1" applyBorder="1" applyAlignment="1"/>
    <xf numFmtId="0" fontId="22" fillId="0" borderId="1" xfId="0" applyFont="1" applyBorder="1" applyAlignment="1"/>
    <xf numFmtId="0" fontId="22" fillId="0" borderId="1" xfId="0" applyFont="1" applyFill="1" applyBorder="1" applyAlignment="1">
      <alignment vertical="center"/>
    </xf>
    <xf numFmtId="0" fontId="5" fillId="25" borderId="71" xfId="49" applyFont="1" applyFill="1" applyBorder="1" applyAlignment="1" applyProtection="1">
      <alignment horizontal="center" vertical="center"/>
    </xf>
    <xf numFmtId="0" fontId="22" fillId="0" borderId="72" xfId="0" applyFont="1" applyBorder="1" applyAlignment="1"/>
    <xf numFmtId="0" fontId="22" fillId="0" borderId="66" xfId="0" applyFont="1" applyBorder="1" applyAlignment="1"/>
    <xf numFmtId="0" fontId="22" fillId="0" borderId="73" xfId="0" applyFont="1" applyBorder="1" applyAlignment="1"/>
    <xf numFmtId="0" fontId="22" fillId="25" borderId="63" xfId="0" applyFont="1" applyFill="1" applyBorder="1" applyAlignment="1">
      <alignment horizontal="center" vertical="center"/>
    </xf>
    <xf numFmtId="0" fontId="6" fillId="0" borderId="62" xfId="49" applyFont="1" applyFill="1" applyBorder="1" applyAlignment="1" applyProtection="1">
      <alignment horizontal="center" vertical="center"/>
    </xf>
    <xf numFmtId="0" fontId="22" fillId="0" borderId="70" xfId="0" applyFont="1" applyFill="1" applyBorder="1" applyAlignment="1">
      <alignment horizontal="center" vertical="center"/>
    </xf>
    <xf numFmtId="0" fontId="22" fillId="0" borderId="1" xfId="0" applyFont="1" applyFill="1" applyBorder="1" applyAlignment="1">
      <alignment horizontal="center" vertical="center"/>
    </xf>
    <xf numFmtId="0" fontId="22" fillId="32" borderId="1" xfId="0" applyFont="1" applyFill="1" applyBorder="1" applyAlignment="1" applyProtection="1">
      <alignment vertical="center"/>
      <protection locked="0"/>
    </xf>
    <xf numFmtId="0" fontId="22" fillId="0" borderId="1" xfId="0" applyFont="1" applyFill="1" applyBorder="1" applyAlignment="1" applyProtection="1">
      <alignment horizontal="center" vertical="center"/>
      <protection locked="0"/>
    </xf>
    <xf numFmtId="0" fontId="22" fillId="0" borderId="71" xfId="0" applyFont="1" applyFill="1" applyBorder="1" applyAlignment="1" applyProtection="1">
      <alignment horizontal="center" vertical="center"/>
      <protection locked="0"/>
    </xf>
    <xf numFmtId="0" fontId="22" fillId="0" borderId="70" xfId="0" applyFont="1" applyBorder="1" applyAlignment="1">
      <alignment horizontal="center" vertical="center"/>
    </xf>
    <xf numFmtId="0" fontId="22" fillId="0" borderId="1" xfId="0" applyFont="1" applyBorder="1" applyAlignment="1">
      <alignment horizontal="center" vertical="center"/>
    </xf>
    <xf numFmtId="0" fontId="22" fillId="0" borderId="71" xfId="0" applyFont="1" applyBorder="1" applyAlignment="1">
      <alignment horizontal="center" vertical="center"/>
    </xf>
    <xf numFmtId="0" fontId="6" fillId="0" borderId="66" xfId="49" applyFont="1" applyFill="1" applyBorder="1" applyAlignment="1" applyProtection="1">
      <alignment horizontal="center" vertical="center"/>
    </xf>
    <xf numFmtId="0" fontId="22" fillId="0" borderId="70" xfId="0" applyFont="1" applyFill="1" applyBorder="1" applyAlignment="1"/>
    <xf numFmtId="0" fontId="22" fillId="0" borderId="1" xfId="0" applyFont="1" applyFill="1" applyBorder="1" applyAlignment="1"/>
    <xf numFmtId="0" fontId="5" fillId="0" borderId="71" xfId="49" applyFont="1" applyFill="1" applyBorder="1" applyAlignment="1" applyProtection="1">
      <alignment horizontal="center" vertical="center"/>
    </xf>
    <xf numFmtId="0" fontId="22" fillId="32" borderId="70" xfId="0" applyFont="1" applyFill="1" applyBorder="1" applyAlignment="1">
      <alignment horizontal="center" vertical="center"/>
    </xf>
    <xf numFmtId="0" fontId="22" fillId="32" borderId="1" xfId="0" applyFont="1" applyFill="1" applyBorder="1" applyAlignment="1">
      <alignment horizontal="center" vertical="center"/>
    </xf>
    <xf numFmtId="0" fontId="22" fillId="32" borderId="1" xfId="0" applyFont="1" applyFill="1" applyBorder="1" applyAlignment="1">
      <alignment vertical="center"/>
    </xf>
    <xf numFmtId="0" fontId="22" fillId="32" borderId="71" xfId="0" applyFont="1" applyFill="1" applyBorder="1" applyAlignment="1">
      <alignment vertical="center"/>
    </xf>
    <xf numFmtId="0" fontId="22" fillId="25" borderId="70" xfId="0" applyFont="1" applyFill="1" applyBorder="1" applyAlignment="1">
      <alignment horizontal="center" vertical="center"/>
    </xf>
    <xf numFmtId="0" fontId="22" fillId="5" borderId="1" xfId="0" applyFont="1" applyFill="1" applyBorder="1" applyAlignment="1">
      <alignment horizontal="center" vertical="center"/>
    </xf>
    <xf numFmtId="0" fontId="22" fillId="25" borderId="1" xfId="0" applyFont="1" applyFill="1" applyBorder="1" applyAlignment="1">
      <alignment horizontal="center" vertical="center"/>
    </xf>
    <xf numFmtId="0" fontId="22" fillId="25" borderId="71" xfId="0" applyFont="1" applyFill="1" applyBorder="1" applyAlignment="1">
      <alignment horizontal="center" vertical="center"/>
    </xf>
    <xf numFmtId="0" fontId="22" fillId="0" borderId="67" xfId="0" applyFont="1" applyBorder="1" applyAlignment="1"/>
    <xf numFmtId="0" fontId="22" fillId="0" borderId="68" xfId="0" applyFont="1" applyBorder="1" applyAlignment="1"/>
    <xf numFmtId="0" fontId="22" fillId="0" borderId="69" xfId="0" applyFont="1" applyBorder="1" applyAlignment="1"/>
    <xf numFmtId="0" fontId="22" fillId="32" borderId="70" xfId="0" applyFont="1" applyFill="1" applyBorder="1" applyAlignment="1"/>
    <xf numFmtId="0" fontId="22" fillId="32" borderId="1" xfId="0" applyFont="1" applyFill="1" applyBorder="1" applyAlignment="1"/>
    <xf numFmtId="9" fontId="5" fillId="0" borderId="1" xfId="0" applyNumberFormat="1" applyFont="1" applyFill="1" applyBorder="1" applyAlignment="1">
      <alignment horizontal="center" vertical="center"/>
    </xf>
    <xf numFmtId="0" fontId="22" fillId="32" borderId="1" xfId="0" applyFont="1" applyFill="1" applyBorder="1">
      <alignment vertical="center"/>
    </xf>
    <xf numFmtId="9" fontId="5" fillId="32" borderId="71" xfId="0" applyNumberFormat="1" applyFont="1" applyFill="1" applyBorder="1" applyAlignment="1">
      <alignment horizontal="center" vertical="center"/>
    </xf>
    <xf numFmtId="0" fontId="22" fillId="2" borderId="11" xfId="0" applyFont="1" applyFill="1" applyBorder="1" applyAlignment="1">
      <alignment horizontal="center" vertical="center"/>
    </xf>
    <xf numFmtId="0" fontId="22" fillId="0" borderId="41" xfId="0" applyFont="1" applyBorder="1" applyAlignment="1"/>
    <xf numFmtId="0" fontId="22" fillId="0" borderId="12" xfId="0" applyFont="1" applyBorder="1" applyAlignment="1"/>
    <xf numFmtId="0" fontId="22" fillId="0" borderId="1" xfId="0" applyFont="1" applyFill="1" applyBorder="1" applyAlignment="1" applyProtection="1">
      <protection locked="0"/>
    </xf>
    <xf numFmtId="0" fontId="22" fillId="0" borderId="71" xfId="0" applyFont="1" applyBorder="1" applyAlignment="1"/>
    <xf numFmtId="0" fontId="22" fillId="5" borderId="65" xfId="0" applyFont="1" applyFill="1" applyBorder="1" applyAlignment="1">
      <alignment horizontal="center" vertical="center"/>
    </xf>
    <xf numFmtId="0" fontId="22" fillId="25" borderId="1" xfId="0" applyFont="1" applyFill="1" applyBorder="1" applyAlignment="1">
      <alignment horizontal="justify" vertical="center"/>
    </xf>
    <xf numFmtId="0" fontId="22" fillId="25" borderId="71" xfId="0" applyFont="1" applyFill="1" applyBorder="1" applyAlignment="1">
      <alignment horizontal="justify" vertical="center"/>
    </xf>
    <xf numFmtId="0" fontId="22" fillId="25" borderId="74" xfId="0" applyFont="1" applyFill="1" applyBorder="1" applyAlignment="1">
      <alignment horizontal="center" vertical="center"/>
    </xf>
    <xf numFmtId="0" fontId="22" fillId="25" borderId="75" xfId="0" applyFont="1" applyFill="1" applyBorder="1" applyAlignment="1">
      <alignment horizontal="justify" vertical="center"/>
    </xf>
    <xf numFmtId="0" fontId="22" fillId="25" borderId="76" xfId="0" applyFont="1" applyFill="1" applyBorder="1" applyAlignment="1">
      <alignment horizontal="justify" vertical="center"/>
    </xf>
    <xf numFmtId="0" fontId="22" fillId="5" borderId="63" xfId="0" applyFont="1" applyFill="1" applyBorder="1" applyAlignment="1" applyProtection="1">
      <alignment vertical="center"/>
      <protection locked="0"/>
    </xf>
    <xf numFmtId="0" fontId="22" fillId="5" borderId="64" xfId="0" applyFont="1" applyFill="1" applyBorder="1" applyAlignment="1">
      <alignment horizontal="left" vertical="center"/>
    </xf>
    <xf numFmtId="0" fontId="22" fillId="5" borderId="64" xfId="0" applyFont="1" applyFill="1" applyBorder="1" applyAlignment="1">
      <alignment vertical="center"/>
    </xf>
    <xf numFmtId="0" fontId="5" fillId="25" borderId="64" xfId="49" applyFont="1" applyFill="1" applyBorder="1" applyAlignment="1" applyProtection="1">
      <alignment horizontal="center" vertical="center"/>
    </xf>
    <xf numFmtId="0" fontId="22" fillId="5" borderId="64" xfId="0" applyFont="1" applyFill="1" applyBorder="1" applyAlignment="1" applyProtection="1">
      <alignment vertical="center"/>
      <protection locked="0"/>
    </xf>
    <xf numFmtId="0" fontId="5" fillId="5" borderId="64" xfId="0" applyFont="1" applyFill="1" applyBorder="1" applyAlignment="1">
      <alignment horizontal="center" vertical="center"/>
    </xf>
    <xf numFmtId="0" fontId="22" fillId="5" borderId="65" xfId="0" applyFont="1" applyFill="1" applyBorder="1" applyAlignment="1">
      <alignment horizontal="left" vertical="center"/>
    </xf>
    <xf numFmtId="0" fontId="22" fillId="0" borderId="63" xfId="0" applyFont="1" applyBorder="1" applyAlignment="1">
      <alignment horizontal="left" vertical="center"/>
    </xf>
    <xf numFmtId="0" fontId="22" fillId="0" borderId="64" xfId="0" applyFont="1" applyBorder="1" applyAlignment="1" applyProtection="1">
      <alignment horizontal="left" vertical="center"/>
      <protection locked="0"/>
    </xf>
    <xf numFmtId="0" fontId="22" fillId="0" borderId="64" xfId="0" applyFont="1" applyBorder="1" applyAlignment="1">
      <alignment horizontal="left" vertical="center"/>
    </xf>
    <xf numFmtId="0" fontId="5" fillId="0" borderId="64" xfId="49" applyFont="1" applyFill="1" applyBorder="1" applyAlignment="1" applyProtection="1">
      <alignment horizontal="center" vertical="center"/>
    </xf>
    <xf numFmtId="0" fontId="5" fillId="0" borderId="64" xfId="0" applyFont="1" applyBorder="1" applyAlignment="1">
      <alignment horizontal="center" vertical="center"/>
    </xf>
    <xf numFmtId="0" fontId="22" fillId="0" borderId="65" xfId="0" applyFont="1" applyBorder="1" applyAlignment="1">
      <alignment horizontal="left" vertical="center"/>
    </xf>
    <xf numFmtId="0" fontId="22" fillId="5" borderId="70" xfId="0" applyFont="1" applyFill="1" applyBorder="1" applyAlignment="1">
      <alignment vertical="center"/>
    </xf>
    <xf numFmtId="0" fontId="22" fillId="5" borderId="1" xfId="0" applyFont="1" applyFill="1" applyBorder="1" applyAlignment="1">
      <alignment horizontal="left" vertical="center"/>
    </xf>
    <xf numFmtId="0" fontId="22" fillId="5" borderId="1" xfId="0" applyFont="1" applyFill="1" applyBorder="1" applyAlignment="1">
      <alignment vertical="center"/>
    </xf>
    <xf numFmtId="0" fontId="22" fillId="5" borderId="71" xfId="0" applyFont="1" applyFill="1" applyBorder="1" applyAlignment="1">
      <alignment horizontal="left" vertical="center"/>
    </xf>
    <xf numFmtId="0" fontId="22" fillId="0" borderId="70" xfId="0" applyFont="1" applyBorder="1" applyAlignment="1">
      <alignment horizontal="left" vertical="center"/>
    </xf>
    <xf numFmtId="0" fontId="22" fillId="0" borderId="1" xfId="0" applyFont="1" applyBorder="1" applyAlignment="1">
      <alignment horizontal="left" vertical="center"/>
    </xf>
    <xf numFmtId="0" fontId="22" fillId="4" borderId="1" xfId="49" applyFont="1" applyFill="1" applyBorder="1" applyAlignment="1" applyProtection="1">
      <alignment horizontal="left" vertical="center"/>
    </xf>
    <xf numFmtId="0" fontId="22" fillId="0" borderId="71" xfId="0" applyFont="1" applyBorder="1" applyAlignment="1">
      <alignment horizontal="left" vertical="center"/>
    </xf>
    <xf numFmtId="0" fontId="22" fillId="5" borderId="70" xfId="0" applyFont="1" applyFill="1" applyBorder="1" applyAlignment="1">
      <alignment horizontal="center" vertical="center"/>
    </xf>
    <xf numFmtId="0" fontId="22" fillId="5" borderId="1" xfId="0" applyFont="1" applyFill="1" applyBorder="1" applyAlignment="1">
      <alignment horizontal="justify" vertical="center"/>
    </xf>
    <xf numFmtId="0" fontId="22" fillId="32" borderId="77" xfId="0" applyFont="1" applyFill="1" applyBorder="1" applyAlignment="1">
      <alignment horizontal="justify" vertical="center"/>
    </xf>
    <xf numFmtId="0" fontId="22" fillId="0" borderId="1" xfId="0" applyFont="1" applyBorder="1" applyAlignment="1">
      <alignment horizontal="justify" vertical="center"/>
    </xf>
    <xf numFmtId="0" fontId="22" fillId="0" borderId="77" xfId="0" applyFont="1" applyFill="1" applyBorder="1" applyAlignment="1">
      <alignment horizontal="justify" vertical="center"/>
    </xf>
    <xf numFmtId="0" fontId="22" fillId="32" borderId="78" xfId="0" applyFont="1" applyFill="1" applyBorder="1" applyAlignment="1">
      <alignment horizontal="justify" vertical="center"/>
    </xf>
    <xf numFmtId="0" fontId="22" fillId="0" borderId="78" xfId="0" applyFont="1" applyFill="1" applyBorder="1" applyAlignment="1">
      <alignment horizontal="justify" vertical="center"/>
    </xf>
    <xf numFmtId="0" fontId="22" fillId="5" borderId="74" xfId="0" applyFont="1" applyFill="1" applyBorder="1" applyAlignment="1">
      <alignment horizontal="center" vertical="center"/>
    </xf>
    <xf numFmtId="0" fontId="22" fillId="5" borderId="75" xfId="0" applyFont="1" applyFill="1" applyBorder="1" applyAlignment="1">
      <alignment horizontal="justify" vertical="center"/>
    </xf>
    <xf numFmtId="0" fontId="22" fillId="32" borderId="69" xfId="0" applyFont="1" applyFill="1" applyBorder="1" applyAlignment="1">
      <alignment horizontal="justify" vertical="center"/>
    </xf>
    <xf numFmtId="0" fontId="22" fillId="0" borderId="74" xfId="0" applyFont="1" applyBorder="1" applyAlignment="1">
      <alignment horizontal="center" vertical="center"/>
    </xf>
    <xf numFmtId="0" fontId="22" fillId="0" borderId="75" xfId="0" applyFont="1" applyBorder="1" applyAlignment="1">
      <alignment horizontal="justify" vertical="center"/>
    </xf>
    <xf numFmtId="0" fontId="22" fillId="0" borderId="69" xfId="0" applyFont="1" applyFill="1" applyBorder="1" applyAlignment="1">
      <alignment horizontal="justify" vertical="center"/>
    </xf>
    <xf numFmtId="0" fontId="22" fillId="2" borderId="79" xfId="0" applyFont="1" applyFill="1" applyBorder="1" applyAlignment="1">
      <alignment horizontal="center" vertical="center"/>
    </xf>
    <xf numFmtId="0" fontId="22" fillId="0" borderId="3" xfId="0" applyFont="1" applyBorder="1" applyAlignment="1"/>
    <xf numFmtId="0" fontId="22" fillId="0" borderId="4" xfId="0" applyFont="1" applyBorder="1" applyAlignment="1"/>
    <xf numFmtId="0" fontId="22" fillId="2" borderId="10" xfId="0" applyFont="1" applyFill="1" applyBorder="1" applyAlignment="1">
      <alignment horizontal="center" vertical="center"/>
    </xf>
    <xf numFmtId="0" fontId="22" fillId="2" borderId="41" xfId="0" applyFont="1" applyFill="1" applyBorder="1" applyAlignment="1">
      <alignment horizontal="center" vertical="center"/>
    </xf>
    <xf numFmtId="0" fontId="22" fillId="2" borderId="12" xfId="0" applyFont="1" applyFill="1" applyBorder="1" applyAlignment="1">
      <alignment horizontal="center" vertical="center"/>
    </xf>
    <xf numFmtId="0" fontId="22" fillId="5" borderId="65" xfId="0" applyFont="1" applyFill="1" applyBorder="1" applyAlignment="1">
      <alignment horizontal="justify"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25" borderId="72" xfId="0" applyFont="1" applyFill="1" applyBorder="1" applyProtection="1">
      <alignment vertical="center"/>
      <protection locked="0"/>
    </xf>
    <xf numFmtId="0" fontId="22" fillId="25" borderId="66" xfId="0" applyFont="1" applyFill="1" applyBorder="1">
      <alignment vertical="center"/>
    </xf>
    <xf numFmtId="0" fontId="22" fillId="25" borderId="66" xfId="0" applyFont="1" applyFill="1" applyBorder="1" applyProtection="1">
      <alignment vertical="center"/>
      <protection locked="0"/>
    </xf>
    <xf numFmtId="0" fontId="5" fillId="25" borderId="73" xfId="0" applyFont="1" applyFill="1" applyBorder="1" applyAlignment="1">
      <alignment horizontal="center" vertical="center"/>
    </xf>
    <xf numFmtId="0" fontId="22" fillId="0" borderId="80" xfId="0" applyFont="1" applyBorder="1" applyAlignment="1"/>
    <xf numFmtId="0" fontId="22" fillId="0" borderId="81" xfId="0" applyFont="1" applyBorder="1" applyAlignment="1"/>
    <xf numFmtId="0" fontId="22" fillId="0" borderId="50" xfId="0" applyFont="1" applyBorder="1" applyAlignment="1"/>
    <xf numFmtId="0" fontId="22" fillId="0" borderId="49" xfId="0" applyFont="1" applyBorder="1" applyAlignment="1">
      <alignment horizontal="center" vertical="center"/>
    </xf>
    <xf numFmtId="0" fontId="22" fillId="0" borderId="0" xfId="0" applyFont="1" applyAlignment="1">
      <alignment horizontal="center" vertical="center"/>
    </xf>
    <xf numFmtId="0" fontId="22" fillId="0" borderId="50" xfId="0" applyFont="1" applyBorder="1" applyAlignment="1">
      <alignment horizontal="center" vertical="center"/>
    </xf>
    <xf numFmtId="0" fontId="22" fillId="25" borderId="70" xfId="0" applyFont="1" applyFill="1" applyBorder="1" applyProtection="1">
      <alignment vertical="center"/>
      <protection locked="0"/>
    </xf>
    <xf numFmtId="0" fontId="22" fillId="25" borderId="1" xfId="0" applyFont="1" applyFill="1" applyBorder="1" applyAlignment="1" applyProtection="1">
      <alignment horizontal="center" vertical="center"/>
      <protection locked="0"/>
    </xf>
    <xf numFmtId="0" fontId="22" fillId="25" borderId="1" xfId="0" applyFont="1" applyFill="1" applyBorder="1" applyProtection="1">
      <alignment vertical="center"/>
      <protection locked="0"/>
    </xf>
    <xf numFmtId="0" fontId="22" fillId="0" borderId="82" xfId="0" applyFont="1" applyBorder="1" applyAlignment="1"/>
    <xf numFmtId="0" fontId="22" fillId="0" borderId="83" xfId="0" applyFont="1" applyBorder="1" applyAlignment="1"/>
    <xf numFmtId="0" fontId="22" fillId="0" borderId="84" xfId="0" applyFont="1" applyBorder="1" applyAlignment="1"/>
    <xf numFmtId="0" fontId="22" fillId="0" borderId="70" xfId="0" applyFont="1" applyBorder="1" applyAlignment="1" applyProtection="1">
      <alignment horizontal="center" vertical="center"/>
      <protection locked="0"/>
    </xf>
    <xf numFmtId="0" fontId="22" fillId="0" borderId="1" xfId="0" applyFont="1" applyBorder="1" applyAlignment="1" applyProtection="1">
      <protection locked="0"/>
    </xf>
    <xf numFmtId="0" fontId="22" fillId="0" borderId="1" xfId="0" applyFont="1" applyBorder="1" applyAlignment="1" applyProtection="1">
      <alignment horizontal="left" vertical="center"/>
      <protection locked="0"/>
    </xf>
    <xf numFmtId="0" fontId="22" fillId="0" borderId="71" xfId="0" applyFont="1" applyBorder="1" applyAlignment="1" applyProtection="1">
      <protection locked="0"/>
    </xf>
    <xf numFmtId="0" fontId="22" fillId="0" borderId="71" xfId="0" applyFont="1" applyBorder="1" applyAlignment="1" applyProtection="1">
      <alignment horizontal="justify" vertical="center"/>
      <protection locked="0"/>
    </xf>
    <xf numFmtId="0" fontId="22" fillId="0" borderId="85" xfId="0" applyFont="1" applyBorder="1" applyAlignment="1" applyProtection="1">
      <protection locked="0"/>
    </xf>
    <xf numFmtId="0" fontId="22" fillId="0" borderId="86" xfId="0" applyFont="1" applyBorder="1" applyAlignment="1" applyProtection="1">
      <protection locked="0"/>
    </xf>
    <xf numFmtId="0" fontId="22" fillId="0" borderId="70" xfId="0" applyFont="1" applyBorder="1" applyAlignment="1" applyProtection="1">
      <protection locked="0"/>
    </xf>
    <xf numFmtId="0" fontId="22" fillId="0" borderId="80" xfId="0" applyFont="1" applyBorder="1" applyAlignment="1" applyProtection="1">
      <protection locked="0"/>
    </xf>
    <xf numFmtId="0" fontId="22" fillId="0" borderId="81" xfId="0" applyFont="1" applyBorder="1" applyAlignment="1" applyProtection="1">
      <protection locked="0"/>
    </xf>
    <xf numFmtId="0" fontId="22" fillId="0" borderId="0" xfId="0" applyFont="1" applyAlignment="1" applyProtection="1">
      <protection locked="0"/>
    </xf>
    <xf numFmtId="0" fontId="22" fillId="0" borderId="50" xfId="0" applyFont="1" applyBorder="1" applyAlignment="1" applyProtection="1">
      <protection locked="0"/>
    </xf>
    <xf numFmtId="0" fontId="22" fillId="25" borderId="70" xfId="0" applyFont="1" applyFill="1" applyBorder="1" applyAlignment="1" applyProtection="1">
      <alignment horizontal="center" vertical="center"/>
      <protection locked="0"/>
    </xf>
    <xf numFmtId="0" fontId="22" fillId="25" borderId="1" xfId="0" applyFont="1" applyFill="1" applyBorder="1" applyAlignment="1" applyProtection="1">
      <alignment horizontal="justify" vertical="center"/>
      <protection locked="0"/>
    </xf>
    <xf numFmtId="0" fontId="22" fillId="25" borderId="71" xfId="0" applyFont="1" applyFill="1" applyBorder="1" applyAlignment="1" applyProtection="1">
      <alignment horizontal="justify" vertical="center"/>
      <protection locked="0"/>
    </xf>
    <xf numFmtId="0" fontId="22" fillId="0" borderId="72" xfId="0" applyFont="1" applyBorder="1" applyAlignment="1" applyProtection="1">
      <protection locked="0"/>
    </xf>
    <xf numFmtId="0" fontId="22" fillId="0" borderId="82" xfId="0" applyFont="1" applyBorder="1" applyAlignment="1" applyProtection="1">
      <protection locked="0"/>
    </xf>
    <xf numFmtId="0" fontId="22" fillId="0" borderId="83" xfId="0" applyFont="1" applyBorder="1" applyAlignment="1" applyProtection="1">
      <protection locked="0"/>
    </xf>
    <xf numFmtId="0" fontId="22" fillId="0" borderId="84" xfId="0" applyFont="1" applyBorder="1" applyAlignment="1" applyProtection="1">
      <protection locked="0"/>
    </xf>
    <xf numFmtId="0" fontId="22" fillId="5" borderId="71" xfId="0" applyFont="1" applyFill="1" applyBorder="1" applyAlignment="1">
      <alignment horizontal="justify" vertical="center"/>
    </xf>
    <xf numFmtId="0" fontId="22" fillId="0" borderId="85" xfId="0" applyFont="1" applyBorder="1" applyAlignment="1"/>
    <xf numFmtId="0" fontId="22" fillId="0" borderId="86" xfId="0" applyFont="1" applyBorder="1" applyAlignment="1"/>
    <xf numFmtId="0" fontId="22" fillId="0" borderId="70" xfId="0" applyFont="1" applyFill="1" applyBorder="1" applyAlignment="1" applyProtection="1">
      <alignment horizontal="center" vertical="center"/>
      <protection locked="0"/>
    </xf>
    <xf numFmtId="0" fontId="22" fillId="0" borderId="1" xfId="0" applyFont="1" applyFill="1" applyBorder="1" applyAlignment="1" applyProtection="1">
      <alignment horizontal="justify" vertical="center"/>
      <protection locked="0"/>
    </xf>
    <xf numFmtId="0" fontId="22" fillId="0" borderId="71" xfId="0" applyFont="1" applyFill="1" applyBorder="1" applyAlignment="1" applyProtection="1">
      <alignment horizontal="justify" vertical="center"/>
      <protection locked="0"/>
    </xf>
    <xf numFmtId="0" fontId="22" fillId="25" borderId="1" xfId="0" applyFont="1" applyFill="1" applyBorder="1" applyAlignment="1" applyProtection="1">
      <alignment horizontal="left" vertical="center"/>
      <protection locked="0"/>
    </xf>
    <xf numFmtId="0" fontId="22" fillId="25" borderId="71" xfId="0" applyFont="1" applyFill="1" applyBorder="1" applyAlignment="1" applyProtection="1">
      <alignment horizontal="left" vertical="center"/>
      <protection locked="0"/>
    </xf>
    <xf numFmtId="0" fontId="22" fillId="0" borderId="74" xfId="0" applyFont="1" applyBorder="1" applyAlignment="1" applyProtection="1">
      <alignment horizontal="center" vertical="center"/>
      <protection locked="0"/>
    </xf>
    <xf numFmtId="0" fontId="22" fillId="0" borderId="76" xfId="0" applyFont="1" applyBorder="1" applyAlignment="1" applyProtection="1">
      <alignment horizontal="justify" vertical="center"/>
      <protection locked="0"/>
    </xf>
    <xf numFmtId="0" fontId="22" fillId="0" borderId="71" xfId="0" applyFont="1" applyBorder="1" applyAlignment="1">
      <alignment horizontal="justify" vertical="center"/>
    </xf>
    <xf numFmtId="0" fontId="22" fillId="0" borderId="67" xfId="0" applyFont="1" applyBorder="1" applyAlignment="1" applyProtection="1">
      <protection locked="0"/>
    </xf>
    <xf numFmtId="0" fontId="22" fillId="0" borderId="87" xfId="0" applyFont="1" applyBorder="1" applyAlignment="1" applyProtection="1">
      <protection locked="0"/>
    </xf>
    <xf numFmtId="0" fontId="22" fillId="0" borderId="6" xfId="0" applyFont="1" applyBorder="1" applyAlignment="1" applyProtection="1">
      <protection locked="0"/>
    </xf>
    <xf numFmtId="0" fontId="22" fillId="0" borderId="7" xfId="0" applyFont="1" applyBorder="1" applyAlignment="1" applyProtection="1">
      <protection locked="0"/>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76" xfId="0" applyFont="1" applyBorder="1" applyAlignment="1">
      <alignment horizontal="justify" vertical="center"/>
    </xf>
    <xf numFmtId="0" fontId="5" fillId="0" borderId="72" xfId="49" applyFont="1" applyFill="1" applyBorder="1" applyAlignment="1" applyProtection="1">
      <alignment horizontal="center" vertical="center"/>
    </xf>
    <xf numFmtId="0" fontId="5" fillId="25" borderId="66" xfId="49" applyFont="1" applyFill="1" applyBorder="1" applyAlignment="1" applyProtection="1">
      <alignment horizontal="center" vertical="center"/>
    </xf>
    <xf numFmtId="0" fontId="5" fillId="0" borderId="66" xfId="49" applyFont="1" applyFill="1" applyBorder="1" applyAlignment="1" applyProtection="1">
      <alignment horizontal="center" vertical="center"/>
    </xf>
    <xf numFmtId="0" fontId="5" fillId="0" borderId="73" xfId="49" applyFont="1" applyFill="1" applyBorder="1" applyAlignment="1" applyProtection="1">
      <alignment horizontal="center" vertical="center"/>
    </xf>
    <xf numFmtId="0" fontId="22" fillId="25" borderId="63" xfId="0" applyFont="1" applyFill="1" applyBorder="1" applyAlignment="1">
      <alignment vertical="center"/>
    </xf>
    <xf numFmtId="0" fontId="22" fillId="0" borderId="64" xfId="0" applyFont="1" applyFill="1" applyBorder="1" applyAlignment="1">
      <alignment horizontal="center" vertical="center"/>
    </xf>
    <xf numFmtId="0" fontId="22" fillId="0" borderId="64" xfId="0" applyFont="1" applyFill="1" applyBorder="1" applyAlignment="1" applyProtection="1">
      <alignment horizontal="center" vertical="center"/>
      <protection locked="0"/>
    </xf>
    <xf numFmtId="0" fontId="22" fillId="0" borderId="65" xfId="0" applyFont="1" applyFill="1" applyBorder="1" applyAlignment="1">
      <alignment horizontal="center" vertical="center"/>
    </xf>
    <xf numFmtId="0" fontId="22" fillId="32" borderId="65" xfId="0" applyFont="1" applyFill="1" applyBorder="1" applyAlignment="1">
      <alignment horizontal="center" vertical="center"/>
    </xf>
    <xf numFmtId="179" fontId="22" fillId="0" borderId="70" xfId="0" applyNumberFormat="1" applyFont="1" applyBorder="1" applyAlignment="1">
      <alignment horizontal="center" vertical="center"/>
    </xf>
    <xf numFmtId="179" fontId="22" fillId="5" borderId="1" xfId="0" applyNumberFormat="1" applyFont="1" applyFill="1" applyBorder="1" applyAlignment="1">
      <alignment horizontal="center" vertical="center"/>
    </xf>
    <xf numFmtId="179" fontId="22" fillId="0" borderId="1" xfId="0" applyNumberFormat="1" applyFont="1" applyBorder="1" applyAlignment="1">
      <alignment horizontal="center" vertical="center"/>
    </xf>
    <xf numFmtId="179" fontId="22" fillId="0" borderId="71" xfId="0" applyNumberFormat="1" applyFont="1" applyBorder="1" applyAlignment="1">
      <alignment horizontal="center" vertical="center"/>
    </xf>
    <xf numFmtId="0" fontId="22" fillId="25" borderId="70" xfId="0" applyFont="1" applyFill="1" applyBorder="1" applyAlignment="1">
      <alignment vertical="center"/>
    </xf>
    <xf numFmtId="0" fontId="22" fillId="0" borderId="71" xfId="0" applyFont="1" applyFill="1" applyBorder="1" applyAlignment="1">
      <alignment horizontal="center" vertical="center"/>
    </xf>
    <xf numFmtId="180" fontId="22" fillId="5" borderId="70" xfId="0" applyNumberFormat="1" applyFont="1" applyFill="1" applyBorder="1" applyAlignment="1">
      <alignment horizontal="center" vertical="center"/>
    </xf>
    <xf numFmtId="180" fontId="22" fillId="0" borderId="1" xfId="0" applyNumberFormat="1" applyFont="1" applyFill="1" applyBorder="1" applyAlignment="1">
      <alignment horizontal="center" vertical="center"/>
    </xf>
    <xf numFmtId="180" fontId="22" fillId="32" borderId="71" xfId="0" applyNumberFormat="1" applyFont="1" applyFill="1" applyBorder="1" applyAlignment="1">
      <alignment horizontal="center" vertical="center"/>
    </xf>
    <xf numFmtId="0" fontId="5" fillId="0" borderId="70" xfId="49" applyFont="1" applyFill="1" applyBorder="1" applyAlignment="1" applyProtection="1">
      <alignment horizontal="center" vertical="center"/>
    </xf>
    <xf numFmtId="0" fontId="5" fillId="25" borderId="1"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10" fontId="22" fillId="25" borderId="71" xfId="0" applyNumberFormat="1" applyFont="1" applyFill="1" applyBorder="1" applyAlignment="1">
      <alignment horizontal="center" vertical="center"/>
    </xf>
    <xf numFmtId="179" fontId="22" fillId="0" borderId="74" xfId="0" applyNumberFormat="1" applyFont="1" applyBorder="1" applyAlignment="1">
      <alignment horizontal="center" vertical="center"/>
    </xf>
    <xf numFmtId="179" fontId="22" fillId="5" borderId="75" xfId="0" applyNumberFormat="1" applyFont="1" applyFill="1" applyBorder="1" applyAlignment="1">
      <alignment horizontal="center" vertical="center"/>
    </xf>
    <xf numFmtId="179" fontId="22" fillId="0" borderId="75" xfId="0" applyNumberFormat="1" applyFont="1" applyBorder="1" applyAlignment="1">
      <alignment horizontal="center" vertical="center"/>
    </xf>
    <xf numFmtId="179" fontId="22" fillId="0" borderId="76" xfId="0" applyNumberFormat="1" applyFont="1" applyBorder="1" applyAlignment="1">
      <alignment horizontal="center" vertical="center"/>
    </xf>
    <xf numFmtId="0" fontId="22" fillId="0" borderId="74" xfId="0" applyFont="1" applyFill="1" applyBorder="1" applyAlignment="1">
      <alignment horizontal="center" vertical="center"/>
    </xf>
    <xf numFmtId="0" fontId="22" fillId="0" borderId="75" xfId="0" applyFont="1" applyFill="1" applyBorder="1" applyAlignment="1">
      <alignment horizontal="center" vertical="center"/>
    </xf>
    <xf numFmtId="0" fontId="22" fillId="25" borderId="75" xfId="0" applyFont="1" applyFill="1" applyBorder="1" applyAlignment="1"/>
    <xf numFmtId="10" fontId="22" fillId="25" borderId="76" xfId="0" applyNumberFormat="1" applyFont="1" applyFill="1" applyBorder="1" applyAlignment="1">
      <alignment horizontal="center" vertical="center"/>
    </xf>
    <xf numFmtId="180" fontId="22" fillId="0" borderId="74" xfId="0" applyNumberFormat="1" applyFont="1" applyBorder="1" applyAlignment="1">
      <alignment horizontal="center" vertical="center"/>
    </xf>
    <xf numFmtId="180" fontId="22" fillId="32" borderId="75" xfId="0" applyNumberFormat="1" applyFont="1" applyFill="1" applyBorder="1" applyAlignment="1">
      <alignment horizontal="center" vertical="center"/>
    </xf>
    <xf numFmtId="180" fontId="22" fillId="0" borderId="76" xfId="0" applyNumberFormat="1" applyFont="1" applyFill="1" applyBorder="1" applyAlignment="1">
      <alignment horizontal="center" vertical="center"/>
    </xf>
    <xf numFmtId="0" fontId="6" fillId="2" borderId="56" xfId="49" applyFont="1" applyFill="1" applyBorder="1" applyAlignment="1" applyProtection="1">
      <alignment horizontal="center" vertical="center"/>
    </xf>
    <xf numFmtId="0" fontId="6" fillId="2" borderId="57" xfId="49" applyFont="1" applyFill="1" applyBorder="1" applyAlignment="1" applyProtection="1">
      <alignment horizontal="center" vertical="center"/>
    </xf>
    <xf numFmtId="0" fontId="6" fillId="2" borderId="58" xfId="49" applyFont="1" applyFill="1" applyBorder="1" applyAlignment="1" applyProtection="1">
      <alignment horizontal="center" vertical="center"/>
    </xf>
    <xf numFmtId="0" fontId="6" fillId="2" borderId="59" xfId="49" applyFont="1" applyFill="1" applyBorder="1" applyAlignment="1" applyProtection="1">
      <alignment horizontal="center" vertical="center"/>
    </xf>
    <xf numFmtId="0" fontId="6" fillId="2" borderId="60" xfId="49" applyFont="1" applyFill="1" applyBorder="1" applyAlignment="1" applyProtection="1">
      <alignment horizontal="center" vertical="center"/>
    </xf>
    <xf numFmtId="0" fontId="6" fillId="2" borderId="61" xfId="49" applyFont="1" applyFill="1" applyBorder="1" applyAlignment="1" applyProtection="1">
      <alignment horizontal="center" vertical="center"/>
    </xf>
    <xf numFmtId="0" fontId="6" fillId="5" borderId="63" xfId="49" applyFont="1" applyFill="1" applyBorder="1" applyAlignment="1" applyProtection="1">
      <alignment horizontal="center" vertical="center"/>
    </xf>
    <xf numFmtId="0" fontId="6" fillId="5" borderId="64" xfId="49" applyFont="1" applyFill="1" applyBorder="1" applyAlignment="1" applyProtection="1">
      <alignment horizontal="center" vertical="center"/>
    </xf>
    <xf numFmtId="0" fontId="6" fillId="5" borderId="65" xfId="49" applyFont="1" applyFill="1" applyBorder="1" applyAlignment="1" applyProtection="1">
      <alignment horizontal="center" vertical="center"/>
    </xf>
    <xf numFmtId="0" fontId="6" fillId="0" borderId="64" xfId="49" applyFont="1" applyBorder="1" applyAlignment="1" applyProtection="1">
      <alignment horizontal="center" vertical="center"/>
    </xf>
    <xf numFmtId="0" fontId="6" fillId="5" borderId="88" xfId="49" applyFont="1" applyFill="1" applyBorder="1" applyAlignment="1" applyProtection="1">
      <alignment horizontal="center" vertical="center"/>
    </xf>
    <xf numFmtId="0" fontId="6" fillId="0" borderId="63" xfId="49" applyFont="1" applyBorder="1" applyAlignment="1" applyProtection="1">
      <alignment horizontal="center" vertical="center"/>
    </xf>
    <xf numFmtId="0" fontId="6" fillId="0" borderId="88" xfId="49" applyFont="1" applyBorder="1" applyAlignment="1" applyProtection="1">
      <alignment horizontal="center" vertical="center"/>
    </xf>
    <xf numFmtId="0" fontId="6" fillId="0" borderId="70" xfId="49" applyFont="1" applyBorder="1" applyAlignment="1" applyProtection="1">
      <alignment horizontal="center" vertical="center"/>
    </xf>
    <xf numFmtId="0" fontId="6" fillId="0" borderId="71" xfId="49" applyFont="1" applyBorder="1" applyAlignment="1" applyProtection="1">
      <alignment horizontal="center" vertical="center"/>
    </xf>
    <xf numFmtId="0" fontId="6" fillId="0" borderId="42" xfId="49" applyFont="1" applyBorder="1" applyAlignment="1" applyProtection="1">
      <alignment horizontal="center" vertical="center"/>
    </xf>
    <xf numFmtId="0" fontId="6" fillId="5" borderId="70" xfId="49" applyFont="1" applyFill="1" applyBorder="1" applyAlignment="1" applyProtection="1">
      <alignment horizontal="center" vertical="center"/>
    </xf>
    <xf numFmtId="0" fontId="6" fillId="5" borderId="42" xfId="49" applyFont="1" applyFill="1" applyBorder="1" applyAlignment="1" applyProtection="1">
      <alignment horizontal="center" vertical="center"/>
    </xf>
    <xf numFmtId="0" fontId="6" fillId="5" borderId="71" xfId="49" applyFont="1" applyFill="1" applyBorder="1" applyAlignment="1" applyProtection="1">
      <alignment horizontal="center" vertical="center"/>
    </xf>
    <xf numFmtId="0" fontId="22" fillId="0" borderId="0" xfId="0" applyFont="1" applyAlignment="1">
      <alignment vertical="center" wrapText="1"/>
    </xf>
    <xf numFmtId="0" fontId="6" fillId="0" borderId="74" xfId="49" applyFont="1" applyBorder="1" applyAlignment="1" applyProtection="1">
      <alignment horizontal="center" vertical="center"/>
    </xf>
    <xf numFmtId="0" fontId="6" fillId="0" borderId="75" xfId="49" applyFont="1" applyBorder="1" applyAlignment="1" applyProtection="1">
      <alignment horizontal="center" vertical="center"/>
    </xf>
    <xf numFmtId="0" fontId="6" fillId="0" borderId="76" xfId="49" applyFont="1" applyBorder="1" applyAlignment="1" applyProtection="1">
      <alignment horizontal="center" vertical="center"/>
    </xf>
    <xf numFmtId="0" fontId="6" fillId="5" borderId="75" xfId="49" applyFont="1" applyFill="1" applyBorder="1" applyAlignment="1" applyProtection="1">
      <alignment horizontal="center" vertical="center"/>
    </xf>
    <xf numFmtId="0" fontId="6" fillId="0" borderId="89" xfId="49" applyFont="1" applyBorder="1" applyAlignment="1" applyProtection="1">
      <alignment horizontal="center" vertical="center"/>
    </xf>
    <xf numFmtId="0" fontId="6" fillId="5" borderId="74" xfId="49" applyFont="1" applyFill="1" applyBorder="1" applyAlignment="1" applyProtection="1">
      <alignment horizontal="center" vertical="center"/>
    </xf>
    <xf numFmtId="0" fontId="6" fillId="5" borderId="89" xfId="49" applyFont="1" applyFill="1" applyBorder="1" applyAlignment="1" applyProtection="1">
      <alignment horizontal="center" vertical="center"/>
    </xf>
    <xf numFmtId="0" fontId="23" fillId="0" borderId="0" xfId="0" applyFont="1" applyAlignment="1">
      <alignment horizontal="left" vertical="center"/>
    </xf>
    <xf numFmtId="0" fontId="22" fillId="0" borderId="0" xfId="0" applyFont="1" applyBorder="1">
      <alignment vertical="center"/>
    </xf>
    <xf numFmtId="0" fontId="22" fillId="2" borderId="56" xfId="0" applyFont="1" applyFill="1" applyBorder="1" applyAlignment="1" applyProtection="1">
      <alignment horizontal="center" vertical="center"/>
    </xf>
    <xf numFmtId="0" fontId="22" fillId="0" borderId="3" xfId="0" applyFont="1" applyBorder="1" applyAlignment="1" applyProtection="1"/>
    <xf numFmtId="0" fontId="22" fillId="0" borderId="4" xfId="0" applyFont="1" applyBorder="1" applyAlignment="1" applyProtection="1"/>
    <xf numFmtId="0" fontId="22" fillId="0" borderId="90" xfId="0" applyFont="1" applyBorder="1" applyAlignment="1"/>
    <xf numFmtId="0" fontId="22" fillId="3" borderId="2" xfId="0" applyFont="1" applyFill="1" applyBorder="1" applyProtection="1">
      <alignment vertical="center"/>
      <protection locked="0"/>
    </xf>
    <xf numFmtId="0" fontId="24" fillId="3" borderId="3" xfId="0" applyFont="1" applyFill="1" applyBorder="1" applyProtection="1">
      <alignment vertical="center"/>
      <protection locked="0"/>
    </xf>
    <xf numFmtId="0" fontId="22" fillId="3" borderId="4" xfId="0" applyFont="1" applyFill="1" applyBorder="1" applyProtection="1">
      <alignment vertical="center"/>
      <protection locked="0"/>
    </xf>
    <xf numFmtId="0" fontId="22" fillId="5" borderId="91" xfId="0" applyFont="1" applyFill="1" applyBorder="1" applyAlignment="1">
      <alignment horizontal="center" vertical="center"/>
    </xf>
    <xf numFmtId="0" fontId="25" fillId="5" borderId="65" xfId="0" applyFont="1" applyFill="1" applyBorder="1" applyAlignment="1">
      <alignment horizontal="center" vertical="center"/>
    </xf>
    <xf numFmtId="0" fontId="22" fillId="2" borderId="67" xfId="0" applyFont="1" applyFill="1" applyBorder="1" applyAlignment="1" applyProtection="1">
      <alignment horizontal="center" vertical="center"/>
    </xf>
    <xf numFmtId="0" fontId="22" fillId="2" borderId="68" xfId="0" applyFont="1" applyFill="1" applyBorder="1" applyAlignment="1" applyProtection="1">
      <alignment horizontal="center" vertical="center"/>
    </xf>
    <xf numFmtId="0" fontId="22" fillId="2" borderId="69" xfId="0" applyFont="1" applyFill="1" applyBorder="1" applyAlignment="1" applyProtection="1">
      <alignment horizontal="center" vertical="center"/>
    </xf>
    <xf numFmtId="0" fontId="22" fillId="5" borderId="72" xfId="0" applyFont="1" applyFill="1" applyBorder="1" applyAlignment="1">
      <alignment horizontal="center" vertical="center"/>
    </xf>
    <xf numFmtId="0" fontId="22" fillId="5" borderId="73" xfId="0" applyFont="1" applyFill="1" applyBorder="1" applyAlignment="1">
      <alignment horizontal="center" vertical="center"/>
    </xf>
    <xf numFmtId="0" fontId="22" fillId="3" borderId="5" xfId="0" applyFont="1" applyFill="1" applyBorder="1" applyProtection="1">
      <alignment vertical="center"/>
      <protection locked="0"/>
    </xf>
    <xf numFmtId="0" fontId="22" fillId="3" borderId="6" xfId="0" applyFont="1" applyFill="1" applyBorder="1" applyProtection="1">
      <alignment vertical="center"/>
      <protection locked="0"/>
    </xf>
    <xf numFmtId="0" fontId="22" fillId="3" borderId="7" xfId="0" applyFont="1" applyFill="1" applyBorder="1" applyProtection="1">
      <alignment vertical="center"/>
      <protection locked="0"/>
    </xf>
    <xf numFmtId="0" fontId="22" fillId="0" borderId="43" xfId="0" applyFont="1" applyBorder="1" applyAlignment="1"/>
    <xf numFmtId="0" fontId="22" fillId="5" borderId="63" xfId="0" applyFont="1" applyFill="1" applyBorder="1" applyAlignment="1" applyProtection="1">
      <alignment horizontal="center" vertical="center"/>
      <protection locked="0"/>
    </xf>
    <xf numFmtId="0" fontId="22" fillId="5" borderId="64" xfId="0" applyFont="1" applyFill="1" applyBorder="1" applyAlignment="1" applyProtection="1">
      <alignment horizontal="center" vertical="center" wrapText="1"/>
      <protection locked="0"/>
    </xf>
    <xf numFmtId="0" fontId="22" fillId="7" borderId="92" xfId="0" applyFont="1" applyFill="1" applyBorder="1" applyProtection="1">
      <alignment vertical="center"/>
      <protection locked="0"/>
    </xf>
    <xf numFmtId="0" fontId="22" fillId="0" borderId="92" xfId="0" applyFont="1" applyBorder="1" applyProtection="1">
      <alignment vertical="center"/>
      <protection locked="0"/>
    </xf>
    <xf numFmtId="0" fontId="22" fillId="0" borderId="43" xfId="0" applyFont="1" applyBorder="1" applyAlignment="1">
      <alignment horizontal="center" vertical="center"/>
    </xf>
    <xf numFmtId="0" fontId="22" fillId="0" borderId="1" xfId="0" applyFont="1" applyBorder="1" applyAlignment="1" applyProtection="1">
      <alignment horizontal="center" vertical="center"/>
      <protection locked="0"/>
    </xf>
    <xf numFmtId="0" fontId="22" fillId="0" borderId="66" xfId="0" applyFont="1" applyBorder="1" applyAlignment="1" applyProtection="1">
      <protection locked="0"/>
    </xf>
    <xf numFmtId="0" fontId="22" fillId="0" borderId="11" xfId="0" applyFont="1" applyBorder="1" applyAlignment="1" applyProtection="1">
      <alignment horizontal="center" vertical="center"/>
      <protection locked="0"/>
    </xf>
    <xf numFmtId="0" fontId="22" fillId="0" borderId="3" xfId="0" applyFont="1" applyBorder="1" applyAlignment="1" applyProtection="1">
      <protection locked="0"/>
    </xf>
    <xf numFmtId="0" fontId="22" fillId="0" borderId="4" xfId="0" applyFont="1" applyBorder="1" applyAlignment="1" applyProtection="1">
      <protection locked="0"/>
    </xf>
    <xf numFmtId="0" fontId="22" fillId="0" borderId="49" xfId="0" applyFont="1" applyBorder="1" applyAlignment="1" applyProtection="1">
      <protection locked="0"/>
    </xf>
    <xf numFmtId="0" fontId="22" fillId="25" borderId="43" xfId="0" applyFont="1" applyFill="1" applyBorder="1" applyAlignment="1">
      <alignment horizontal="center" vertical="center"/>
    </xf>
    <xf numFmtId="0" fontId="22" fillId="25" borderId="71" xfId="0" applyFont="1" applyFill="1" applyBorder="1" applyAlignment="1" applyProtection="1">
      <alignment horizontal="center" vertical="center"/>
      <protection locked="0"/>
    </xf>
    <xf numFmtId="0" fontId="22" fillId="5" borderId="71" xfId="0" applyFont="1" applyFill="1" applyBorder="1" applyAlignment="1">
      <alignment horizontal="center" vertical="center"/>
    </xf>
    <xf numFmtId="0" fontId="22" fillId="0" borderId="43" xfId="0" applyFont="1" applyFill="1" applyBorder="1" applyAlignment="1">
      <alignment horizontal="center" vertical="center"/>
    </xf>
    <xf numFmtId="177" fontId="22" fillId="0" borderId="1" xfId="0" applyNumberFormat="1" applyFont="1" applyFill="1" applyBorder="1" applyAlignment="1">
      <alignment horizontal="center" vertical="center"/>
    </xf>
    <xf numFmtId="178" fontId="22" fillId="0" borderId="1" xfId="0" applyNumberFormat="1" applyFont="1" applyFill="1" applyBorder="1" applyAlignment="1">
      <alignment horizontal="center" vertical="center"/>
    </xf>
    <xf numFmtId="0" fontId="22" fillId="32" borderId="43" xfId="0" applyFont="1" applyFill="1" applyBorder="1" applyAlignment="1">
      <alignment horizontal="center" vertical="center"/>
    </xf>
    <xf numFmtId="0" fontId="22" fillId="32" borderId="71" xfId="0" applyFont="1" applyFill="1" applyBorder="1" applyAlignment="1">
      <alignment horizontal="center" vertical="center"/>
    </xf>
    <xf numFmtId="0" fontId="22" fillId="32" borderId="43" xfId="0" applyFont="1" applyFill="1" applyBorder="1" applyAlignment="1"/>
    <xf numFmtId="9" fontId="5" fillId="32" borderId="1" xfId="0" applyNumberFormat="1" applyFont="1" applyFill="1" applyBorder="1" applyAlignment="1">
      <alignment horizontal="center" vertical="center"/>
    </xf>
    <xf numFmtId="0" fontId="22" fillId="0" borderId="43" xfId="0" applyFont="1" applyFill="1" applyBorder="1" applyAlignment="1"/>
    <xf numFmtId="0" fontId="22" fillId="0" borderId="71" xfId="0" applyFont="1" applyFill="1" applyBorder="1" applyAlignment="1"/>
    <xf numFmtId="0" fontId="22" fillId="32" borderId="43" xfId="0" applyFont="1" applyFill="1" applyBorder="1" applyAlignment="1" applyProtection="1">
      <alignment horizontal="center" vertical="center"/>
      <protection locked="0"/>
    </xf>
    <xf numFmtId="0" fontId="22" fillId="32" borderId="1" xfId="0" applyFont="1" applyFill="1" applyBorder="1" applyAlignment="1" applyProtection="1">
      <alignment horizontal="center" vertical="center"/>
      <protection locked="0"/>
    </xf>
    <xf numFmtId="0" fontId="22" fillId="0" borderId="68" xfId="0" applyFont="1" applyBorder="1" applyAlignment="1" applyProtection="1">
      <protection locked="0"/>
    </xf>
    <xf numFmtId="0" fontId="26" fillId="0" borderId="0" xfId="0" applyFont="1" applyAlignment="1">
      <alignment horizontal="right" vertical="center"/>
    </xf>
    <xf numFmtId="0" fontId="26" fillId="0" borderId="0" xfId="0" applyFont="1" applyAlignment="1">
      <alignment horizontal="center" vertical="center"/>
    </xf>
    <xf numFmtId="0" fontId="22" fillId="0" borderId="5" xfId="0" applyFont="1" applyBorder="1" applyAlignment="1" applyProtection="1">
      <protection locked="0"/>
    </xf>
    <xf numFmtId="0" fontId="5" fillId="32" borderId="1" xfId="49" applyFont="1" applyFill="1" applyBorder="1" applyAlignment="1" applyProtection="1">
      <alignment horizontal="center" vertical="center"/>
    </xf>
    <xf numFmtId="0" fontId="22" fillId="32" borderId="71" xfId="0" applyFont="1" applyFill="1" applyBorder="1" applyAlignment="1"/>
    <xf numFmtId="0" fontId="22" fillId="0" borderId="2" xfId="0" applyFont="1" applyBorder="1" applyProtection="1">
      <alignment vertical="center"/>
      <protection locked="0"/>
    </xf>
    <xf numFmtId="0" fontId="22" fillId="0" borderId="3" xfId="0" applyFont="1" applyBorder="1" applyProtection="1">
      <alignment vertical="center"/>
      <protection locked="0"/>
    </xf>
    <xf numFmtId="0" fontId="22" fillId="0" borderId="4" xfId="0" applyFont="1" applyBorder="1" applyProtection="1">
      <alignment vertical="center"/>
      <protection locked="0"/>
    </xf>
    <xf numFmtId="0" fontId="22" fillId="0" borderId="5" xfId="0" applyFont="1" applyBorder="1" applyProtection="1">
      <alignment vertical="center"/>
      <protection locked="0"/>
    </xf>
    <xf numFmtId="0" fontId="22" fillId="0" borderId="6" xfId="0" applyFont="1" applyBorder="1" applyProtection="1">
      <alignment vertical="center"/>
      <protection locked="0"/>
    </xf>
    <xf numFmtId="0" fontId="22" fillId="0" borderId="7" xfId="0" applyFont="1" applyBorder="1" applyProtection="1">
      <alignment vertical="center"/>
      <protection locked="0"/>
    </xf>
    <xf numFmtId="0" fontId="22" fillId="0" borderId="93" xfId="0" applyFont="1" applyFill="1" applyBorder="1" applyAlignment="1"/>
    <xf numFmtId="0" fontId="22" fillId="0" borderId="62" xfId="0" applyFont="1" applyFill="1" applyBorder="1" applyAlignment="1"/>
    <xf numFmtId="0" fontId="22" fillId="0" borderId="77" xfId="0" applyFont="1" applyFill="1" applyBorder="1" applyAlignment="1"/>
    <xf numFmtId="0" fontId="22" fillId="32" borderId="63" xfId="0" applyFont="1" applyFill="1" applyBorder="1" applyAlignment="1">
      <alignment horizontal="center" vertical="center"/>
    </xf>
    <xf numFmtId="0" fontId="22" fillId="32" borderId="64" xfId="0" applyFont="1" applyFill="1" applyBorder="1" applyAlignment="1">
      <alignment horizontal="center" vertical="center"/>
    </xf>
    <xf numFmtId="0" fontId="22" fillId="25" borderId="72" xfId="0" applyFont="1" applyFill="1" applyBorder="1" applyAlignment="1">
      <alignment horizontal="center" vertical="center"/>
    </xf>
    <xf numFmtId="0" fontId="22" fillId="25" borderId="66" xfId="0" applyFont="1" applyFill="1" applyBorder="1" applyAlignment="1">
      <alignment horizontal="justify" vertical="center"/>
    </xf>
    <xf numFmtId="0" fontId="22" fillId="25" borderId="57" xfId="0" applyFont="1" applyFill="1" applyBorder="1" applyAlignment="1">
      <alignment horizontal="center" vertical="center"/>
    </xf>
    <xf numFmtId="0" fontId="22" fillId="25" borderId="94" xfId="0" applyFont="1" applyFill="1" applyBorder="1" applyAlignment="1">
      <alignment horizontal="center" vertical="center"/>
    </xf>
    <xf numFmtId="0" fontId="22" fillId="0" borderId="74" xfId="0" applyFont="1" applyFill="1" applyBorder="1" applyAlignment="1"/>
    <xf numFmtId="0" fontId="22" fillId="0" borderId="75" xfId="0" applyFont="1" applyFill="1" applyBorder="1" applyAlignment="1" applyProtection="1">
      <alignment horizontal="center" vertical="center"/>
      <protection locked="0"/>
    </xf>
    <xf numFmtId="0" fontId="22" fillId="25" borderId="68" xfId="0" applyFont="1" applyFill="1" applyBorder="1" applyAlignment="1">
      <alignment horizontal="center" vertical="center"/>
    </xf>
    <xf numFmtId="0" fontId="22" fillId="32" borderId="74" xfId="0" applyFont="1" applyFill="1" applyBorder="1" applyAlignment="1">
      <alignment horizontal="center" vertical="center"/>
    </xf>
    <xf numFmtId="0" fontId="22" fillId="32" borderId="75" xfId="0" applyFont="1" applyFill="1" applyBorder="1" applyAlignment="1">
      <alignment horizontal="center" vertical="center"/>
    </xf>
    <xf numFmtId="0" fontId="22" fillId="0" borderId="76" xfId="0" applyFont="1" applyFill="1" applyBorder="1" applyAlignment="1">
      <alignment horizontal="center" vertical="center"/>
    </xf>
    <xf numFmtId="0" fontId="22" fillId="32" borderId="63" xfId="0" applyFont="1" applyFill="1" applyBorder="1" applyAlignment="1">
      <alignment vertical="center"/>
    </xf>
    <xf numFmtId="0" fontId="22" fillId="32" borderId="64" xfId="0" applyFont="1" applyFill="1" applyBorder="1" applyAlignment="1">
      <alignment vertical="center"/>
    </xf>
    <xf numFmtId="0" fontId="22" fillId="32" borderId="65" xfId="0" applyFont="1" applyFill="1" applyBorder="1" applyAlignment="1">
      <alignment vertical="center"/>
    </xf>
    <xf numFmtId="0" fontId="22" fillId="0" borderId="70" xfId="0" applyFont="1" applyFill="1" applyBorder="1" applyAlignment="1">
      <alignment vertical="center"/>
    </xf>
    <xf numFmtId="0" fontId="22" fillId="0" borderId="71" xfId="0" applyFont="1" applyFill="1" applyBorder="1" applyAlignment="1">
      <alignment vertical="center"/>
    </xf>
    <xf numFmtId="0" fontId="22" fillId="32" borderId="70" xfId="0" applyFont="1" applyFill="1" applyBorder="1" applyAlignment="1">
      <alignment vertical="center"/>
    </xf>
    <xf numFmtId="0" fontId="22" fillId="0" borderId="74" xfId="0" applyFont="1" applyFill="1" applyBorder="1" applyAlignment="1">
      <alignment vertical="center"/>
    </xf>
    <xf numFmtId="0" fontId="22" fillId="0" borderId="75" xfId="0" applyFont="1" applyFill="1" applyBorder="1" applyAlignment="1">
      <alignment vertical="center"/>
    </xf>
    <xf numFmtId="0" fontId="22" fillId="0" borderId="76" xfId="0" applyFont="1" applyFill="1" applyBorder="1" applyAlignment="1">
      <alignment vertical="center"/>
    </xf>
    <xf numFmtId="0" fontId="5" fillId="0" borderId="63" xfId="49" applyFont="1" applyFill="1" applyBorder="1" applyAlignment="1" applyProtection="1">
      <alignment horizontal="center" vertical="center"/>
    </xf>
    <xf numFmtId="0" fontId="5" fillId="0" borderId="65" xfId="49" applyFont="1" applyFill="1" applyBorder="1" applyAlignment="1" applyProtection="1">
      <alignment horizontal="center" vertical="center"/>
    </xf>
    <xf numFmtId="0" fontId="22" fillId="5" borderId="65" xfId="0" applyFont="1" applyFill="1" applyBorder="1" applyAlignment="1">
      <alignment vertical="center"/>
    </xf>
    <xf numFmtId="0" fontId="9" fillId="0" borderId="0" xfId="0" applyFont="1">
      <alignment vertical="center"/>
    </xf>
    <xf numFmtId="0" fontId="6" fillId="0" borderId="11" xfId="0" applyFont="1" applyBorder="1" applyAlignment="1" applyProtection="1">
      <alignment horizontal="center" vertical="center"/>
      <protection locked="0"/>
    </xf>
    <xf numFmtId="0" fontId="22" fillId="2" borderId="67" xfId="0" applyFont="1" applyFill="1" applyBorder="1" applyAlignment="1">
      <alignment horizontal="right" vertical="center"/>
    </xf>
    <xf numFmtId="0" fontId="22" fillId="5" borderId="63" xfId="0" applyFont="1" applyFill="1" applyBorder="1" applyAlignment="1">
      <alignment horizontal="justify" vertical="center"/>
    </xf>
    <xf numFmtId="0" fontId="22" fillId="0" borderId="65" xfId="0" applyFont="1" applyBorder="1" applyAlignment="1">
      <alignment horizontal="justify" vertical="center"/>
    </xf>
    <xf numFmtId="0" fontId="22" fillId="0" borderId="71" xfId="0" applyFont="1" applyBorder="1" applyAlignment="1" applyProtection="1">
      <alignment horizontal="center" vertical="center"/>
      <protection locked="0"/>
    </xf>
    <xf numFmtId="0" fontId="22" fillId="0" borderId="72" xfId="0" applyFont="1" applyBorder="1" applyAlignment="1">
      <alignment horizontal="center"/>
    </xf>
    <xf numFmtId="0" fontId="22" fillId="0" borderId="72" xfId="0" applyFont="1" applyBorder="1" applyAlignment="1">
      <alignment horizontal="justify"/>
    </xf>
    <xf numFmtId="0" fontId="22" fillId="0" borderId="73" xfId="0" applyFont="1" applyBorder="1" applyAlignment="1">
      <alignment horizontal="justify"/>
    </xf>
    <xf numFmtId="0" fontId="22" fillId="0" borderId="73" xfId="0" applyFont="1" applyBorder="1" applyAlignment="1" applyProtection="1">
      <protection locked="0"/>
    </xf>
    <xf numFmtId="0" fontId="22" fillId="0" borderId="70" xfId="0" applyFont="1" applyBorder="1" applyAlignment="1">
      <alignment horizontal="justify" vertical="center"/>
    </xf>
    <xf numFmtId="0" fontId="22" fillId="5" borderId="70" xfId="0" applyFont="1" applyFill="1" applyBorder="1" applyAlignment="1">
      <alignment horizontal="justify" vertical="center"/>
    </xf>
    <xf numFmtId="0" fontId="22" fillId="0" borderId="67" xfId="0" applyFont="1" applyBorder="1" applyAlignment="1">
      <alignment horizontal="center"/>
    </xf>
    <xf numFmtId="0" fontId="22" fillId="0" borderId="69" xfId="0" applyFont="1" applyBorder="1" applyAlignment="1" applyProtection="1">
      <protection locked="0"/>
    </xf>
    <xf numFmtId="0" fontId="22" fillId="5" borderId="80" xfId="0" applyFont="1" applyFill="1" applyBorder="1" applyAlignment="1">
      <alignment horizontal="center" vertical="center"/>
    </xf>
    <xf numFmtId="0" fontId="22" fillId="5" borderId="81" xfId="0" applyFont="1" applyFill="1" applyBorder="1" applyAlignment="1">
      <alignment horizontal="justify" vertical="center"/>
    </xf>
    <xf numFmtId="0" fontId="22" fillId="5" borderId="0" xfId="0" applyFont="1" applyFill="1" applyAlignment="1">
      <alignment horizontal="justify" vertical="center"/>
    </xf>
    <xf numFmtId="0" fontId="22" fillId="5" borderId="50" xfId="0" applyFont="1" applyFill="1" applyBorder="1" applyAlignment="1">
      <alignment horizontal="justify" vertical="center"/>
    </xf>
    <xf numFmtId="0" fontId="22" fillId="5" borderId="95" xfId="0" applyFont="1" applyFill="1" applyBorder="1" applyAlignment="1">
      <alignment horizontal="right" vertical="center"/>
    </xf>
    <xf numFmtId="0" fontId="22" fillId="5" borderId="96" xfId="0" applyFont="1" applyFill="1" applyBorder="1">
      <alignment vertical="center"/>
    </xf>
    <xf numFmtId="0" fontId="22" fillId="5" borderId="97" xfId="0" applyFont="1" applyFill="1" applyBorder="1" applyAlignment="1">
      <alignment horizontal="right" vertical="center"/>
    </xf>
    <xf numFmtId="0" fontId="22" fillId="5" borderId="98" xfId="0" applyFont="1" applyFill="1" applyBorder="1" applyAlignment="1">
      <alignment horizontal="left" vertical="center"/>
    </xf>
    <xf numFmtId="0" fontId="22" fillId="0" borderId="99" xfId="0" applyFont="1" applyBorder="1" applyAlignment="1">
      <alignment horizontal="center" vertical="center"/>
    </xf>
    <xf numFmtId="0" fontId="22" fillId="0" borderId="100" xfId="0" applyFont="1" applyBorder="1" applyAlignment="1">
      <alignment horizontal="justify" vertical="center"/>
    </xf>
    <xf numFmtId="0" fontId="22" fillId="0" borderId="85" xfId="0" applyFont="1" applyBorder="1" applyAlignment="1">
      <alignment horizontal="justify" vertical="center"/>
    </xf>
    <xf numFmtId="0" fontId="22" fillId="0" borderId="86" xfId="0" applyFont="1" applyBorder="1" applyAlignment="1">
      <alignment horizontal="justify" vertical="center"/>
    </xf>
    <xf numFmtId="0" fontId="22" fillId="5" borderId="101" xfId="0" applyFont="1" applyFill="1" applyBorder="1" applyAlignment="1">
      <alignment horizontal="right" vertical="center"/>
    </xf>
    <xf numFmtId="0" fontId="22" fillId="5" borderId="102" xfId="0" applyFont="1" applyFill="1" applyBorder="1" applyAlignment="1">
      <alignment horizontal="left" vertical="center"/>
    </xf>
    <xf numFmtId="0" fontId="22" fillId="0" borderId="80" xfId="0" applyFont="1" applyBorder="1" applyAlignment="1">
      <alignment horizontal="center" vertical="center"/>
    </xf>
    <xf numFmtId="0" fontId="22" fillId="0" borderId="81" xfId="0" applyFont="1" applyBorder="1" applyAlignment="1">
      <alignment horizontal="justify" vertical="center"/>
    </xf>
    <xf numFmtId="0" fontId="22" fillId="0" borderId="0" xfId="0" applyFont="1" applyAlignment="1">
      <alignment horizontal="justify" vertical="center"/>
    </xf>
    <xf numFmtId="0" fontId="22" fillId="0" borderId="50" xfId="0" applyFont="1" applyBorder="1" applyAlignment="1">
      <alignment horizontal="justify" vertical="center"/>
    </xf>
    <xf numFmtId="0" fontId="22" fillId="0" borderId="95" xfId="0" applyFont="1" applyBorder="1" applyAlignment="1">
      <alignment horizontal="right" vertical="center"/>
    </xf>
    <xf numFmtId="0" fontId="22" fillId="0" borderId="96" xfId="0" applyFont="1" applyBorder="1">
      <alignment vertical="center"/>
    </xf>
    <xf numFmtId="0" fontId="22" fillId="5" borderId="99" xfId="0" applyFont="1" applyFill="1" applyBorder="1" applyAlignment="1">
      <alignment horizontal="center" vertical="center"/>
    </xf>
    <xf numFmtId="0" fontId="22" fillId="5" borderId="100" xfId="0" applyFont="1" applyFill="1" applyBorder="1" applyAlignment="1">
      <alignment horizontal="justify" vertical="center"/>
    </xf>
    <xf numFmtId="0" fontId="22" fillId="5" borderId="85" xfId="0" applyFont="1" applyFill="1" applyBorder="1" applyAlignment="1">
      <alignment horizontal="justify" vertical="center"/>
    </xf>
    <xf numFmtId="0" fontId="22" fillId="5" borderId="86" xfId="0" applyFont="1" applyFill="1" applyBorder="1" applyAlignment="1">
      <alignment horizontal="justify" vertical="center"/>
    </xf>
    <xf numFmtId="0" fontId="22" fillId="0" borderId="97" xfId="0" applyFont="1" applyBorder="1" applyAlignment="1">
      <alignment horizontal="right" vertical="center"/>
    </xf>
    <xf numFmtId="0" fontId="22" fillId="0" borderId="98" xfId="0" applyFont="1" applyBorder="1" applyAlignment="1">
      <alignment horizontal="left" vertical="center"/>
    </xf>
    <xf numFmtId="0" fontId="22" fillId="0" borderId="101" xfId="0" applyFont="1" applyBorder="1" applyAlignment="1">
      <alignment horizontal="right" vertical="center"/>
    </xf>
    <xf numFmtId="0" fontId="22" fillId="0" borderId="102" xfId="0" applyFont="1" applyBorder="1" applyAlignment="1">
      <alignment horizontal="left" vertical="center"/>
    </xf>
    <xf numFmtId="0" fontId="22" fillId="0" borderId="67" xfId="0" applyFont="1" applyBorder="1" applyAlignment="1">
      <alignment horizontal="center" vertical="center"/>
    </xf>
    <xf numFmtId="0" fontId="22" fillId="0" borderId="87" xfId="0" applyFont="1" applyBorder="1" applyAlignment="1">
      <alignment horizontal="justify" vertical="center"/>
    </xf>
    <xf numFmtId="0" fontId="22" fillId="0" borderId="6" xfId="0" applyFont="1" applyBorder="1" applyAlignment="1">
      <alignment horizontal="justify" vertical="center"/>
    </xf>
    <xf numFmtId="0" fontId="22" fillId="0" borderId="7" xfId="0" applyFont="1" applyBorder="1" applyAlignment="1">
      <alignment horizontal="justify" vertical="center"/>
    </xf>
    <xf numFmtId="0" fontId="22" fillId="0" borderId="67" xfId="0" applyFont="1" applyBorder="1" applyAlignment="1">
      <alignment horizontal="justify"/>
    </xf>
    <xf numFmtId="0" fontId="22" fillId="0" borderId="69" xfId="0" applyFont="1" applyBorder="1" applyAlignment="1">
      <alignment horizontal="justify"/>
    </xf>
    <xf numFmtId="0" fontId="6" fillId="0" borderId="66" xfId="0" applyFont="1" applyBorder="1" applyAlignment="1">
      <alignment horizontal="center" vertical="center"/>
    </xf>
    <xf numFmtId="0" fontId="6" fillId="0" borderId="66" xfId="0" applyFont="1" applyBorder="1" applyAlignment="1" applyProtection="1">
      <alignment horizontal="center" vertical="center"/>
      <protection locked="0"/>
    </xf>
    <xf numFmtId="0" fontId="6" fillId="0" borderId="73" xfId="0" applyFont="1" applyBorder="1" applyAlignment="1">
      <alignment horizontal="center" vertical="center"/>
    </xf>
    <xf numFmtId="0" fontId="6" fillId="0" borderId="7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71" xfId="0" applyFont="1" applyBorder="1" applyAlignment="1">
      <alignment horizontal="center" vertical="center"/>
    </xf>
    <xf numFmtId="0" fontId="22" fillId="0" borderId="0" xfId="0" applyFont="1" applyAlignment="1"/>
    <xf numFmtId="0" fontId="26" fillId="0" borderId="0" xfId="0" applyFont="1">
      <alignment vertical="center"/>
    </xf>
    <xf numFmtId="0" fontId="22" fillId="33" borderId="59" xfId="0" applyFont="1" applyFill="1" applyBorder="1" applyAlignment="1">
      <alignment horizontal="center" vertical="center"/>
    </xf>
    <xf numFmtId="0" fontId="22" fillId="33" borderId="60" xfId="0" applyFont="1" applyFill="1" applyBorder="1" applyAlignment="1">
      <alignment horizontal="center" vertical="center"/>
    </xf>
    <xf numFmtId="0" fontId="22" fillId="33" borderId="103" xfId="0" applyFont="1" applyFill="1" applyBorder="1" applyAlignment="1">
      <alignment horizontal="center" vertical="center"/>
    </xf>
    <xf numFmtId="0" fontId="22" fillId="33" borderId="61" xfId="0" applyFont="1" applyFill="1" applyBorder="1" applyAlignment="1">
      <alignment horizontal="center" vertical="center"/>
    </xf>
    <xf numFmtId="0" fontId="22" fillId="33" borderId="10" xfId="0" applyFont="1" applyFill="1" applyBorder="1" applyAlignment="1">
      <alignment horizontal="center" vertical="center"/>
    </xf>
    <xf numFmtId="0" fontId="22" fillId="33" borderId="41" xfId="0" applyFont="1" applyFill="1" applyBorder="1" applyAlignment="1">
      <alignment horizontal="center" vertical="center"/>
    </xf>
    <xf numFmtId="0" fontId="22" fillId="33" borderId="12" xfId="0" applyFont="1" applyFill="1" applyBorder="1" applyAlignment="1">
      <alignment horizontal="center" vertical="center"/>
    </xf>
    <xf numFmtId="0" fontId="22" fillId="25" borderId="88" xfId="0" applyFont="1" applyFill="1" applyBorder="1" applyAlignment="1">
      <alignment horizontal="center" vertical="center"/>
    </xf>
    <xf numFmtId="0" fontId="22" fillId="25" borderId="72" xfId="0" applyFont="1" applyFill="1" applyBorder="1" applyAlignment="1">
      <alignment horizontal="left" vertical="center"/>
    </xf>
    <xf numFmtId="0" fontId="22" fillId="25" borderId="73" xfId="0" applyFont="1" applyFill="1" applyBorder="1" applyAlignment="1">
      <alignment horizontal="left" vertical="center"/>
    </xf>
    <xf numFmtId="0" fontId="22" fillId="25" borderId="95" xfId="0" applyFont="1" applyFill="1" applyBorder="1" applyAlignment="1">
      <alignment horizontal="center" vertical="center"/>
    </xf>
    <xf numFmtId="0" fontId="22" fillId="25" borderId="104" xfId="0" applyFont="1" applyFill="1" applyBorder="1" applyAlignment="1">
      <alignment horizontal="center" vertical="center"/>
    </xf>
    <xf numFmtId="0" fontId="22" fillId="25" borderId="96" xfId="0" applyFont="1" applyFill="1" applyBorder="1" applyAlignment="1">
      <alignment horizontal="center" vertical="center"/>
    </xf>
    <xf numFmtId="0" fontId="22" fillId="0" borderId="70" xfId="0" applyFont="1" applyFill="1" applyBorder="1" applyAlignment="1">
      <alignment horizontal="justify" vertical="center"/>
    </xf>
    <xf numFmtId="0" fontId="22" fillId="0" borderId="1" xfId="0" applyFont="1" applyFill="1" applyBorder="1" applyAlignment="1">
      <alignment horizontal="justify" vertical="center"/>
    </xf>
    <xf numFmtId="0" fontId="22" fillId="0" borderId="42" xfId="0" applyFont="1" applyFill="1" applyBorder="1" applyAlignment="1">
      <alignment horizontal="left" vertical="center"/>
    </xf>
    <xf numFmtId="0" fontId="22" fillId="0" borderId="70" xfId="0" applyFont="1" applyFill="1" applyBorder="1" applyAlignment="1">
      <alignment horizontal="left" vertical="center"/>
    </xf>
    <xf numFmtId="0" fontId="22" fillId="0" borderId="71" xfId="0" applyFont="1" applyFill="1" applyBorder="1" applyAlignment="1">
      <alignment horizontal="left" vertical="center"/>
    </xf>
    <xf numFmtId="0" fontId="22" fillId="0" borderId="105" xfId="0" applyFont="1" applyBorder="1" applyAlignment="1">
      <alignment horizontal="justify" vertical="center" wrapText="1"/>
    </xf>
    <xf numFmtId="0" fontId="22" fillId="0" borderId="85" xfId="0" applyFont="1" applyBorder="1" applyAlignment="1">
      <alignment horizontal="justify" vertical="center" wrapText="1"/>
    </xf>
    <xf numFmtId="0" fontId="22" fillId="0" borderId="86" xfId="0" applyFont="1" applyBorder="1" applyAlignment="1">
      <alignment horizontal="justify" vertical="center" wrapText="1"/>
    </xf>
    <xf numFmtId="0" fontId="22" fillId="25" borderId="70" xfId="0" applyFont="1" applyFill="1" applyBorder="1" applyAlignment="1">
      <alignment horizontal="justify" vertical="center"/>
    </xf>
    <xf numFmtId="0" fontId="22" fillId="25" borderId="42" xfId="0" applyFont="1" applyFill="1" applyBorder="1" applyAlignment="1">
      <alignment horizontal="left" vertical="center"/>
    </xf>
    <xf numFmtId="0" fontId="22" fillId="25" borderId="70" xfId="0" applyFont="1" applyFill="1" applyBorder="1" applyAlignment="1">
      <alignment horizontal="left" vertical="center"/>
    </xf>
    <xf numFmtId="0" fontId="22" fillId="25" borderId="71" xfId="0" applyFont="1" applyFill="1" applyBorder="1" applyAlignment="1">
      <alignment horizontal="left" vertical="center"/>
    </xf>
    <xf numFmtId="0" fontId="22" fillId="0" borderId="49" xfId="0" applyFont="1" applyBorder="1" applyAlignment="1">
      <alignment horizontal="justify" vertical="center" wrapText="1"/>
    </xf>
    <xf numFmtId="0" fontId="22" fillId="0" borderId="0" xfId="0" applyFont="1" applyAlignment="1">
      <alignment horizontal="justify" vertical="center" wrapText="1"/>
    </xf>
    <xf numFmtId="0" fontId="22" fillId="0" borderId="50" xfId="0" applyFont="1" applyBorder="1" applyAlignment="1">
      <alignment horizontal="justify" vertical="center" wrapText="1"/>
    </xf>
    <xf numFmtId="0" fontId="22" fillId="0" borderId="105" xfId="0" applyFont="1" applyBorder="1" applyAlignment="1">
      <alignment horizontal="justify" vertical="center"/>
    </xf>
    <xf numFmtId="0" fontId="22" fillId="0" borderId="49" xfId="0" applyFont="1" applyBorder="1" applyAlignment="1">
      <alignment horizontal="justify" vertical="center"/>
    </xf>
    <xf numFmtId="0" fontId="9" fillId="0" borderId="49" xfId="0" applyFont="1" applyBorder="1" applyAlignment="1">
      <alignment horizontal="justify" vertical="center"/>
    </xf>
    <xf numFmtId="0" fontId="9" fillId="0" borderId="0" xfId="0" applyFont="1" applyAlignment="1">
      <alignment horizontal="justify" vertical="center"/>
    </xf>
    <xf numFmtId="0" fontId="9" fillId="0" borderId="50" xfId="0" applyFont="1" applyBorder="1" applyAlignment="1">
      <alignment horizontal="justify" vertical="center"/>
    </xf>
    <xf numFmtId="0" fontId="22" fillId="0" borderId="74" xfId="0" applyFont="1" applyFill="1" applyBorder="1" applyAlignment="1">
      <alignment horizontal="justify" vertical="center"/>
    </xf>
    <xf numFmtId="0" fontId="22" fillId="0" borderId="75" xfId="0" applyFont="1" applyFill="1" applyBorder="1" applyAlignment="1">
      <alignment horizontal="justify" vertical="center"/>
    </xf>
    <xf numFmtId="0" fontId="22" fillId="0" borderId="89" xfId="0" applyFont="1" applyFill="1" applyBorder="1" applyAlignment="1">
      <alignment horizontal="left" vertical="center"/>
    </xf>
    <xf numFmtId="0" fontId="22" fillId="0" borderId="74" xfId="0" applyFont="1" applyFill="1" applyBorder="1" applyAlignment="1">
      <alignment horizontal="left" vertical="center"/>
    </xf>
    <xf numFmtId="0" fontId="22" fillId="0" borderId="76" xfId="0" applyFont="1" applyFill="1" applyBorder="1" applyAlignment="1">
      <alignment horizontal="left" vertical="center"/>
    </xf>
    <xf numFmtId="0" fontId="9" fillId="0" borderId="5" xfId="0" applyFont="1" applyFill="1" applyBorder="1" applyAlignment="1">
      <alignment horizontal="justify" vertical="center"/>
    </xf>
    <xf numFmtId="0" fontId="9" fillId="0" borderId="6" xfId="0" applyFont="1" applyFill="1" applyBorder="1" applyAlignment="1">
      <alignment horizontal="justify" vertical="center"/>
    </xf>
    <xf numFmtId="0" fontId="9" fillId="0" borderId="7" xfId="0" applyFont="1" applyFill="1" applyBorder="1" applyAlignment="1">
      <alignment horizontal="justify"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2" fillId="0" borderId="71" xfId="0" applyFont="1" applyFill="1" applyBorder="1" applyAlignment="1" quotePrefix="1">
      <alignment horizontal="left" vertical="center"/>
    </xf>
    <xf numFmtId="49" fontId="6" fillId="5" borderId="1" xfId="49" applyNumberFormat="1" applyFont="1" applyFill="1" applyBorder="1" applyAlignment="1" applyProtection="1" quotePrefix="1">
      <alignment horizontal="left" vertical="center"/>
    </xf>
    <xf numFmtId="49" fontId="6" fillId="0" borderId="1" xfId="49" applyNumberFormat="1" applyFont="1" applyBorder="1" applyAlignment="1" applyProtection="1" quotePrefix="1">
      <alignment horizontal="left" vertical="center"/>
    </xf>
    <xf numFmtId="49" fontId="6" fillId="0" borderId="1" xfId="49" applyNumberFormat="1" applyFont="1" applyBorder="1" applyAlignment="1" applyProtection="1" quotePrefix="1">
      <alignment horizontal="center" vertical="center"/>
    </xf>
    <xf numFmtId="49" fontId="6" fillId="5" borderId="1" xfId="49" applyNumberFormat="1" applyFont="1" applyFill="1" applyBorder="1" applyAlignment="1" applyProtection="1" quotePrefix="1">
      <alignment horizontal="center" vertical="center"/>
    </xf>
    <xf numFmtId="0" fontId="6" fillId="0" borderId="1" xfId="49" applyFont="1" applyBorder="1" applyAlignment="1" applyProtection="1" quotePrefix="1">
      <alignment horizontal="center" vertical="center"/>
    </xf>
    <xf numFmtId="0" fontId="6" fillId="5" borderId="1" xfId="49" applyFont="1" applyFill="1" applyBorder="1" applyAlignment="1" applyProtection="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41">
    <dxf>
      <fill>
        <patternFill patternType="solid">
          <bgColor rgb="FFF99747"/>
        </patternFill>
      </fill>
    </dxf>
    <dxf>
      <fill>
        <patternFill patternType="solid">
          <bgColor rgb="FFB21AB4"/>
        </patternFill>
      </fill>
    </dxf>
    <dxf>
      <fill>
        <patternFill patternType="solid">
          <bgColor rgb="FFADBF9F"/>
        </patternFill>
      </fill>
    </dxf>
    <dxf>
      <fill>
        <patternFill patternType="solid">
          <bgColor rgb="FFFF4F9E"/>
        </patternFill>
      </fill>
    </dxf>
    <dxf>
      <fill>
        <patternFill patternType="solid">
          <bgColor rgb="FFBEC4C5"/>
        </patternFill>
      </fill>
    </dxf>
    <dxf>
      <fill>
        <patternFill patternType="solid">
          <bgColor rgb="FFE31313"/>
        </patternFill>
      </fill>
    </dxf>
    <dxf>
      <fill>
        <patternFill patternType="solid">
          <bgColor rgb="FFFFAEC8"/>
        </patternFill>
      </fill>
    </dxf>
    <dxf>
      <fill>
        <patternFill patternType="solid">
          <bgColor rgb="FF8359E1"/>
        </patternFill>
      </fill>
    </dxf>
    <dxf>
      <fill>
        <patternFill patternType="solid">
          <bgColor rgb="FFD0AA6C"/>
        </patternFill>
      </fill>
    </dxf>
    <dxf>
      <fill>
        <patternFill patternType="solid">
          <bgColor rgb="FFF9D96C"/>
        </patternFill>
      </fill>
    </dxf>
    <dxf>
      <fill>
        <patternFill patternType="solid">
          <bgColor rgb="FF8D66B5"/>
        </patternFill>
      </fill>
    </dxf>
    <dxf>
      <fill>
        <patternFill patternType="solid">
          <bgColor rgb="FFF6D810"/>
        </patternFill>
      </fill>
    </dxf>
    <dxf>
      <fill>
        <patternFill patternType="solid">
          <bgColor rgb="FF00B0F0"/>
        </patternFill>
      </fill>
    </dxf>
    <dxf>
      <fill>
        <patternFill patternType="solid">
          <bgColor rgb="FF9BE7E8"/>
        </patternFill>
      </fill>
    </dxf>
    <dxf>
      <fill>
        <patternFill patternType="solid">
          <bgColor rgb="FF6B573A"/>
        </patternFill>
      </fill>
    </dxf>
    <dxf>
      <fill>
        <patternFill patternType="solid">
          <bgColor rgb="FFC52191"/>
        </patternFill>
      </fill>
    </dxf>
    <dxf>
      <fill>
        <patternFill patternType="solid">
          <bgColor rgb="FFBB98DE"/>
        </patternFill>
      </fill>
    </dxf>
    <dxf>
      <fill>
        <patternFill patternType="solid">
          <bgColor rgb="FFB5CB67"/>
        </patternFill>
      </fill>
    </dxf>
    <dxf>
      <fill>
        <patternFill patternType="solid">
          <bgColor rgb="FF95E771"/>
        </patternFill>
      </fill>
    </dxf>
    <dxf>
      <fill>
        <patternFill patternType="solid">
          <bgColor rgb="FF308E98"/>
        </patternFill>
      </fill>
    </dxf>
    <dxf>
      <fill>
        <patternFill patternType="solid">
          <bgColor rgb="FF9FA19F"/>
        </patternFill>
      </fill>
    </dxf>
    <dxf>
      <fill>
        <patternFill patternType="solid">
          <bgColor rgb="FFE62829"/>
        </patternFill>
      </fill>
    </dxf>
    <dxf>
      <fill>
        <patternFill patternType="solid">
          <bgColor rgb="FF3FA129"/>
        </patternFill>
      </fill>
    </dxf>
    <dxf>
      <fill>
        <patternFill patternType="solid">
          <bgColor rgb="FF2980EF"/>
        </patternFill>
      </fill>
    </dxf>
    <dxf>
      <fill>
        <patternFill patternType="solid">
          <bgColor rgb="FFFAC000"/>
        </patternFill>
      </fill>
    </dxf>
    <dxf>
      <fill>
        <patternFill patternType="solid">
          <bgColor rgb="FF3FD8FF"/>
        </patternFill>
      </fill>
    </dxf>
    <dxf>
      <fill>
        <patternFill patternType="solid">
          <bgColor rgb="FF9141CB"/>
        </patternFill>
      </fill>
    </dxf>
    <dxf>
      <fill>
        <patternFill patternType="solid">
          <bgColor rgb="FF91A119"/>
        </patternFill>
      </fill>
    </dxf>
    <dxf>
      <fill>
        <patternFill patternType="solid">
          <bgColor rgb="FF5060E1"/>
        </patternFill>
      </fill>
    </dxf>
    <dxf>
      <fill>
        <patternFill patternType="solid">
          <bgColor rgb="FF50413F"/>
        </patternFill>
      </fill>
    </dxf>
    <dxf>
      <fill>
        <patternFill patternType="solid">
          <bgColor rgb="FF60A1B8"/>
        </patternFill>
      </fill>
    </dxf>
    <dxf>
      <fill>
        <patternFill patternType="solid">
          <bgColor rgb="FFFF8000"/>
        </patternFill>
      </fill>
    </dxf>
    <dxf>
      <fill>
        <patternFill patternType="solid">
          <bgColor rgb="FF81B9EF"/>
        </patternFill>
      </fill>
    </dxf>
    <dxf>
      <fill>
        <patternFill patternType="solid">
          <bgColor rgb="FFEF4179"/>
        </patternFill>
      </fill>
    </dxf>
    <dxf>
      <fill>
        <patternFill patternType="solid">
          <bgColor rgb="FFAFA981"/>
        </patternFill>
      </fill>
    </dxf>
    <dxf>
      <fill>
        <patternFill patternType="solid">
          <bgColor rgb="FF704170"/>
        </patternFill>
      </fill>
    </dxf>
    <dxf>
      <fill>
        <patternFill patternType="solid">
          <bgColor rgb="FFEF70EF"/>
        </patternFill>
      </fill>
    </dxf>
    <dxf>
      <fill>
        <patternFill patternType="solid">
          <bgColor rgb="FF915121"/>
        </patternFill>
      </fill>
    </dxf>
    <dxf>
      <fill>
        <patternFill patternType="solid">
          <bgColor rgb="FFFF4400"/>
        </patternFill>
      </fill>
    </dxf>
    <dxf>
      <fill>
        <patternFill patternType="solid">
          <bgColor rgb="FF999999"/>
        </patternFill>
      </fill>
    </dxf>
    <dxf>
      <fill>
        <patternFill patternType="solid">
          <bgColor rgb="FF2266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0</xdr:colOff>
      <xdr:row>679</xdr:row>
      <xdr:rowOff>139154</xdr:rowOff>
    </xdr:from>
    <xdr:to>
      <xdr:col>2</xdr:col>
      <xdr:colOff>278425</xdr:colOff>
      <xdr:row>679</xdr:row>
      <xdr:rowOff>139154</xdr:rowOff>
    </xdr:to>
    <xdr:pic>
      <xdr:nvPicPr>
        <xdr:cNvPr id="2" name="图片 88" descr="妖精Ｚ"/>
        <xdr:cNvPicPr/>
      </xdr:nvPicPr>
      <xdr:blipFill>
        <a:blip r:embed="rId1"/>
        <a:srcRect/>
        <a:stretch>
          <a:fillRect/>
        </a:stretch>
      </xdr:blipFill>
      <xdr:spPr>
        <a:xfrm>
          <a:off x="1358900" y="138111865"/>
          <a:ext cx="278130" cy="0"/>
        </a:xfrm>
        <a:prstGeom prst="rect">
          <a:avLst/>
        </a:prstGeom>
        <a:noFill/>
        <a:ln w="9525" cap="flat" cmpd="sng">
          <a:noFill/>
          <a:prstDash val="solid"/>
          <a:miter/>
        </a:ln>
        <a:effectLst/>
      </xdr:spPr>
    </xdr:pic>
    <xdr:clientData/>
  </xdr:twoCellAnchor>
  <xdr:twoCellAnchor>
    <xdr:from>
      <xdr:col>2</xdr:col>
      <xdr:colOff>0</xdr:colOff>
      <xdr:row>679</xdr:row>
      <xdr:rowOff>139154</xdr:rowOff>
    </xdr:from>
    <xdr:to>
      <xdr:col>2</xdr:col>
      <xdr:colOff>278425</xdr:colOff>
      <xdr:row>680</xdr:row>
      <xdr:rowOff>0</xdr:rowOff>
    </xdr:to>
    <xdr:pic>
      <xdr:nvPicPr>
        <xdr:cNvPr id="3" name="图片 89" descr="妖精Ｚ"/>
        <xdr:cNvPicPr/>
      </xdr:nvPicPr>
      <xdr:blipFill>
        <a:blip r:embed="rId1"/>
        <a:srcRect/>
        <a:stretch>
          <a:fillRect/>
        </a:stretch>
      </xdr:blipFill>
      <xdr:spPr>
        <a:xfrm>
          <a:off x="1358900" y="138111865"/>
          <a:ext cx="278130" cy="64135"/>
        </a:xfrm>
        <a:prstGeom prst="rect">
          <a:avLst/>
        </a:prstGeom>
        <a:noFill/>
        <a:ln w="9525" cap="flat" cmpd="sng">
          <a:noFill/>
          <a:prstDash val="solid"/>
          <a:miter/>
        </a:ln>
        <a:effectLst/>
      </xdr:spPr>
    </xdr:pic>
    <xdr:clientData/>
  </xdr:twoCellAnchor>
  <xdr:twoCellAnchor>
    <xdr:from>
      <xdr:col>2</xdr:col>
      <xdr:colOff>0</xdr:colOff>
      <xdr:row>680</xdr:row>
      <xdr:rowOff>139154</xdr:rowOff>
    </xdr:from>
    <xdr:to>
      <xdr:col>2</xdr:col>
      <xdr:colOff>278425</xdr:colOff>
      <xdr:row>682</xdr:row>
      <xdr:rowOff>0</xdr:rowOff>
    </xdr:to>
    <xdr:pic>
      <xdr:nvPicPr>
        <xdr:cNvPr id="4" name="图片 90" descr="皮卡丘Ｚ"/>
        <xdr:cNvPicPr/>
      </xdr:nvPicPr>
      <xdr:blipFill>
        <a:blip r:embed="rId1"/>
        <a:srcRect/>
        <a:stretch>
          <a:fillRect/>
        </a:stretch>
      </xdr:blipFill>
      <xdr:spPr>
        <a:xfrm>
          <a:off x="1358900" y="138315065"/>
          <a:ext cx="278130" cy="267335"/>
        </a:xfrm>
        <a:prstGeom prst="rect">
          <a:avLst/>
        </a:prstGeom>
        <a:noFill/>
        <a:ln w="9525" cap="flat" cmpd="sng">
          <a:noFill/>
          <a:prstDash val="solid"/>
          <a:miter/>
        </a:ln>
        <a:effectLst/>
      </xdr:spPr>
    </xdr:pic>
    <xdr:clientData/>
  </xdr:twoCellAnchor>
  <xdr:twoCellAnchor>
    <xdr:from>
      <xdr:col>2</xdr:col>
      <xdr:colOff>0</xdr:colOff>
      <xdr:row>725</xdr:row>
      <xdr:rowOff>139154</xdr:rowOff>
    </xdr:from>
    <xdr:to>
      <xdr:col>2</xdr:col>
      <xdr:colOff>278425</xdr:colOff>
      <xdr:row>725</xdr:row>
      <xdr:rowOff>139154</xdr:rowOff>
    </xdr:to>
    <xdr:pic>
      <xdr:nvPicPr>
        <xdr:cNvPr id="5" name="图片 98" descr="伊布Ｚ"/>
        <xdr:cNvPicPr/>
      </xdr:nvPicPr>
      <xdr:blipFill>
        <a:blip r:embed="rId1"/>
        <a:srcRect/>
        <a:stretch>
          <a:fillRect/>
        </a:stretch>
      </xdr:blipFill>
      <xdr:spPr>
        <a:xfrm>
          <a:off x="1358900" y="147459065"/>
          <a:ext cx="278130" cy="0"/>
        </a:xfrm>
        <a:prstGeom prst="rect">
          <a:avLst/>
        </a:prstGeom>
        <a:noFill/>
        <a:ln w="9525" cap="flat" cmpd="sng">
          <a:noFill/>
          <a:prstDash val="solid"/>
          <a:miter/>
        </a:ln>
        <a:effectLst/>
      </xdr:spPr>
    </xdr:pic>
    <xdr:clientData/>
  </xdr:twoCellAnchor>
  <xdr:twoCellAnchor>
    <xdr:from>
      <xdr:col>2</xdr:col>
      <xdr:colOff>0</xdr:colOff>
      <xdr:row>725</xdr:row>
      <xdr:rowOff>139154</xdr:rowOff>
    </xdr:from>
    <xdr:to>
      <xdr:col>2</xdr:col>
      <xdr:colOff>278425</xdr:colOff>
      <xdr:row>726</xdr:row>
      <xdr:rowOff>0</xdr:rowOff>
    </xdr:to>
    <xdr:pic>
      <xdr:nvPicPr>
        <xdr:cNvPr id="6" name="图片 99" descr="梦幻Ｚ"/>
        <xdr:cNvPicPr/>
      </xdr:nvPicPr>
      <xdr:blipFill>
        <a:blip r:embed="rId1"/>
        <a:srcRect/>
        <a:stretch>
          <a:fillRect/>
        </a:stretch>
      </xdr:blipFill>
      <xdr:spPr>
        <a:xfrm>
          <a:off x="1358900" y="147459065"/>
          <a:ext cx="278130" cy="64135"/>
        </a:xfrm>
        <a:prstGeom prst="rect">
          <a:avLst/>
        </a:prstGeom>
        <a:noFill/>
        <a:ln w="9525" cap="flat" cmpd="sng">
          <a:noFill/>
          <a:prstDash val="solid"/>
          <a:miter/>
        </a:ln>
        <a:effectLst/>
      </xdr:spPr>
    </xdr:pic>
    <xdr:clientData/>
  </xdr:twoCellAnchor>
  <xdr:twoCellAnchor>
    <xdr:from>
      <xdr:col>2</xdr:col>
      <xdr:colOff>0</xdr:colOff>
      <xdr:row>741</xdr:row>
      <xdr:rowOff>0</xdr:rowOff>
    </xdr:from>
    <xdr:to>
      <xdr:col>2</xdr:col>
      <xdr:colOff>278425</xdr:colOff>
      <xdr:row>741</xdr:row>
      <xdr:rowOff>0</xdr:rowOff>
    </xdr:to>
    <xdr:pic>
      <xdr:nvPicPr>
        <xdr:cNvPr id="7" name="图片 100" descr="智皮卡Ｚ"/>
        <xdr:cNvPicPr/>
      </xdr:nvPicPr>
      <xdr:blipFill>
        <a:blip r:embed="rId1"/>
        <a:srcRect/>
        <a:stretch>
          <a:fillRect/>
        </a:stretch>
      </xdr:blipFill>
      <xdr:spPr>
        <a:xfrm>
          <a:off x="1358900" y="150571200"/>
          <a:ext cx="278130" cy="0"/>
        </a:xfrm>
        <a:prstGeom prst="rect">
          <a:avLst/>
        </a:prstGeom>
        <a:noFill/>
        <a:ln w="9525" cap="flat" cmpd="sng">
          <a:noFill/>
          <a:prstDash val="solid"/>
          <a:miter/>
        </a:ln>
        <a:effectLst/>
      </xdr:spPr>
    </xdr:pic>
    <xdr:clientData/>
  </xdr:twoCellAnchor>
  <xdr:twoCellAnchor>
    <xdr:from>
      <xdr:col>2</xdr:col>
      <xdr:colOff>0</xdr:colOff>
      <xdr:row>750</xdr:row>
      <xdr:rowOff>139154</xdr:rowOff>
    </xdr:from>
    <xdr:to>
      <xdr:col>2</xdr:col>
      <xdr:colOff>278425</xdr:colOff>
      <xdr:row>750</xdr:row>
      <xdr:rowOff>139154</xdr:rowOff>
    </xdr:to>
    <xdr:pic>
      <xdr:nvPicPr>
        <xdr:cNvPr id="8" name="图片 105" descr="露奈雅拉Ｚ"/>
        <xdr:cNvPicPr/>
      </xdr:nvPicPr>
      <xdr:blipFill>
        <a:blip r:embed="rId1"/>
        <a:srcRect/>
        <a:stretch>
          <a:fillRect/>
        </a:stretch>
      </xdr:blipFill>
      <xdr:spPr>
        <a:xfrm>
          <a:off x="1358900" y="152539065"/>
          <a:ext cx="278130" cy="0"/>
        </a:xfrm>
        <a:prstGeom prst="rect">
          <a:avLst/>
        </a:prstGeom>
        <a:noFill/>
        <a:ln w="9525" cap="flat" cmpd="sng">
          <a:noFill/>
          <a:prstDash val="solid"/>
          <a:miter/>
        </a:ln>
        <a:effectLst/>
      </xdr:spPr>
    </xdr:pic>
    <xdr:clientData/>
  </xdr:twoCellAnchor>
  <xdr:twoCellAnchor>
    <xdr:from>
      <xdr:col>2</xdr:col>
      <xdr:colOff>0</xdr:colOff>
      <xdr:row>750</xdr:row>
      <xdr:rowOff>139154</xdr:rowOff>
    </xdr:from>
    <xdr:to>
      <xdr:col>2</xdr:col>
      <xdr:colOff>278425</xdr:colOff>
      <xdr:row>751</xdr:row>
      <xdr:rowOff>0</xdr:rowOff>
    </xdr:to>
    <xdr:pic>
      <xdr:nvPicPr>
        <xdr:cNvPr id="9" name="图片 106" descr="究极奈克洛Ｚ"/>
        <xdr:cNvPicPr/>
      </xdr:nvPicPr>
      <xdr:blipFill>
        <a:blip r:embed="rId1"/>
        <a:srcRect/>
        <a:stretch>
          <a:fillRect/>
        </a:stretch>
      </xdr:blipFill>
      <xdr:spPr>
        <a:xfrm>
          <a:off x="1358900" y="152539065"/>
          <a:ext cx="278130" cy="64135"/>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8"/>
  <sheetViews>
    <sheetView showGridLines="0" tabSelected="1" workbookViewId="0">
      <selection activeCell="F2" sqref="F2:F3"/>
    </sheetView>
  </sheetViews>
  <sheetFormatPr defaultColWidth="9" defaultRowHeight="16" customHeight="1"/>
  <cols>
    <col min="1" max="16384" width="8.91666666666667" style="561" customWidth="1"/>
  </cols>
  <sheetData>
    <row r="1" customHeight="1" spans="1:19">
      <c r="A1" s="477"/>
    </row>
    <row r="2" customHeight="1" spans="1:19">
      <c r="B2" s="308" t="s">
        <v>0</v>
      </c>
      <c r="C2" s="309"/>
      <c r="D2" s="310"/>
      <c r="E2" s="259" t="s">
        <v>1</v>
      </c>
      <c r="F2" s="313"/>
      <c r="H2" s="353" t="s">
        <v>2</v>
      </c>
      <c r="I2" s="354"/>
      <c r="J2" s="355"/>
      <c r="L2" s="252" t="s">
        <v>3</v>
      </c>
      <c r="M2" s="310"/>
      <c r="O2" s="249" t="s">
        <v>4</v>
      </c>
      <c r="P2" s="355"/>
      <c r="R2" s="249" t="s">
        <v>5</v>
      </c>
      <c r="S2" s="355"/>
    </row>
    <row r="3" customHeight="1" spans="1:19">
      <c r="B3" s="562" t="s">
        <v>6</v>
      </c>
      <c r="C3" s="505"/>
      <c r="D3" s="506"/>
      <c r="E3" s="275"/>
      <c r="F3" s="277"/>
      <c r="H3" s="563" t="s">
        <v>7</v>
      </c>
      <c r="I3" s="268">
        <f>SUM(I4:I17)</f>
        <v>70</v>
      </c>
      <c r="J3" s="269" t="s">
        <v>8</v>
      </c>
      <c r="L3" s="259" t="s">
        <v>9</v>
      </c>
      <c r="M3" s="313" t="s">
        <v>10</v>
      </c>
      <c r="O3" s="259" t="s">
        <v>11</v>
      </c>
      <c r="P3" s="313">
        <v>10</v>
      </c>
      <c r="R3" s="564"/>
      <c r="S3" s="565"/>
    </row>
    <row r="4" customHeight="1" spans="1:19">
      <c r="B4" s="507"/>
      <c r="C4" s="389"/>
      <c r="D4" s="390"/>
      <c r="E4" s="285" t="s">
        <v>12</v>
      </c>
      <c r="F4" s="566"/>
      <c r="H4" s="259" t="s">
        <v>13</v>
      </c>
      <c r="I4" s="260">
        <v>10</v>
      </c>
      <c r="J4" s="313">
        <f>INT(I4/2-5)</f>
        <v>0</v>
      </c>
      <c r="L4" s="275"/>
      <c r="M4" s="277"/>
      <c r="O4" s="567"/>
      <c r="P4" s="277"/>
      <c r="R4" s="568"/>
      <c r="S4" s="569"/>
    </row>
    <row r="5" customHeight="1" spans="1:19">
      <c r="B5" s="507"/>
      <c r="C5" s="389"/>
      <c r="D5" s="390"/>
      <c r="E5" s="275"/>
      <c r="F5" s="570"/>
      <c r="H5" s="275"/>
      <c r="I5" s="276"/>
      <c r="J5" s="277"/>
      <c r="L5" s="285" t="s">
        <v>14</v>
      </c>
      <c r="M5" s="566" t="s">
        <v>10</v>
      </c>
      <c r="O5" s="285" t="s">
        <v>15</v>
      </c>
      <c r="P5" s="287">
        <v>1000</v>
      </c>
      <c r="R5" s="571"/>
      <c r="S5" s="398"/>
    </row>
    <row r="6" customHeight="1" spans="1:19">
      <c r="B6" s="507"/>
      <c r="C6" s="389"/>
      <c r="D6" s="390"/>
      <c r="E6" s="340" t="s">
        <v>16</v>
      </c>
      <c r="F6" s="510"/>
      <c r="H6" s="285" t="s">
        <v>17</v>
      </c>
      <c r="I6" s="286">
        <v>10</v>
      </c>
      <c r="J6" s="287">
        <f>INT(I6/2-5)</f>
        <v>0</v>
      </c>
      <c r="L6" s="275"/>
      <c r="M6" s="570"/>
      <c r="O6" s="275"/>
      <c r="P6" s="277"/>
      <c r="R6" s="568"/>
      <c r="S6" s="569"/>
    </row>
    <row r="7" customHeight="1" spans="1:19">
      <c r="B7" s="507"/>
      <c r="C7" s="389"/>
      <c r="D7" s="390"/>
      <c r="E7" s="275"/>
      <c r="F7" s="277"/>
      <c r="H7" s="275"/>
      <c r="I7" s="276"/>
      <c r="J7" s="277"/>
      <c r="L7" s="491" t="s">
        <v>18</v>
      </c>
      <c r="M7" s="492" t="s">
        <v>10</v>
      </c>
      <c r="O7" s="340" t="s">
        <v>19</v>
      </c>
      <c r="P7" s="510">
        <v>10</v>
      </c>
      <c r="R7" s="572"/>
      <c r="S7" s="408"/>
    </row>
    <row r="8" customHeight="1" spans="1:19">
      <c r="B8" s="507"/>
      <c r="C8" s="389"/>
      <c r="D8" s="390"/>
      <c r="E8" s="285" t="s">
        <v>20</v>
      </c>
      <c r="F8" s="566"/>
      <c r="H8" s="340" t="s">
        <v>21</v>
      </c>
      <c r="I8" s="297">
        <v>10</v>
      </c>
      <c r="J8" s="510">
        <f>INT(I8/2-5)</f>
        <v>0</v>
      </c>
      <c r="L8" s="275"/>
      <c r="M8" s="277"/>
      <c r="O8" s="573"/>
      <c r="P8" s="302"/>
      <c r="R8" s="568"/>
      <c r="S8" s="569"/>
    </row>
    <row r="9" customHeight="1" spans="1:19">
      <c r="B9" s="507"/>
      <c r="C9" s="389"/>
      <c r="D9" s="390"/>
      <c r="E9" s="275"/>
      <c r="F9" s="570"/>
      <c r="H9" s="275"/>
      <c r="I9" s="276"/>
      <c r="J9" s="277"/>
      <c r="L9" s="285" t="s">
        <v>22</v>
      </c>
      <c r="M9" s="566" t="s">
        <v>10</v>
      </c>
      <c r="P9" s="523" t="str">
        <f>"物资点上限："&amp;10+COUNTA(R3:S38)</f>
        <v>物资点上限：10</v>
      </c>
      <c r="R9" s="571"/>
      <c r="S9" s="398"/>
    </row>
    <row r="10" customHeight="1" spans="1:19">
      <c r="B10" s="507"/>
      <c r="C10" s="389"/>
      <c r="D10" s="390"/>
      <c r="E10" s="340" t="s">
        <v>23</v>
      </c>
      <c r="F10" s="510"/>
      <c r="H10" s="285" t="s">
        <v>24</v>
      </c>
      <c r="I10" s="286">
        <v>10</v>
      </c>
      <c r="J10" s="287">
        <f>INT(I10/2-5)</f>
        <v>0</v>
      </c>
      <c r="L10" s="300"/>
      <c r="M10" s="574"/>
      <c r="R10" s="568"/>
      <c r="S10" s="569"/>
    </row>
    <row r="11" customHeight="1" spans="1:19">
      <c r="B11" s="507"/>
      <c r="C11" s="389"/>
      <c r="D11" s="390"/>
      <c r="E11" s="275"/>
      <c r="F11" s="277"/>
      <c r="H11" s="275"/>
      <c r="I11" s="276"/>
      <c r="J11" s="277"/>
      <c r="O11" s="353" t="s">
        <v>25</v>
      </c>
      <c r="P11" s="355"/>
      <c r="R11" s="572"/>
      <c r="S11" s="408"/>
    </row>
    <row r="12" customHeight="1" spans="1:19">
      <c r="B12" s="507"/>
      <c r="C12" s="389"/>
      <c r="D12" s="390"/>
      <c r="E12" s="285" t="s">
        <v>26</v>
      </c>
      <c r="F12" s="566"/>
      <c r="H12" s="340" t="s">
        <v>27</v>
      </c>
      <c r="I12" s="297">
        <v>10</v>
      </c>
      <c r="J12" s="510">
        <f>INT(I12/2-5)</f>
        <v>0</v>
      </c>
      <c r="O12" s="564"/>
      <c r="P12" s="565"/>
      <c r="R12" s="568"/>
      <c r="S12" s="569"/>
    </row>
    <row r="13" customHeight="1" spans="1:19">
      <c r="B13" s="507"/>
      <c r="C13" s="389"/>
      <c r="D13" s="390"/>
      <c r="E13" s="275"/>
      <c r="F13" s="570"/>
      <c r="H13" s="275"/>
      <c r="I13" s="276"/>
      <c r="J13" s="277"/>
      <c r="L13" s="249" t="s">
        <v>28</v>
      </c>
      <c r="M13" s="355"/>
      <c r="O13" s="568"/>
      <c r="P13" s="569"/>
      <c r="R13" s="571"/>
      <c r="S13" s="398"/>
    </row>
    <row r="14" customHeight="1" spans="1:19">
      <c r="B14" s="507"/>
      <c r="C14" s="389"/>
      <c r="D14" s="390"/>
      <c r="E14" s="340" t="s">
        <v>29</v>
      </c>
      <c r="F14" s="510"/>
      <c r="H14" s="285" t="s">
        <v>30</v>
      </c>
      <c r="I14" s="286">
        <v>10</v>
      </c>
      <c r="J14" s="287">
        <f>INT(I14/2-5)</f>
        <v>0</v>
      </c>
      <c r="L14" s="259" t="s">
        <v>31</v>
      </c>
      <c r="M14" s="313">
        <f>INT(I6*1.5+I4/2)+1</f>
        <v>21</v>
      </c>
      <c r="O14" s="571"/>
      <c r="P14" s="398"/>
      <c r="R14" s="568"/>
      <c r="S14" s="569"/>
    </row>
    <row r="15" customHeight="1" spans="1:19">
      <c r="B15" s="507"/>
      <c r="C15" s="389"/>
      <c r="D15" s="390"/>
      <c r="E15" s="275"/>
      <c r="F15" s="277"/>
      <c r="H15" s="275"/>
      <c r="I15" s="276"/>
      <c r="J15" s="277"/>
      <c r="L15" s="275"/>
      <c r="M15" s="277"/>
      <c r="O15" s="568"/>
      <c r="P15" s="569"/>
      <c r="R15" s="572"/>
      <c r="S15" s="408"/>
    </row>
    <row r="16" customHeight="1" spans="1:19">
      <c r="B16" s="507"/>
      <c r="C16" s="389"/>
      <c r="D16" s="390"/>
      <c r="E16" s="285" t="s">
        <v>32</v>
      </c>
      <c r="F16" s="566"/>
      <c r="H16" s="340" t="s">
        <v>33</v>
      </c>
      <c r="I16" s="297">
        <v>10</v>
      </c>
      <c r="J16" s="510">
        <f>INT(I16/2-5)</f>
        <v>0</v>
      </c>
      <c r="L16" s="285" t="s">
        <v>34</v>
      </c>
      <c r="M16" s="287"/>
      <c r="O16" s="572"/>
      <c r="P16" s="408"/>
      <c r="R16" s="568"/>
      <c r="S16" s="569"/>
    </row>
    <row r="17" customHeight="1" spans="2:19">
      <c r="B17" s="525"/>
      <c r="C17" s="411"/>
      <c r="D17" s="412"/>
      <c r="E17" s="300"/>
      <c r="F17" s="574"/>
      <c r="H17" s="300"/>
      <c r="I17" s="301"/>
      <c r="J17" s="302"/>
      <c r="L17" s="300"/>
      <c r="M17" s="302"/>
      <c r="O17" s="568"/>
      <c r="P17" s="569"/>
      <c r="R17" s="571"/>
      <c r="S17" s="398"/>
    </row>
    <row r="18" customHeight="1" spans="2:19">
      <c r="J18" s="523" t="str">
        <f>"剩余基础成长值："&amp;85+INT(COUNTA(R3:S38)/8)-IF(I4&gt;15,(I4-15)*2+15,I4)-IF(I6&gt;15,(I6-15)*2+15,I6)-IF(I8&gt;15,(I8-15)*2+15,I8)-IF(I10&gt;15,(I10-15)*2+15,I10)-IF(I12&gt;15,(I12-15)*2+15,I12)-IF(I14&gt;15,(I14-15)*2+15,I14)-IF(I16&gt;15,(I16-15)*2+15,I16)</f>
        <v>剩余基础成长值：15</v>
      </c>
      <c r="O18" s="571"/>
      <c r="P18" s="398"/>
      <c r="R18" s="568"/>
      <c r="S18" s="569"/>
    </row>
    <row r="19" customHeight="1" spans="2:19">
      <c r="O19" s="568"/>
      <c r="P19" s="569"/>
      <c r="R19" s="572"/>
      <c r="S19" s="408"/>
    </row>
    <row r="20" customHeight="1" spans="2:19">
      <c r="B20" s="308" t="s">
        <v>35</v>
      </c>
      <c r="C20" s="309"/>
      <c r="D20" s="309"/>
      <c r="E20" s="309"/>
      <c r="F20" s="309"/>
      <c r="G20" s="309"/>
      <c r="H20" s="309"/>
      <c r="I20" s="309"/>
      <c r="J20" s="310"/>
      <c r="L20" s="308" t="s">
        <v>36</v>
      </c>
      <c r="M20" s="310"/>
      <c r="O20" s="572"/>
      <c r="P20" s="408"/>
      <c r="R20" s="568"/>
      <c r="S20" s="569"/>
    </row>
    <row r="21" customHeight="1" spans="2:19">
      <c r="B21" s="575" t="s">
        <v>37</v>
      </c>
      <c r="C21" s="576"/>
      <c r="D21" s="577"/>
      <c r="E21" s="577"/>
      <c r="F21" s="577"/>
      <c r="G21" s="577"/>
      <c r="H21" s="577"/>
      <c r="I21" s="577"/>
      <c r="J21" s="578"/>
      <c r="L21" s="579" t="s">
        <v>38</v>
      </c>
      <c r="M21" s="580"/>
      <c r="O21" s="568"/>
      <c r="P21" s="569"/>
      <c r="R21" s="571"/>
      <c r="S21" s="398"/>
    </row>
    <row r="22" customHeight="1" spans="2:19">
      <c r="B22" s="575"/>
      <c r="C22" s="576"/>
      <c r="D22" s="577"/>
      <c r="E22" s="577"/>
      <c r="F22" s="577"/>
      <c r="G22" s="577"/>
      <c r="H22" s="577"/>
      <c r="I22" s="577"/>
      <c r="J22" s="578"/>
      <c r="L22" s="581" t="s">
        <v>39</v>
      </c>
      <c r="M22" s="582"/>
      <c r="O22" s="571"/>
      <c r="P22" s="398"/>
      <c r="R22" s="568"/>
      <c r="S22" s="569"/>
    </row>
    <row r="23" customHeight="1" spans="2:19">
      <c r="B23" s="583" t="s">
        <v>40</v>
      </c>
      <c r="C23" s="584"/>
      <c r="D23" s="585"/>
      <c r="E23" s="585"/>
      <c r="F23" s="585"/>
      <c r="G23" s="585"/>
      <c r="H23" s="585"/>
      <c r="I23" s="585"/>
      <c r="J23" s="586"/>
      <c r="L23" s="587" t="s">
        <v>41</v>
      </c>
      <c r="M23" s="588" t="s">
        <v>42</v>
      </c>
      <c r="O23" s="568"/>
      <c r="P23" s="569"/>
      <c r="R23" s="572"/>
      <c r="S23" s="408"/>
    </row>
    <row r="24" customHeight="1" spans="2:19">
      <c r="B24" s="589"/>
      <c r="C24" s="590"/>
      <c r="D24" s="591"/>
      <c r="E24" s="591"/>
      <c r="F24" s="591"/>
      <c r="G24" s="591"/>
      <c r="H24" s="591"/>
      <c r="I24" s="591"/>
      <c r="J24" s="592"/>
      <c r="L24" s="593" t="s">
        <v>38</v>
      </c>
      <c r="M24" s="594"/>
      <c r="O24" s="572"/>
      <c r="P24" s="408"/>
      <c r="R24" s="568"/>
      <c r="S24" s="569"/>
    </row>
    <row r="25" customHeight="1" spans="2:19">
      <c r="B25" s="595" t="s">
        <v>43</v>
      </c>
      <c r="C25" s="596"/>
      <c r="D25" s="597"/>
      <c r="E25" s="597"/>
      <c r="F25" s="597"/>
      <c r="G25" s="597"/>
      <c r="H25" s="597"/>
      <c r="I25" s="597"/>
      <c r="J25" s="598"/>
      <c r="L25" s="599" t="s">
        <v>39</v>
      </c>
      <c r="M25" s="600"/>
      <c r="O25" s="568"/>
      <c r="P25" s="569"/>
      <c r="R25" s="571"/>
      <c r="S25" s="398"/>
    </row>
    <row r="26" customHeight="1" spans="2:19">
      <c r="B26" s="575"/>
      <c r="C26" s="576"/>
      <c r="D26" s="577"/>
      <c r="E26" s="577"/>
      <c r="F26" s="577"/>
      <c r="G26" s="577"/>
      <c r="H26" s="577"/>
      <c r="I26" s="577"/>
      <c r="J26" s="578"/>
      <c r="L26" s="601" t="s">
        <v>41</v>
      </c>
      <c r="M26" s="602" t="s">
        <v>42</v>
      </c>
      <c r="O26" s="571"/>
      <c r="P26" s="398"/>
      <c r="R26" s="568"/>
      <c r="S26" s="569"/>
    </row>
    <row r="27" customHeight="1" spans="2:19">
      <c r="B27" s="583" t="s">
        <v>44</v>
      </c>
      <c r="C27" s="584"/>
      <c r="D27" s="585"/>
      <c r="E27" s="585"/>
      <c r="F27" s="585"/>
      <c r="G27" s="585"/>
      <c r="H27" s="585"/>
      <c r="I27" s="585"/>
      <c r="J27" s="586"/>
      <c r="L27" s="579" t="s">
        <v>38</v>
      </c>
      <c r="M27" s="580"/>
      <c r="O27" s="568"/>
      <c r="P27" s="569"/>
      <c r="R27" s="572"/>
      <c r="S27" s="408"/>
    </row>
    <row r="28" customHeight="1" spans="2:19">
      <c r="B28" s="589"/>
      <c r="C28" s="590"/>
      <c r="D28" s="591"/>
      <c r="E28" s="591"/>
      <c r="F28" s="591"/>
      <c r="G28" s="591"/>
      <c r="H28" s="591"/>
      <c r="I28" s="591"/>
      <c r="J28" s="592"/>
      <c r="L28" s="581" t="s">
        <v>39</v>
      </c>
      <c r="M28" s="582"/>
      <c r="O28" s="572"/>
      <c r="P28" s="408"/>
      <c r="R28" s="568"/>
      <c r="S28" s="569"/>
    </row>
    <row r="29" customHeight="1" spans="2:19">
      <c r="B29" s="589"/>
      <c r="C29" s="590"/>
      <c r="D29" s="591"/>
      <c r="E29" s="591"/>
      <c r="F29" s="591"/>
      <c r="G29" s="591"/>
      <c r="H29" s="591"/>
      <c r="I29" s="591"/>
      <c r="J29" s="592"/>
      <c r="L29" s="587" t="s">
        <v>41</v>
      </c>
      <c r="M29" s="588" t="s">
        <v>42</v>
      </c>
      <c r="O29" s="568"/>
      <c r="P29" s="569"/>
      <c r="R29" s="571"/>
      <c r="S29" s="398"/>
    </row>
    <row r="30" customHeight="1" spans="2:19">
      <c r="B30" s="589"/>
      <c r="C30" s="590"/>
      <c r="D30" s="591"/>
      <c r="E30" s="591"/>
      <c r="F30" s="591"/>
      <c r="G30" s="591"/>
      <c r="H30" s="591"/>
      <c r="I30" s="591"/>
      <c r="J30" s="592"/>
      <c r="L30" s="593" t="s">
        <v>38</v>
      </c>
      <c r="M30" s="594"/>
      <c r="O30" s="571"/>
      <c r="P30" s="398"/>
      <c r="R30" s="568"/>
      <c r="S30" s="569"/>
    </row>
    <row r="31" customHeight="1" spans="2:19">
      <c r="B31" s="589"/>
      <c r="C31" s="590"/>
      <c r="D31" s="591"/>
      <c r="E31" s="591"/>
      <c r="F31" s="591"/>
      <c r="G31" s="591"/>
      <c r="H31" s="591"/>
      <c r="I31" s="591"/>
      <c r="J31" s="592"/>
      <c r="L31" s="599" t="s">
        <v>39</v>
      </c>
      <c r="M31" s="600"/>
      <c r="O31" s="568"/>
      <c r="P31" s="569"/>
      <c r="R31" s="572"/>
      <c r="S31" s="408"/>
    </row>
    <row r="32" customHeight="1" spans="2:19">
      <c r="B32" s="589"/>
      <c r="C32" s="590"/>
      <c r="D32" s="591"/>
      <c r="E32" s="591"/>
      <c r="F32" s="591"/>
      <c r="G32" s="591"/>
      <c r="H32" s="591"/>
      <c r="I32" s="591"/>
      <c r="J32" s="592"/>
      <c r="L32" s="601" t="s">
        <v>41</v>
      </c>
      <c r="M32" s="602" t="s">
        <v>42</v>
      </c>
      <c r="O32" s="572"/>
      <c r="P32" s="408"/>
      <c r="R32" s="568"/>
      <c r="S32" s="569"/>
    </row>
    <row r="33" customHeight="1" spans="2:19">
      <c r="B33" s="589"/>
      <c r="C33" s="590"/>
      <c r="D33" s="591"/>
      <c r="E33" s="591"/>
      <c r="F33" s="591"/>
      <c r="G33" s="591"/>
      <c r="H33" s="591"/>
      <c r="I33" s="591"/>
      <c r="J33" s="592"/>
      <c r="L33" s="579" t="s">
        <v>38</v>
      </c>
      <c r="M33" s="580"/>
      <c r="O33" s="568"/>
      <c r="P33" s="569"/>
      <c r="R33" s="571"/>
      <c r="S33" s="398"/>
    </row>
    <row r="34" customHeight="1" spans="2:19">
      <c r="B34" s="589"/>
      <c r="C34" s="590"/>
      <c r="D34" s="591"/>
      <c r="E34" s="591"/>
      <c r="F34" s="591"/>
      <c r="G34" s="591"/>
      <c r="H34" s="591"/>
      <c r="I34" s="591"/>
      <c r="J34" s="592"/>
      <c r="L34" s="581" t="s">
        <v>39</v>
      </c>
      <c r="M34" s="582"/>
      <c r="O34" s="571"/>
      <c r="P34" s="398"/>
      <c r="R34" s="568"/>
      <c r="S34" s="569"/>
    </row>
    <row r="35" customHeight="1" spans="2:19">
      <c r="B35" s="589"/>
      <c r="C35" s="590"/>
      <c r="D35" s="591"/>
      <c r="E35" s="591"/>
      <c r="F35" s="591"/>
      <c r="G35" s="591"/>
      <c r="H35" s="591"/>
      <c r="I35" s="591"/>
      <c r="J35" s="592"/>
      <c r="L35" s="587" t="s">
        <v>41</v>
      </c>
      <c r="M35" s="588" t="s">
        <v>42</v>
      </c>
      <c r="O35" s="568"/>
      <c r="P35" s="569"/>
      <c r="R35" s="572"/>
      <c r="S35" s="408"/>
    </row>
    <row r="36" customHeight="1" spans="2:19">
      <c r="B36" s="589"/>
      <c r="C36" s="590"/>
      <c r="D36" s="591"/>
      <c r="E36" s="591"/>
      <c r="F36" s="591"/>
      <c r="G36" s="591"/>
      <c r="H36" s="591"/>
      <c r="I36" s="591"/>
      <c r="J36" s="592"/>
      <c r="L36" s="593" t="s">
        <v>38</v>
      </c>
      <c r="M36" s="594"/>
      <c r="O36" s="572"/>
      <c r="P36" s="408"/>
      <c r="R36" s="568"/>
      <c r="S36" s="569"/>
    </row>
    <row r="37" customHeight="1" spans="2:19">
      <c r="B37" s="589"/>
      <c r="C37" s="590"/>
      <c r="D37" s="591"/>
      <c r="E37" s="591"/>
      <c r="F37" s="591"/>
      <c r="G37" s="591"/>
      <c r="H37" s="591"/>
      <c r="I37" s="591"/>
      <c r="J37" s="592"/>
      <c r="L37" s="599" t="s">
        <v>39</v>
      </c>
      <c r="M37" s="600"/>
      <c r="O37" s="568"/>
      <c r="P37" s="569"/>
      <c r="R37" s="571"/>
      <c r="S37" s="398"/>
    </row>
    <row r="38" customHeight="1" spans="2:19">
      <c r="B38" s="603"/>
      <c r="C38" s="604"/>
      <c r="D38" s="605"/>
      <c r="E38" s="605"/>
      <c r="F38" s="605"/>
      <c r="G38" s="605"/>
      <c r="H38" s="605"/>
      <c r="I38" s="605"/>
      <c r="J38" s="606"/>
      <c r="L38" s="601" t="s">
        <v>41</v>
      </c>
      <c r="M38" s="602" t="s">
        <v>42</v>
      </c>
      <c r="O38" s="571"/>
      <c r="P38" s="398"/>
      <c r="R38" s="607"/>
      <c r="S38" s="608"/>
    </row>
    <row r="39" customHeight="1" spans="2:19">
      <c r="O39" s="568"/>
      <c r="P39" s="569"/>
    </row>
    <row r="40" customHeight="1" spans="2:19">
      <c r="O40" s="572"/>
      <c r="P40" s="408"/>
    </row>
    <row r="41" customHeight="1" spans="2:19">
      <c r="B41" s="356" t="s">
        <v>45</v>
      </c>
      <c r="C41" s="357"/>
      <c r="D41" s="357"/>
      <c r="E41" s="357"/>
      <c r="F41" s="357"/>
      <c r="G41" s="357"/>
      <c r="H41" s="357"/>
      <c r="I41" s="357"/>
      <c r="J41" s="357"/>
      <c r="K41" s="357"/>
      <c r="L41" s="357"/>
      <c r="M41" s="358"/>
      <c r="O41" s="568"/>
      <c r="P41" s="569"/>
      <c r="R41" s="353" t="s">
        <v>46</v>
      </c>
      <c r="S41" s="355"/>
    </row>
    <row r="42" customHeight="1" spans="2:19">
      <c r="B42" s="491" t="s">
        <v>47</v>
      </c>
      <c r="C42" s="264" t="s">
        <v>48</v>
      </c>
      <c r="D42" s="264" t="s">
        <v>49</v>
      </c>
      <c r="E42" s="264" t="s">
        <v>50</v>
      </c>
      <c r="F42" s="264" t="s">
        <v>51</v>
      </c>
      <c r="G42" s="264" t="s">
        <v>8</v>
      </c>
      <c r="H42" s="609" t="s">
        <v>47</v>
      </c>
      <c r="I42" s="609" t="s">
        <v>48</v>
      </c>
      <c r="J42" s="610" t="s">
        <v>49</v>
      </c>
      <c r="K42" s="610" t="s">
        <v>50</v>
      </c>
      <c r="L42" s="609" t="s">
        <v>51</v>
      </c>
      <c r="M42" s="611" t="s">
        <v>8</v>
      </c>
      <c r="O42" s="571"/>
      <c r="P42" s="398"/>
      <c r="R42" s="564" t="s">
        <v>52</v>
      </c>
      <c r="S42" s="565"/>
    </row>
    <row r="43" customHeight="1" spans="2:19">
      <c r="B43" s="275"/>
      <c r="C43" s="276"/>
      <c r="D43" s="276"/>
      <c r="E43" s="276"/>
      <c r="F43" s="276"/>
      <c r="G43" s="276"/>
      <c r="H43" s="276"/>
      <c r="I43" s="276"/>
      <c r="J43" s="503"/>
      <c r="K43" s="503"/>
      <c r="L43" s="276"/>
      <c r="M43" s="277"/>
      <c r="O43" s="568"/>
      <c r="P43" s="569"/>
      <c r="R43" s="568"/>
      <c r="S43" s="569"/>
    </row>
    <row r="44" customHeight="1" spans="2:19">
      <c r="B44" s="612" t="s">
        <v>53</v>
      </c>
      <c r="C44" s="613">
        <f>5+J12</f>
        <v>5</v>
      </c>
      <c r="D44" s="614"/>
      <c r="E44" s="613"/>
      <c r="F44" s="613">
        <f>SUM(C44:E45)</f>
        <v>5</v>
      </c>
      <c r="G44" s="613">
        <f>INT((F44/2-5))</f>
        <v>-3</v>
      </c>
      <c r="H44" s="297" t="s">
        <v>54</v>
      </c>
      <c r="I44" s="297">
        <f>5+J14</f>
        <v>5</v>
      </c>
      <c r="J44" s="297"/>
      <c r="K44" s="297"/>
      <c r="L44" s="297">
        <f>SUM(I44:K45)</f>
        <v>5</v>
      </c>
      <c r="M44" s="510">
        <f>INT((L44/2-5))</f>
        <v>-3</v>
      </c>
      <c r="O44" s="572"/>
      <c r="P44" s="408"/>
      <c r="R44" s="571"/>
      <c r="S44" s="398"/>
    </row>
    <row r="45" customHeight="1" spans="2:19">
      <c r="B45" s="275"/>
      <c r="C45" s="276"/>
      <c r="D45" s="503"/>
      <c r="E45" s="276"/>
      <c r="F45" s="276"/>
      <c r="G45" s="276"/>
      <c r="H45" s="276"/>
      <c r="I45" s="276"/>
      <c r="J45" s="276"/>
      <c r="K45" s="276"/>
      <c r="L45" s="276"/>
      <c r="M45" s="277"/>
      <c r="O45" s="568"/>
      <c r="P45" s="569"/>
      <c r="R45" s="568"/>
      <c r="S45" s="569"/>
    </row>
    <row r="46" customHeight="1" spans="2:19">
      <c r="B46" s="340" t="s">
        <v>55</v>
      </c>
      <c r="C46" s="297">
        <f>5+J6</f>
        <v>5</v>
      </c>
      <c r="D46" s="297"/>
      <c r="E46" s="297"/>
      <c r="F46" s="297">
        <f>SUM(C46:E47)</f>
        <v>5</v>
      </c>
      <c r="G46" s="297">
        <f>INT((F46/2-5))</f>
        <v>-3</v>
      </c>
      <c r="H46" s="613" t="s">
        <v>56</v>
      </c>
      <c r="I46" s="613">
        <f>5+J6</f>
        <v>5</v>
      </c>
      <c r="J46" s="613"/>
      <c r="K46" s="613"/>
      <c r="L46" s="613">
        <f>SUM(I46:K47)</f>
        <v>5</v>
      </c>
      <c r="M46" s="615">
        <f>INT((L46/2-5))</f>
        <v>-3</v>
      </c>
      <c r="O46" s="571"/>
      <c r="P46" s="398"/>
      <c r="R46" s="572"/>
      <c r="S46" s="408"/>
    </row>
    <row r="47" customHeight="1" spans="2:19">
      <c r="B47" s="275"/>
      <c r="C47" s="276"/>
      <c r="D47" s="276"/>
      <c r="E47" s="276"/>
      <c r="F47" s="276"/>
      <c r="G47" s="276"/>
      <c r="H47" s="276"/>
      <c r="I47" s="276"/>
      <c r="J47" s="276"/>
      <c r="K47" s="276"/>
      <c r="L47" s="276"/>
      <c r="M47" s="277"/>
      <c r="O47" s="568"/>
      <c r="P47" s="569"/>
      <c r="R47" s="568"/>
      <c r="S47" s="569"/>
    </row>
    <row r="48" customHeight="1" spans="2:19">
      <c r="B48" s="612" t="s">
        <v>57</v>
      </c>
      <c r="C48" s="613">
        <f>5+J8</f>
        <v>5</v>
      </c>
      <c r="D48" s="614"/>
      <c r="E48" s="613"/>
      <c r="F48" s="613">
        <f>SUM(C48:E49)</f>
        <v>5</v>
      </c>
      <c r="G48" s="613">
        <f>INT((F48/2-5))</f>
        <v>-3</v>
      </c>
      <c r="H48" s="297" t="s">
        <v>58</v>
      </c>
      <c r="I48" s="297">
        <f>5+J10</f>
        <v>5</v>
      </c>
      <c r="J48" s="297"/>
      <c r="K48" s="297"/>
      <c r="L48" s="297">
        <f>SUM(I48:K49)</f>
        <v>5</v>
      </c>
      <c r="M48" s="510">
        <f>INT((L48/2-5))</f>
        <v>-3</v>
      </c>
      <c r="O48" s="572"/>
      <c r="P48" s="408"/>
      <c r="R48" s="571"/>
      <c r="S48" s="398"/>
    </row>
    <row r="49" customHeight="1" spans="2:19">
      <c r="B49" s="612" t="s">
        <v>59</v>
      </c>
      <c r="C49" s="276"/>
      <c r="D49" s="503"/>
      <c r="E49" s="276"/>
      <c r="F49" s="276"/>
      <c r="G49" s="276"/>
      <c r="H49" s="297" t="s">
        <v>59</v>
      </c>
      <c r="I49" s="276"/>
      <c r="J49" s="276"/>
      <c r="K49" s="276"/>
      <c r="L49" s="276"/>
      <c r="M49" s="277"/>
      <c r="O49" s="568"/>
      <c r="P49" s="569"/>
      <c r="R49" s="568"/>
      <c r="S49" s="569"/>
    </row>
    <row r="50" customHeight="1" spans="2:19">
      <c r="B50" s="340" t="s">
        <v>57</v>
      </c>
      <c r="C50" s="297">
        <f>5+J8</f>
        <v>5</v>
      </c>
      <c r="D50" s="297"/>
      <c r="E50" s="297"/>
      <c r="F50" s="297">
        <f>SUM(C50:E51)</f>
        <v>5</v>
      </c>
      <c r="G50" s="297">
        <f>INT((F50/2-5))</f>
        <v>-3</v>
      </c>
      <c r="H50" s="613" t="s">
        <v>58</v>
      </c>
      <c r="I50" s="613">
        <f>5+J10</f>
        <v>5</v>
      </c>
      <c r="J50" s="614"/>
      <c r="K50" s="613"/>
      <c r="L50" s="613">
        <f>SUM(I50:K51)</f>
        <v>5</v>
      </c>
      <c r="M50" s="615">
        <f>INT((L50/2-5))</f>
        <v>-3</v>
      </c>
      <c r="O50" s="571"/>
      <c r="P50" s="398"/>
      <c r="R50" s="572"/>
      <c r="S50" s="408"/>
    </row>
    <row r="51" customHeight="1" spans="2:19">
      <c r="B51" s="340" t="s">
        <v>60</v>
      </c>
      <c r="C51" s="276"/>
      <c r="D51" s="276"/>
      <c r="E51" s="276"/>
      <c r="F51" s="276"/>
      <c r="G51" s="276"/>
      <c r="H51" s="613" t="s">
        <v>60</v>
      </c>
      <c r="I51" s="276"/>
      <c r="J51" s="503"/>
      <c r="K51" s="276"/>
      <c r="L51" s="276"/>
      <c r="M51" s="277"/>
      <c r="O51" s="568"/>
      <c r="P51" s="569"/>
      <c r="R51" s="568"/>
      <c r="S51" s="569"/>
    </row>
    <row r="52" customHeight="1" spans="2:19">
      <c r="B52" s="612" t="s">
        <v>61</v>
      </c>
      <c r="C52" s="613">
        <f>5+IF(B53="锻造",J4,J8)</f>
        <v>5</v>
      </c>
      <c r="D52" s="614"/>
      <c r="E52" s="613"/>
      <c r="F52" s="613">
        <f>SUM(C52:E53)</f>
        <v>5</v>
      </c>
      <c r="G52" s="613">
        <f>INT((F52/2-5))</f>
        <v>-3</v>
      </c>
      <c r="H52" s="297" t="s">
        <v>62</v>
      </c>
      <c r="I52" s="297">
        <f>5+J14</f>
        <v>5</v>
      </c>
      <c r="J52" s="297"/>
      <c r="K52" s="297"/>
      <c r="L52" s="297">
        <f>SUM(I52:K53)</f>
        <v>5</v>
      </c>
      <c r="M52" s="510">
        <f>INT((L52/2-5))</f>
        <v>-3</v>
      </c>
      <c r="O52" s="572"/>
      <c r="P52" s="408"/>
      <c r="R52" s="571"/>
      <c r="S52" s="398"/>
    </row>
    <row r="53" customHeight="1" spans="2:19">
      <c r="B53" s="612" t="s">
        <v>63</v>
      </c>
      <c r="C53" s="276"/>
      <c r="D53" s="503"/>
      <c r="E53" s="276"/>
      <c r="F53" s="276"/>
      <c r="G53" s="276"/>
      <c r="H53" s="297" t="s">
        <v>63</v>
      </c>
      <c r="I53" s="276"/>
      <c r="J53" s="276"/>
      <c r="K53" s="276"/>
      <c r="L53" s="276"/>
      <c r="M53" s="277"/>
      <c r="O53" s="568"/>
      <c r="P53" s="569"/>
      <c r="R53" s="568"/>
      <c r="S53" s="569"/>
    </row>
    <row r="54" customHeight="1" spans="2:19">
      <c r="B54" s="340" t="s">
        <v>64</v>
      </c>
      <c r="C54" s="297">
        <f>5+J8</f>
        <v>5</v>
      </c>
      <c r="D54" s="297"/>
      <c r="E54" s="297"/>
      <c r="F54" s="297">
        <f>SUM(C54:E55)</f>
        <v>5</v>
      </c>
      <c r="G54" s="297">
        <f>INT((F54/2-5))</f>
        <v>-3</v>
      </c>
      <c r="H54" s="613" t="s">
        <v>65</v>
      </c>
      <c r="I54" s="613">
        <v>0</v>
      </c>
      <c r="J54" s="614"/>
      <c r="K54" s="613"/>
      <c r="L54" s="613">
        <f>SUM(I54:K55)</f>
        <v>0</v>
      </c>
      <c r="M54" s="615">
        <f>INT((L54/2-5))</f>
        <v>-5</v>
      </c>
      <c r="O54" s="571"/>
      <c r="P54" s="398"/>
      <c r="R54" s="572"/>
      <c r="S54" s="408"/>
    </row>
    <row r="55" customHeight="1" spans="2:19">
      <c r="B55" s="275"/>
      <c r="C55" s="276"/>
      <c r="D55" s="276"/>
      <c r="E55" s="276"/>
      <c r="F55" s="276"/>
      <c r="G55" s="276"/>
      <c r="H55" s="613" t="s">
        <v>63</v>
      </c>
      <c r="I55" s="276"/>
      <c r="J55" s="503"/>
      <c r="K55" s="276"/>
      <c r="L55" s="276"/>
      <c r="M55" s="277"/>
      <c r="O55" s="568"/>
      <c r="P55" s="569"/>
      <c r="R55" s="568"/>
      <c r="S55" s="569"/>
    </row>
    <row r="56" customHeight="1" spans="2:19">
      <c r="B56" s="612" t="s">
        <v>66</v>
      </c>
      <c r="C56" s="613">
        <f>5+J8</f>
        <v>5</v>
      </c>
      <c r="D56" s="614"/>
      <c r="E56" s="613"/>
      <c r="F56" s="613">
        <f>SUM(C56:E57)</f>
        <v>5</v>
      </c>
      <c r="G56" s="613">
        <f>INT((F56/2-5))</f>
        <v>-3</v>
      </c>
      <c r="H56" s="297" t="s">
        <v>67</v>
      </c>
      <c r="I56" s="297">
        <f>5+J12</f>
        <v>5</v>
      </c>
      <c r="J56" s="297"/>
      <c r="K56" s="297"/>
      <c r="L56" s="297">
        <f>SUM(I56:K57)</f>
        <v>5</v>
      </c>
      <c r="M56" s="510">
        <f>INT((L56/2-5))</f>
        <v>-3</v>
      </c>
      <c r="O56" s="572"/>
      <c r="P56" s="408"/>
      <c r="R56" s="571"/>
      <c r="S56" s="398"/>
    </row>
    <row r="57" customHeight="1" spans="2:19">
      <c r="B57" s="275"/>
      <c r="C57" s="276"/>
      <c r="D57" s="503"/>
      <c r="E57" s="276"/>
      <c r="F57" s="276"/>
      <c r="G57" s="276"/>
      <c r="H57" s="276"/>
      <c r="I57" s="276"/>
      <c r="J57" s="276"/>
      <c r="K57" s="276"/>
      <c r="L57" s="276"/>
      <c r="M57" s="277"/>
      <c r="O57" s="568"/>
      <c r="P57" s="569"/>
      <c r="R57" s="568"/>
      <c r="S57" s="569"/>
    </row>
    <row r="58" customHeight="1" spans="2:19">
      <c r="B58" s="340" t="s">
        <v>68</v>
      </c>
      <c r="C58" s="297">
        <f>5+J10</f>
        <v>5</v>
      </c>
      <c r="D58" s="297"/>
      <c r="E58" s="297"/>
      <c r="F58" s="297">
        <f>SUM(C58:E59)</f>
        <v>5</v>
      </c>
      <c r="G58" s="297">
        <f>INT((F58/2-5))</f>
        <v>-3</v>
      </c>
      <c r="H58" s="613" t="s">
        <v>69</v>
      </c>
      <c r="I58" s="613">
        <f>5+J12</f>
        <v>5</v>
      </c>
      <c r="J58" s="613"/>
      <c r="K58" s="613"/>
      <c r="L58" s="613">
        <f>SUM(I58:K59)</f>
        <v>5</v>
      </c>
      <c r="M58" s="615">
        <f>INT((L58/2-5))</f>
        <v>-3</v>
      </c>
      <c r="O58" s="571"/>
      <c r="P58" s="398"/>
      <c r="R58" s="572"/>
      <c r="S58" s="408"/>
    </row>
    <row r="59" customHeight="1" spans="2:19">
      <c r="B59" s="275"/>
      <c r="C59" s="276"/>
      <c r="D59" s="276"/>
      <c r="E59" s="276"/>
      <c r="F59" s="276"/>
      <c r="G59" s="276"/>
      <c r="H59" s="276"/>
      <c r="I59" s="276"/>
      <c r="J59" s="276"/>
      <c r="K59" s="276"/>
      <c r="L59" s="276"/>
      <c r="M59" s="277"/>
      <c r="O59" s="568"/>
      <c r="P59" s="569"/>
      <c r="R59" s="568"/>
      <c r="S59" s="569"/>
    </row>
    <row r="60" customHeight="1" spans="2:19">
      <c r="B60" s="612" t="s">
        <v>70</v>
      </c>
      <c r="C60" s="613">
        <f>5+J12</f>
        <v>5</v>
      </c>
      <c r="D60" s="614"/>
      <c r="E60" s="613"/>
      <c r="F60" s="613">
        <f>SUM(C60:E61)</f>
        <v>5</v>
      </c>
      <c r="G60" s="613">
        <f>INT((F60/2-5))</f>
        <v>-3</v>
      </c>
      <c r="H60" s="297" t="s">
        <v>71</v>
      </c>
      <c r="I60" s="297">
        <f>5+J14</f>
        <v>5</v>
      </c>
      <c r="J60" s="297"/>
      <c r="K60" s="297"/>
      <c r="L60" s="297">
        <f>SUM(I60:K61)</f>
        <v>5</v>
      </c>
      <c r="M60" s="510">
        <f>INT((L60/2-5))</f>
        <v>-3</v>
      </c>
      <c r="O60" s="572"/>
      <c r="P60" s="408"/>
      <c r="R60" s="571"/>
      <c r="S60" s="398"/>
    </row>
    <row r="61" customHeight="1" spans="2:19">
      <c r="B61" s="300"/>
      <c r="C61" s="301"/>
      <c r="D61" s="522"/>
      <c r="E61" s="301"/>
      <c r="F61" s="301"/>
      <c r="G61" s="301"/>
      <c r="H61" s="301"/>
      <c r="I61" s="301"/>
      <c r="J61" s="301"/>
      <c r="K61" s="301"/>
      <c r="L61" s="301"/>
      <c r="M61" s="302"/>
      <c r="O61" s="607"/>
      <c r="P61" s="608"/>
      <c r="R61" s="607"/>
      <c r="S61" s="608"/>
    </row>
    <row r="62" customHeight="1" spans="2:19">
      <c r="B62" s="616"/>
      <c r="C62" s="616"/>
      <c r="D62" s="389"/>
      <c r="E62" s="616"/>
      <c r="F62" s="616"/>
      <c r="G62" s="616"/>
      <c r="H62" s="616"/>
      <c r="I62" s="616"/>
      <c r="J62" s="616"/>
      <c r="K62" s="616"/>
      <c r="M62" s="523" t="str">
        <f>"剩余技能成长值："&amp;30+COUNTA(R3:S38)-SUM(J44:J61,D44:D61)</f>
        <v>剩余技能成长值：30</v>
      </c>
    </row>
    <row r="63" customHeight="1" spans="2:19">
      <c r="N63" s="617"/>
    </row>
    <row r="65" customHeight="1" spans="2:23">
      <c r="B65" s="618" t="s">
        <v>72</v>
      </c>
      <c r="C65" s="619"/>
      <c r="D65" s="620"/>
      <c r="E65" s="618" t="s">
        <v>73</v>
      </c>
      <c r="F65" s="621" t="s">
        <v>74</v>
      </c>
      <c r="H65" s="618" t="s">
        <v>75</v>
      </c>
      <c r="I65" s="619"/>
      <c r="J65" s="621"/>
      <c r="K65" s="618" t="s">
        <v>73</v>
      </c>
      <c r="L65" s="621" t="s">
        <v>74</v>
      </c>
      <c r="N65" s="618" t="s">
        <v>76</v>
      </c>
      <c r="O65" s="619"/>
      <c r="P65" s="621"/>
      <c r="Q65" s="618" t="s">
        <v>73</v>
      </c>
      <c r="R65" s="621" t="s">
        <v>74</v>
      </c>
      <c r="T65" s="622" t="s">
        <v>77</v>
      </c>
      <c r="U65" s="623"/>
      <c r="V65" s="623"/>
      <c r="W65" s="624"/>
    </row>
    <row r="66" customHeight="1" spans="2:23">
      <c r="B66" s="278" t="s">
        <v>78</v>
      </c>
      <c r="C66" s="262"/>
      <c r="D66" s="625" t="s">
        <v>79</v>
      </c>
      <c r="E66" s="626" t="s">
        <v>80</v>
      </c>
      <c r="F66" s="627" t="s">
        <v>81</v>
      </c>
      <c r="H66" s="278" t="s">
        <v>78</v>
      </c>
      <c r="I66" s="262"/>
      <c r="J66" s="625" t="s">
        <v>79</v>
      </c>
      <c r="K66" s="626" t="s">
        <v>82</v>
      </c>
      <c r="L66" s="627" t="s">
        <v>83</v>
      </c>
      <c r="N66" s="278" t="s">
        <v>78</v>
      </c>
      <c r="O66" s="262"/>
      <c r="P66" s="625" t="s">
        <v>79</v>
      </c>
      <c r="Q66" s="626" t="s">
        <v>84</v>
      </c>
      <c r="R66" s="627" t="s">
        <v>85</v>
      </c>
      <c r="T66" s="628" t="s">
        <v>86</v>
      </c>
      <c r="U66" s="629"/>
      <c r="V66" s="629"/>
      <c r="W66" s="630"/>
    </row>
    <row r="67" customHeight="1" spans="2:23">
      <c r="B67" s="631" t="s">
        <v>87</v>
      </c>
      <c r="C67" s="632"/>
      <c r="D67" s="633">
        <v>10</v>
      </c>
      <c r="E67" s="634" t="s">
        <v>88</v>
      </c>
      <c r="F67" s="635" t="s">
        <v>89</v>
      </c>
      <c r="H67" s="631" t="s">
        <v>90</v>
      </c>
      <c r="I67" s="632"/>
      <c r="J67" s="633">
        <v>1000</v>
      </c>
      <c r="K67" s="634" t="s">
        <v>91</v>
      </c>
      <c r="L67" s="635">
        <v>50</v>
      </c>
      <c r="N67" s="631" t="s">
        <v>92</v>
      </c>
      <c r="O67" s="632"/>
      <c r="P67" s="633">
        <v>10</v>
      </c>
      <c r="Q67" s="634" t="s">
        <v>93</v>
      </c>
      <c r="R67" s="635" t="s">
        <v>94</v>
      </c>
      <c r="T67" s="636" t="s">
        <v>95</v>
      </c>
      <c r="U67" s="637"/>
      <c r="V67" s="637"/>
      <c r="W67" s="638"/>
    </row>
    <row r="68" customHeight="1" spans="2:23">
      <c r="B68" s="639" t="s">
        <v>96</v>
      </c>
      <c r="C68" s="314"/>
      <c r="D68" s="640">
        <v>-3</v>
      </c>
      <c r="E68" s="641" t="s">
        <v>97</v>
      </c>
      <c r="F68" s="642" t="s">
        <v>98</v>
      </c>
      <c r="H68" s="639" t="s">
        <v>99</v>
      </c>
      <c r="I68" s="314"/>
      <c r="J68" s="640">
        <v>-50</v>
      </c>
      <c r="K68" s="641" t="s">
        <v>100</v>
      </c>
      <c r="L68" s="642" t="s">
        <v>101</v>
      </c>
      <c r="N68" s="639" t="s">
        <v>102</v>
      </c>
      <c r="O68" s="314"/>
      <c r="P68" s="640">
        <v>-1</v>
      </c>
      <c r="Q68" s="641" t="s">
        <v>103</v>
      </c>
      <c r="R68" s="642" t="s">
        <v>104</v>
      </c>
      <c r="T68" s="643"/>
      <c r="U68" s="644"/>
      <c r="V68" s="644"/>
      <c r="W68" s="645"/>
    </row>
    <row r="69" customHeight="1" spans="2:23">
      <c r="B69" s="631"/>
      <c r="C69" s="632"/>
      <c r="D69" s="633"/>
      <c r="E69" s="634" t="s">
        <v>105</v>
      </c>
      <c r="F69" s="635" t="s">
        <v>106</v>
      </c>
      <c r="H69" s="631"/>
      <c r="I69" s="632"/>
      <c r="J69" s="633"/>
      <c r="K69" s="634" t="s">
        <v>107</v>
      </c>
      <c r="L69" s="635" t="s">
        <v>108</v>
      </c>
      <c r="N69" s="631"/>
      <c r="O69" s="632"/>
      <c r="P69" s="633"/>
      <c r="Q69" s="634" t="s">
        <v>109</v>
      </c>
      <c r="R69" s="635" t="s">
        <v>110</v>
      </c>
      <c r="T69" s="643"/>
      <c r="U69" s="644"/>
      <c r="V69" s="644"/>
      <c r="W69" s="645"/>
    </row>
    <row r="70" customHeight="1" spans="2:23">
      <c r="B70" s="639"/>
      <c r="C70" s="314"/>
      <c r="D70" s="640"/>
      <c r="E70" s="641" t="s">
        <v>111</v>
      </c>
      <c r="F70" s="642" t="s">
        <v>112</v>
      </c>
      <c r="H70" s="639"/>
      <c r="I70" s="314"/>
      <c r="J70" s="640"/>
      <c r="K70" s="641" t="s">
        <v>113</v>
      </c>
      <c r="L70" s="642" t="s">
        <v>114</v>
      </c>
      <c r="N70" s="639"/>
      <c r="O70" s="314"/>
      <c r="P70" s="640"/>
      <c r="Q70" s="641" t="s">
        <v>115</v>
      </c>
      <c r="R70" s="642" t="s">
        <v>116</v>
      </c>
      <c r="T70" s="643"/>
      <c r="U70" s="644"/>
      <c r="V70" s="644"/>
      <c r="W70" s="645"/>
    </row>
    <row r="71" customHeight="1" spans="2:23">
      <c r="B71" s="631"/>
      <c r="C71" s="632"/>
      <c r="D71" s="633"/>
      <c r="E71" s="634" t="s">
        <v>117</v>
      </c>
      <c r="F71" s="661" t="s">
        <v>118</v>
      </c>
      <c r="H71" s="631"/>
      <c r="I71" s="632"/>
      <c r="J71" s="633"/>
      <c r="K71" s="634" t="s">
        <v>119</v>
      </c>
      <c r="L71" s="635" t="s">
        <v>120</v>
      </c>
      <c r="N71" s="631"/>
      <c r="O71" s="632"/>
      <c r="P71" s="633"/>
      <c r="Q71" s="634" t="s">
        <v>121</v>
      </c>
      <c r="R71" s="635" t="s">
        <v>122</v>
      </c>
      <c r="T71" s="643"/>
      <c r="U71" s="644"/>
      <c r="V71" s="644"/>
      <c r="W71" s="645"/>
    </row>
    <row r="72" customHeight="1" spans="2:23">
      <c r="B72" s="639"/>
      <c r="C72" s="314"/>
      <c r="D72" s="640"/>
      <c r="E72" s="641" t="s">
        <v>123</v>
      </c>
      <c r="F72" s="642" t="s">
        <v>124</v>
      </c>
      <c r="H72" s="639"/>
      <c r="I72" s="314"/>
      <c r="J72" s="640"/>
      <c r="K72" s="641" t="s">
        <v>125</v>
      </c>
      <c r="L72" s="642" t="s">
        <v>126</v>
      </c>
      <c r="N72" s="639"/>
      <c r="O72" s="314"/>
      <c r="P72" s="640"/>
      <c r="Q72" s="641" t="s">
        <v>127</v>
      </c>
      <c r="R72" s="642" t="s">
        <v>128</v>
      </c>
      <c r="T72" s="643"/>
      <c r="U72" s="644"/>
      <c r="V72" s="644"/>
      <c r="W72" s="645"/>
    </row>
    <row r="73" customHeight="1" spans="2:23">
      <c r="B73" s="631"/>
      <c r="C73" s="632"/>
      <c r="D73" s="633"/>
      <c r="E73" s="634" t="s">
        <v>129</v>
      </c>
      <c r="F73" s="635" t="s">
        <v>130</v>
      </c>
      <c r="H73" s="631"/>
      <c r="I73" s="632"/>
      <c r="J73" s="633"/>
      <c r="K73" s="634" t="s">
        <v>131</v>
      </c>
      <c r="L73" s="635" t="s">
        <v>132</v>
      </c>
      <c r="N73" s="631"/>
      <c r="O73" s="632"/>
      <c r="P73" s="633"/>
      <c r="Q73" s="634" t="s">
        <v>133</v>
      </c>
      <c r="R73" s="635" t="s">
        <v>134</v>
      </c>
      <c r="T73" s="628" t="s">
        <v>135</v>
      </c>
      <c r="U73" s="629"/>
      <c r="V73" s="629"/>
      <c r="W73" s="630"/>
    </row>
    <row r="74" customHeight="1" spans="2:23">
      <c r="B74" s="639"/>
      <c r="C74" s="314"/>
      <c r="D74" s="640"/>
      <c r="E74" s="641" t="s">
        <v>136</v>
      </c>
      <c r="F74" s="642" t="s">
        <v>89</v>
      </c>
      <c r="H74" s="639"/>
      <c r="I74" s="314"/>
      <c r="J74" s="640"/>
      <c r="K74" s="641" t="s">
        <v>137</v>
      </c>
      <c r="L74" s="642" t="s">
        <v>138</v>
      </c>
      <c r="N74" s="639"/>
      <c r="O74" s="314"/>
      <c r="P74" s="640"/>
      <c r="Q74" s="641" t="s">
        <v>139</v>
      </c>
      <c r="R74" s="642" t="s">
        <v>110</v>
      </c>
      <c r="T74" s="646" t="str">
        <f>".pst "&amp;"HPmax"&amp;M14&amp;"HP"&amp;M16&amp;"旅行点"&amp;P3&amp;"物资点"&amp;P7&amp;H4&amp;J4&amp;H6&amp;J6&amp;H8&amp;J8&amp;H10&amp;J10&amp;H12&amp;J12&amp;H14&amp;J14&amp;H16&amp;J16&amp;B44&amp;G44&amp;B46&amp;G46&amp;B49&amp;G48&amp;B51&amp;G50&amp;B53&amp;G52&amp;B54&amp;G54&amp;B56&amp;G56&amp;B58&amp;G58&amp;B60&amp;G60&amp;H44&amp;M44&amp;H46&amp;M46&amp;H49&amp;M48&amp;H51&amp;M50&amp;H53&amp;M52&amp;H54&amp;M54&amp;H56&amp;M56&amp;H58&amp;M58&amp;H60&amp;M60</f>
        <v>.pst HPmax21HP旅行点10物资点10力气0体魄0智识0意念0机敏0魅力0幸运0探查-3采集-3分支①-3分支②-3分支-3医疗-3机械-3垂钓-3驾驶-3烹调-3运动-3分支①-3分支②-3分支-3战斗-5潜伏-3妙手-3话术-3</v>
      </c>
      <c r="U74" s="585"/>
      <c r="V74" s="585"/>
      <c r="W74" s="586"/>
    </row>
    <row r="75" customHeight="1" spans="2:23">
      <c r="B75" s="631"/>
      <c r="C75" s="632"/>
      <c r="D75" s="633"/>
      <c r="E75" s="634" t="s">
        <v>140</v>
      </c>
      <c r="F75" s="635" t="s">
        <v>141</v>
      </c>
      <c r="H75" s="631"/>
      <c r="I75" s="632"/>
      <c r="J75" s="633"/>
      <c r="K75" s="634" t="s">
        <v>142</v>
      </c>
      <c r="L75" s="635" t="s">
        <v>143</v>
      </c>
      <c r="N75" s="631"/>
      <c r="O75" s="632"/>
      <c r="P75" s="633"/>
      <c r="Q75" s="634" t="s">
        <v>144</v>
      </c>
      <c r="R75" s="635" t="s">
        <v>110</v>
      </c>
      <c r="T75" s="647"/>
      <c r="U75" s="591"/>
      <c r="V75" s="591"/>
      <c r="W75" s="592"/>
    </row>
    <row r="76" customHeight="1" spans="2:23">
      <c r="B76" s="639"/>
      <c r="C76" s="314"/>
      <c r="D76" s="640"/>
      <c r="E76" s="641" t="s">
        <v>145</v>
      </c>
      <c r="F76" s="642" t="s">
        <v>146</v>
      </c>
      <c r="H76" s="639"/>
      <c r="I76" s="314"/>
      <c r="J76" s="640"/>
      <c r="K76" s="641" t="s">
        <v>147</v>
      </c>
      <c r="L76" s="642" t="s">
        <v>148</v>
      </c>
      <c r="N76" s="639"/>
      <c r="O76" s="314"/>
      <c r="P76" s="640"/>
      <c r="Q76" s="641" t="s">
        <v>149</v>
      </c>
      <c r="R76" s="642" t="s">
        <v>110</v>
      </c>
      <c r="T76" s="647"/>
      <c r="U76" s="591"/>
      <c r="V76" s="591"/>
      <c r="W76" s="592"/>
    </row>
    <row r="77" customHeight="1" spans="2:23">
      <c r="B77" s="631"/>
      <c r="C77" s="632"/>
      <c r="D77" s="633"/>
      <c r="E77" s="634" t="s">
        <v>150</v>
      </c>
      <c r="F77" s="635" t="s">
        <v>151</v>
      </c>
      <c r="H77" s="631"/>
      <c r="I77" s="632"/>
      <c r="J77" s="633"/>
      <c r="K77" s="634" t="s">
        <v>152</v>
      </c>
      <c r="L77" s="635" t="s">
        <v>153</v>
      </c>
      <c r="N77" s="631"/>
      <c r="O77" s="632"/>
      <c r="P77" s="633"/>
      <c r="Q77" s="634" t="s">
        <v>154</v>
      </c>
      <c r="R77" s="635" t="s">
        <v>110</v>
      </c>
      <c r="T77" s="647"/>
      <c r="U77" s="591"/>
      <c r="V77" s="591"/>
      <c r="W77" s="592"/>
    </row>
    <row r="78" customHeight="1" spans="2:23">
      <c r="B78" s="639"/>
      <c r="C78" s="314"/>
      <c r="D78" s="640"/>
      <c r="E78" s="641" t="s">
        <v>155</v>
      </c>
      <c r="F78" s="642" t="s">
        <v>156</v>
      </c>
      <c r="H78" s="639"/>
      <c r="I78" s="314"/>
      <c r="J78" s="640"/>
      <c r="K78" s="641" t="s">
        <v>157</v>
      </c>
      <c r="L78" s="642" t="s">
        <v>158</v>
      </c>
      <c r="N78" s="639"/>
      <c r="O78" s="314"/>
      <c r="P78" s="640"/>
      <c r="Q78" s="641" t="s">
        <v>159</v>
      </c>
      <c r="R78" s="642" t="s">
        <v>110</v>
      </c>
      <c r="T78" s="647"/>
      <c r="U78" s="591"/>
      <c r="V78" s="591"/>
      <c r="W78" s="592"/>
    </row>
    <row r="79" customHeight="1" spans="2:23">
      <c r="B79" s="631"/>
      <c r="C79" s="632"/>
      <c r="D79" s="633"/>
      <c r="E79" s="641" t="s">
        <v>160</v>
      </c>
      <c r="F79" s="642" t="s">
        <v>141</v>
      </c>
      <c r="H79" s="631"/>
      <c r="I79" s="632"/>
      <c r="J79" s="633"/>
      <c r="K79" s="634" t="s">
        <v>161</v>
      </c>
      <c r="L79" s="635" t="s">
        <v>153</v>
      </c>
      <c r="N79" s="631"/>
      <c r="O79" s="632"/>
      <c r="P79" s="633"/>
      <c r="Q79" s="634" t="s">
        <v>162</v>
      </c>
      <c r="R79" s="635" t="s">
        <v>116</v>
      </c>
      <c r="T79" s="647"/>
      <c r="U79" s="591"/>
      <c r="V79" s="591"/>
      <c r="W79" s="592"/>
    </row>
    <row r="80" customHeight="1" spans="2:23">
      <c r="B80" s="639"/>
      <c r="C80" s="314"/>
      <c r="D80" s="640"/>
      <c r="E80" s="634" t="s">
        <v>163</v>
      </c>
      <c r="F80" s="635" t="s">
        <v>164</v>
      </c>
      <c r="H80" s="639"/>
      <c r="I80" s="314"/>
      <c r="J80" s="640"/>
      <c r="K80" s="641" t="s">
        <v>165</v>
      </c>
      <c r="L80" s="642" t="s">
        <v>166</v>
      </c>
      <c r="N80" s="639"/>
      <c r="O80" s="314"/>
      <c r="P80" s="640"/>
      <c r="Q80" s="641" t="s">
        <v>167</v>
      </c>
      <c r="R80" s="642" t="s">
        <v>110</v>
      </c>
      <c r="T80" s="647"/>
      <c r="U80" s="591"/>
      <c r="V80" s="591"/>
      <c r="W80" s="592"/>
    </row>
    <row r="81" customHeight="1" spans="2:23">
      <c r="B81" s="631"/>
      <c r="C81" s="632"/>
      <c r="D81" s="633"/>
      <c r="E81" s="641" t="s">
        <v>168</v>
      </c>
      <c r="F81" s="642" t="s">
        <v>146</v>
      </c>
      <c r="H81" s="631"/>
      <c r="I81" s="632"/>
      <c r="J81" s="633"/>
      <c r="K81" s="634" t="s">
        <v>169</v>
      </c>
      <c r="L81" s="635" t="s">
        <v>170</v>
      </c>
      <c r="N81" s="631"/>
      <c r="O81" s="632"/>
      <c r="P81" s="633"/>
      <c r="Q81" s="634" t="s">
        <v>171</v>
      </c>
      <c r="R81" s="635" t="s">
        <v>116</v>
      </c>
      <c r="T81" s="647"/>
      <c r="U81" s="591"/>
      <c r="V81" s="591"/>
      <c r="W81" s="592"/>
    </row>
    <row r="82" customHeight="1" spans="2:23">
      <c r="B82" s="639"/>
      <c r="C82" s="314"/>
      <c r="D82" s="640"/>
      <c r="E82" s="634" t="s">
        <v>172</v>
      </c>
      <c r="F82" s="635" t="s">
        <v>173</v>
      </c>
      <c r="H82" s="639"/>
      <c r="I82" s="314"/>
      <c r="J82" s="640"/>
      <c r="K82" s="641" t="s">
        <v>174</v>
      </c>
      <c r="L82" s="642" t="s">
        <v>158</v>
      </c>
      <c r="N82" s="639"/>
      <c r="O82" s="314"/>
      <c r="P82" s="640"/>
      <c r="Q82" s="641" t="s">
        <v>175</v>
      </c>
      <c r="R82" s="642" t="s">
        <v>122</v>
      </c>
      <c r="T82" s="628" t="s">
        <v>176</v>
      </c>
      <c r="U82" s="629"/>
      <c r="V82" s="629"/>
      <c r="W82" s="630"/>
    </row>
    <row r="83" customHeight="1" spans="2:23">
      <c r="B83" s="631"/>
      <c r="C83" s="632"/>
      <c r="D83" s="633"/>
      <c r="E83" s="641" t="s">
        <v>177</v>
      </c>
      <c r="F83" s="642" t="s">
        <v>151</v>
      </c>
      <c r="H83" s="631"/>
      <c r="I83" s="632"/>
      <c r="J83" s="633"/>
      <c r="K83" s="634" t="s">
        <v>178</v>
      </c>
      <c r="L83" s="635" t="s">
        <v>179</v>
      </c>
      <c r="N83" s="631"/>
      <c r="O83" s="632"/>
      <c r="P83" s="633"/>
      <c r="Q83" s="634" t="s">
        <v>180</v>
      </c>
      <c r="R83" s="635" t="s">
        <v>181</v>
      </c>
      <c r="T83" s="648"/>
      <c r="U83" s="649"/>
      <c r="V83" s="649"/>
      <c r="W83" s="650"/>
    </row>
    <row r="84" customHeight="1" spans="2:23">
      <c r="B84" s="639"/>
      <c r="C84" s="314"/>
      <c r="D84" s="640"/>
      <c r="E84" s="641" t="s">
        <v>182</v>
      </c>
      <c r="F84" s="642" t="s">
        <v>146</v>
      </c>
      <c r="H84" s="639"/>
      <c r="I84" s="314"/>
      <c r="J84" s="640"/>
      <c r="K84" s="641" t="s">
        <v>183</v>
      </c>
      <c r="L84" s="642" t="s">
        <v>184</v>
      </c>
      <c r="N84" s="639"/>
      <c r="O84" s="314"/>
      <c r="P84" s="640"/>
      <c r="Q84" s="641" t="s">
        <v>185</v>
      </c>
      <c r="R84" s="642" t="s">
        <v>186</v>
      </c>
      <c r="T84" s="648"/>
      <c r="U84" s="649"/>
      <c r="V84" s="649"/>
      <c r="W84" s="650"/>
    </row>
    <row r="85" customHeight="1" spans="2:23">
      <c r="B85" s="631"/>
      <c r="C85" s="632"/>
      <c r="D85" s="633"/>
      <c r="E85" s="634" t="s">
        <v>187</v>
      </c>
      <c r="F85" s="635" t="s">
        <v>188</v>
      </c>
      <c r="H85" s="631"/>
      <c r="I85" s="632"/>
      <c r="J85" s="633"/>
      <c r="K85" s="634" t="s">
        <v>189</v>
      </c>
      <c r="L85" s="635" t="s">
        <v>190</v>
      </c>
      <c r="N85" s="631"/>
      <c r="O85" s="632"/>
      <c r="P85" s="633"/>
      <c r="Q85" s="634"/>
      <c r="R85" s="635"/>
      <c r="T85" s="648"/>
      <c r="U85" s="649"/>
      <c r="V85" s="649"/>
      <c r="W85" s="650"/>
    </row>
    <row r="86" customHeight="1" spans="2:23">
      <c r="B86" s="639"/>
      <c r="C86" s="314"/>
      <c r="D86" s="640"/>
      <c r="E86" s="641"/>
      <c r="F86" s="642"/>
      <c r="H86" s="639"/>
      <c r="I86" s="314"/>
      <c r="J86" s="640"/>
      <c r="K86" s="641"/>
      <c r="L86" s="642"/>
      <c r="N86" s="639"/>
      <c r="O86" s="314"/>
      <c r="P86" s="640"/>
      <c r="Q86" s="641"/>
      <c r="R86" s="642"/>
      <c r="T86" s="648"/>
      <c r="U86" s="649"/>
      <c r="V86" s="649"/>
      <c r="W86" s="650"/>
    </row>
    <row r="87" customHeight="1" spans="2:23">
      <c r="B87" s="651"/>
      <c r="C87" s="652"/>
      <c r="D87" s="653"/>
      <c r="E87" s="654"/>
      <c r="F87" s="655"/>
      <c r="H87" s="651"/>
      <c r="I87" s="652"/>
      <c r="J87" s="653"/>
      <c r="K87" s="654"/>
      <c r="L87" s="655"/>
      <c r="N87" s="651"/>
      <c r="O87" s="652"/>
      <c r="P87" s="653"/>
      <c r="Q87" s="654"/>
      <c r="R87" s="655"/>
      <c r="T87" s="656"/>
      <c r="U87" s="657"/>
      <c r="V87" s="657"/>
      <c r="W87" s="658"/>
    </row>
    <row r="88" customHeight="1" spans="2:23">
      <c r="B88" s="659" t="s">
        <v>191</v>
      </c>
      <c r="C88" s="659"/>
      <c r="D88" s="660" t="str">
        <f>SUM(D67:D87)&amp;"TP"</f>
        <v>7TP</v>
      </c>
      <c r="H88" s="659" t="s">
        <v>192</v>
      </c>
      <c r="I88" s="659"/>
      <c r="J88" s="660">
        <f>SUM(J67:J87)</f>
        <v>950</v>
      </c>
      <c r="N88" s="659" t="s">
        <v>193</v>
      </c>
      <c r="O88" s="659"/>
      <c r="P88" s="660" t="str">
        <f>SUM(P67:P87)&amp;"IP"</f>
        <v>9IP</v>
      </c>
    </row>
  </sheetData>
  <mergeCells count="373">
    <mergeCell ref="B2:D2"/>
    <mergeCell ref="H2:J2"/>
    <mergeCell ref="L2:M2"/>
    <mergeCell ref="O2:P2"/>
    <mergeCell ref="R2:S2"/>
    <mergeCell ref="O11:P11"/>
    <mergeCell ref="L13:M13"/>
    <mergeCell ref="B20:J20"/>
    <mergeCell ref="L20:M20"/>
    <mergeCell ref="B41:M41"/>
    <mergeCell ref="R41:S41"/>
    <mergeCell ref="B65:D65"/>
    <mergeCell ref="H65:J65"/>
    <mergeCell ref="N65:P65"/>
    <mergeCell ref="T65:W65"/>
    <mergeCell ref="B66:C66"/>
    <mergeCell ref="H66:I66"/>
    <mergeCell ref="N66:O66"/>
    <mergeCell ref="T66:W66"/>
    <mergeCell ref="B67:C67"/>
    <mergeCell ref="H67:I67"/>
    <mergeCell ref="N67:O67"/>
    <mergeCell ref="B68:C68"/>
    <mergeCell ref="H68:I68"/>
    <mergeCell ref="N68:O68"/>
    <mergeCell ref="B69:C69"/>
    <mergeCell ref="H69:I69"/>
    <mergeCell ref="N69:O69"/>
    <mergeCell ref="B70:C70"/>
    <mergeCell ref="H70:I70"/>
    <mergeCell ref="N70:O70"/>
    <mergeCell ref="B71:C71"/>
    <mergeCell ref="H71:I71"/>
    <mergeCell ref="N71:O71"/>
    <mergeCell ref="B72:C72"/>
    <mergeCell ref="H72:I72"/>
    <mergeCell ref="N72:O72"/>
    <mergeCell ref="B73:C73"/>
    <mergeCell ref="H73:I73"/>
    <mergeCell ref="N73:O73"/>
    <mergeCell ref="T73:W73"/>
    <mergeCell ref="B74:C74"/>
    <mergeCell ref="H74:I74"/>
    <mergeCell ref="N74:O74"/>
    <mergeCell ref="B75:C75"/>
    <mergeCell ref="H75:I75"/>
    <mergeCell ref="N75:O75"/>
    <mergeCell ref="B76:C76"/>
    <mergeCell ref="H76:I76"/>
    <mergeCell ref="N76:O76"/>
    <mergeCell ref="B77:C77"/>
    <mergeCell ref="H77:I77"/>
    <mergeCell ref="N77:O77"/>
    <mergeCell ref="B78:C78"/>
    <mergeCell ref="H78:I78"/>
    <mergeCell ref="N78:O78"/>
    <mergeCell ref="B79:C79"/>
    <mergeCell ref="H79:I79"/>
    <mergeCell ref="N79:O79"/>
    <mergeCell ref="B80:C80"/>
    <mergeCell ref="H80:I80"/>
    <mergeCell ref="N80:O80"/>
    <mergeCell ref="B81:C81"/>
    <mergeCell ref="H81:I81"/>
    <mergeCell ref="N81:O81"/>
    <mergeCell ref="B82:C82"/>
    <mergeCell ref="H82:I82"/>
    <mergeCell ref="N82:O82"/>
    <mergeCell ref="T82:W82"/>
    <mergeCell ref="B83:C83"/>
    <mergeCell ref="H83:I83"/>
    <mergeCell ref="N83:O83"/>
    <mergeCell ref="B84:C84"/>
    <mergeCell ref="H84:I84"/>
    <mergeCell ref="N84:O84"/>
    <mergeCell ref="B85:C85"/>
    <mergeCell ref="H85:I85"/>
    <mergeCell ref="N85:O85"/>
    <mergeCell ref="B86:C86"/>
    <mergeCell ref="H86:I86"/>
    <mergeCell ref="N86:O86"/>
    <mergeCell ref="B87:C87"/>
    <mergeCell ref="H87:I87"/>
    <mergeCell ref="N87:O87"/>
    <mergeCell ref="B88:C88"/>
    <mergeCell ref="H88:I88"/>
    <mergeCell ref="N88:O88"/>
    <mergeCell ref="B21:B22"/>
    <mergeCell ref="B23:B24"/>
    <mergeCell ref="B25:B26"/>
    <mergeCell ref="B27:B38"/>
    <mergeCell ref="B42:B43"/>
    <mergeCell ref="B44:B45"/>
    <mergeCell ref="B46:B47"/>
    <mergeCell ref="B54:B55"/>
    <mergeCell ref="B56:B57"/>
    <mergeCell ref="B58:B59"/>
    <mergeCell ref="B60:B61"/>
    <mergeCell ref="C42:C43"/>
    <mergeCell ref="C44:C45"/>
    <mergeCell ref="C46:C47"/>
    <mergeCell ref="C48:C49"/>
    <mergeCell ref="C50:C51"/>
    <mergeCell ref="C52:C53"/>
    <mergeCell ref="C54:C55"/>
    <mergeCell ref="C56:C57"/>
    <mergeCell ref="C58:C59"/>
    <mergeCell ref="C60:C61"/>
    <mergeCell ref="D42:D43"/>
    <mergeCell ref="D44:D45"/>
    <mergeCell ref="D46:D47"/>
    <mergeCell ref="D48:D49"/>
    <mergeCell ref="D50:D51"/>
    <mergeCell ref="D52:D53"/>
    <mergeCell ref="D54:D55"/>
    <mergeCell ref="D56:D57"/>
    <mergeCell ref="D58:D59"/>
    <mergeCell ref="D60:D61"/>
    <mergeCell ref="E2:E3"/>
    <mergeCell ref="E4:E5"/>
    <mergeCell ref="E6:E7"/>
    <mergeCell ref="E8:E9"/>
    <mergeCell ref="E10:E11"/>
    <mergeCell ref="E12:E13"/>
    <mergeCell ref="E14:E15"/>
    <mergeCell ref="E16:E17"/>
    <mergeCell ref="E42:E43"/>
    <mergeCell ref="E44:E45"/>
    <mergeCell ref="E46:E47"/>
    <mergeCell ref="E48:E49"/>
    <mergeCell ref="E50:E51"/>
    <mergeCell ref="E52:E53"/>
    <mergeCell ref="E54:E55"/>
    <mergeCell ref="E56:E57"/>
    <mergeCell ref="E58:E59"/>
    <mergeCell ref="E60:E61"/>
    <mergeCell ref="F2:F3"/>
    <mergeCell ref="F4:F5"/>
    <mergeCell ref="F6:F7"/>
    <mergeCell ref="F8:F9"/>
    <mergeCell ref="F10:F11"/>
    <mergeCell ref="F12:F13"/>
    <mergeCell ref="F14:F15"/>
    <mergeCell ref="F16:F17"/>
    <mergeCell ref="F42:F43"/>
    <mergeCell ref="F44:F45"/>
    <mergeCell ref="F46:F47"/>
    <mergeCell ref="F48:F49"/>
    <mergeCell ref="F50:F51"/>
    <mergeCell ref="F52:F53"/>
    <mergeCell ref="F54:F55"/>
    <mergeCell ref="F56:F57"/>
    <mergeCell ref="F58:F59"/>
    <mergeCell ref="F60:F61"/>
    <mergeCell ref="G42:G43"/>
    <mergeCell ref="G44:G45"/>
    <mergeCell ref="G46:G47"/>
    <mergeCell ref="G48:G49"/>
    <mergeCell ref="G50:G51"/>
    <mergeCell ref="G52:G53"/>
    <mergeCell ref="G54:G55"/>
    <mergeCell ref="G56:G57"/>
    <mergeCell ref="G58:G59"/>
    <mergeCell ref="G60:G61"/>
    <mergeCell ref="H4:H5"/>
    <mergeCell ref="H6:H7"/>
    <mergeCell ref="H8:H9"/>
    <mergeCell ref="H10:H11"/>
    <mergeCell ref="H12:H13"/>
    <mergeCell ref="H14:H15"/>
    <mergeCell ref="H16:H17"/>
    <mergeCell ref="H42:H43"/>
    <mergeCell ref="H44:H45"/>
    <mergeCell ref="H46:H47"/>
    <mergeCell ref="H56:H57"/>
    <mergeCell ref="H58:H59"/>
    <mergeCell ref="H60:H61"/>
    <mergeCell ref="I4:I5"/>
    <mergeCell ref="I6:I7"/>
    <mergeCell ref="I8:I9"/>
    <mergeCell ref="I10:I11"/>
    <mergeCell ref="I12:I13"/>
    <mergeCell ref="I14:I15"/>
    <mergeCell ref="I16:I17"/>
    <mergeCell ref="I42:I43"/>
    <mergeCell ref="I44:I45"/>
    <mergeCell ref="I46:I47"/>
    <mergeCell ref="I48:I49"/>
    <mergeCell ref="I50:I51"/>
    <mergeCell ref="I52:I53"/>
    <mergeCell ref="I54:I55"/>
    <mergeCell ref="I56:I57"/>
    <mergeCell ref="I58:I59"/>
    <mergeCell ref="I60:I61"/>
    <mergeCell ref="J4:J5"/>
    <mergeCell ref="J6:J7"/>
    <mergeCell ref="J8:J9"/>
    <mergeCell ref="J10:J11"/>
    <mergeCell ref="J12:J13"/>
    <mergeCell ref="J14:J15"/>
    <mergeCell ref="J16:J17"/>
    <mergeCell ref="J42:J43"/>
    <mergeCell ref="J44:J45"/>
    <mergeCell ref="J46:J47"/>
    <mergeCell ref="J48:J49"/>
    <mergeCell ref="J50:J51"/>
    <mergeCell ref="J52:J53"/>
    <mergeCell ref="J54:J55"/>
    <mergeCell ref="J56:J57"/>
    <mergeCell ref="J58:J59"/>
    <mergeCell ref="J60:J61"/>
    <mergeCell ref="K42:K43"/>
    <mergeCell ref="K44:K45"/>
    <mergeCell ref="K46:K47"/>
    <mergeCell ref="K48:K49"/>
    <mergeCell ref="K50:K51"/>
    <mergeCell ref="K52:K53"/>
    <mergeCell ref="K54:K55"/>
    <mergeCell ref="K56:K57"/>
    <mergeCell ref="K58:K59"/>
    <mergeCell ref="K60:K61"/>
    <mergeCell ref="L3:L4"/>
    <mergeCell ref="L5:L6"/>
    <mergeCell ref="L7:L8"/>
    <mergeCell ref="L9:L10"/>
    <mergeCell ref="L14:L15"/>
    <mergeCell ref="L16:L17"/>
    <mergeCell ref="L42:L43"/>
    <mergeCell ref="L44:L45"/>
    <mergeCell ref="L46:L47"/>
    <mergeCell ref="L48:L49"/>
    <mergeCell ref="L50:L51"/>
    <mergeCell ref="L52:L53"/>
    <mergeCell ref="L54:L55"/>
    <mergeCell ref="L56:L57"/>
    <mergeCell ref="L58:L59"/>
    <mergeCell ref="L60:L61"/>
    <mergeCell ref="M3:M4"/>
    <mergeCell ref="M5:M6"/>
    <mergeCell ref="M7:M8"/>
    <mergeCell ref="M9:M10"/>
    <mergeCell ref="M14:M15"/>
    <mergeCell ref="M16:M17"/>
    <mergeCell ref="M42:M43"/>
    <mergeCell ref="M44:M45"/>
    <mergeCell ref="M46:M47"/>
    <mergeCell ref="M48:M49"/>
    <mergeCell ref="M50:M51"/>
    <mergeCell ref="M52:M53"/>
    <mergeCell ref="M54:M55"/>
    <mergeCell ref="M56:M57"/>
    <mergeCell ref="M58:M59"/>
    <mergeCell ref="M60:M61"/>
    <mergeCell ref="O3:O4"/>
    <mergeCell ref="O5:O6"/>
    <mergeCell ref="O7:O8"/>
    <mergeCell ref="O12:O13"/>
    <mergeCell ref="O14:O15"/>
    <mergeCell ref="O16:O17"/>
    <mergeCell ref="O18:O19"/>
    <mergeCell ref="O20:O21"/>
    <mergeCell ref="O22:O23"/>
    <mergeCell ref="O24:O25"/>
    <mergeCell ref="O26:O27"/>
    <mergeCell ref="O28:O29"/>
    <mergeCell ref="O30:O31"/>
    <mergeCell ref="O32:O33"/>
    <mergeCell ref="O34:O35"/>
    <mergeCell ref="O36:O37"/>
    <mergeCell ref="O38:O39"/>
    <mergeCell ref="O40:O41"/>
    <mergeCell ref="O42:O43"/>
    <mergeCell ref="O44:O45"/>
    <mergeCell ref="O46:O47"/>
    <mergeCell ref="O48:O49"/>
    <mergeCell ref="O50:O51"/>
    <mergeCell ref="O52:O53"/>
    <mergeCell ref="O54:O55"/>
    <mergeCell ref="O56:O57"/>
    <mergeCell ref="O58:O59"/>
    <mergeCell ref="O60:O61"/>
    <mergeCell ref="P3:P4"/>
    <mergeCell ref="P5:P6"/>
    <mergeCell ref="P7:P8"/>
    <mergeCell ref="P12:P13"/>
    <mergeCell ref="P14:P15"/>
    <mergeCell ref="P16:P17"/>
    <mergeCell ref="P18:P19"/>
    <mergeCell ref="P20:P21"/>
    <mergeCell ref="P22:P23"/>
    <mergeCell ref="P24:P25"/>
    <mergeCell ref="P26:P27"/>
    <mergeCell ref="P28:P29"/>
    <mergeCell ref="P30:P31"/>
    <mergeCell ref="P32:P33"/>
    <mergeCell ref="P34:P35"/>
    <mergeCell ref="P36:P37"/>
    <mergeCell ref="P38:P39"/>
    <mergeCell ref="P40:P41"/>
    <mergeCell ref="P42:P43"/>
    <mergeCell ref="P44:P45"/>
    <mergeCell ref="P46:P47"/>
    <mergeCell ref="P48:P49"/>
    <mergeCell ref="P50:P51"/>
    <mergeCell ref="P52:P53"/>
    <mergeCell ref="P54:P55"/>
    <mergeCell ref="P56:P57"/>
    <mergeCell ref="P58:P59"/>
    <mergeCell ref="P60:P61"/>
    <mergeCell ref="R3:R4"/>
    <mergeCell ref="R5:R6"/>
    <mergeCell ref="R7:R8"/>
    <mergeCell ref="R9:R10"/>
    <mergeCell ref="R11:R12"/>
    <mergeCell ref="R13:R14"/>
    <mergeCell ref="R15:R16"/>
    <mergeCell ref="R17:R18"/>
    <mergeCell ref="R19:R20"/>
    <mergeCell ref="R21:R22"/>
    <mergeCell ref="R23:R24"/>
    <mergeCell ref="R25:R26"/>
    <mergeCell ref="R27:R28"/>
    <mergeCell ref="R29:R30"/>
    <mergeCell ref="R31:R32"/>
    <mergeCell ref="R33:R34"/>
    <mergeCell ref="R35:R36"/>
    <mergeCell ref="R37:R38"/>
    <mergeCell ref="R42:R43"/>
    <mergeCell ref="R44:R45"/>
    <mergeCell ref="R46:R47"/>
    <mergeCell ref="R48:R49"/>
    <mergeCell ref="R50:R51"/>
    <mergeCell ref="R52:R53"/>
    <mergeCell ref="R54:R55"/>
    <mergeCell ref="R56:R57"/>
    <mergeCell ref="R58:R59"/>
    <mergeCell ref="R60:R61"/>
    <mergeCell ref="S3:S4"/>
    <mergeCell ref="S5:S6"/>
    <mergeCell ref="S7:S8"/>
    <mergeCell ref="S9:S10"/>
    <mergeCell ref="S11:S12"/>
    <mergeCell ref="S13:S14"/>
    <mergeCell ref="S15:S16"/>
    <mergeCell ref="S17:S18"/>
    <mergeCell ref="S19:S20"/>
    <mergeCell ref="S21:S22"/>
    <mergeCell ref="S23:S24"/>
    <mergeCell ref="S25:S26"/>
    <mergeCell ref="S27:S28"/>
    <mergeCell ref="S29:S30"/>
    <mergeCell ref="S31:S32"/>
    <mergeCell ref="S33:S34"/>
    <mergeCell ref="S35:S36"/>
    <mergeCell ref="S37:S38"/>
    <mergeCell ref="S42:S43"/>
    <mergeCell ref="S44:S45"/>
    <mergeCell ref="S46:S47"/>
    <mergeCell ref="S48:S49"/>
    <mergeCell ref="S50:S51"/>
    <mergeCell ref="S52:S53"/>
    <mergeCell ref="S54:S55"/>
    <mergeCell ref="S56:S57"/>
    <mergeCell ref="S58:S59"/>
    <mergeCell ref="S60:S61"/>
    <mergeCell ref="B3:D17"/>
    <mergeCell ref="C21:J22"/>
    <mergeCell ref="C23:J24"/>
    <mergeCell ref="C25:J26"/>
    <mergeCell ref="C27:J38"/>
    <mergeCell ref="T74:W81"/>
    <mergeCell ref="T67:W72"/>
    <mergeCell ref="T83:W87"/>
  </mergeCells>
  <conditionalFormatting sqref="F4">
    <cfRule type="containsText" dxfId="0" priority="322" operator="between" text="火">
      <formula>NOT(ISERROR(SEARCH("火",F4)))</formula>
    </cfRule>
    <cfRule type="containsText" dxfId="1" priority="309" operator="between" text="毒">
      <formula>NOT(ISERROR(SEARCH("毒",F4)))</formula>
    </cfRule>
    <cfRule type="containsText" dxfId="2" priority="313" operator="between" text="一般">
      <formula>NOT(ISERROR(SEARCH("一般",F4)))</formula>
    </cfRule>
    <cfRule type="containsText" dxfId="3" priority="311" operator="between" text="超能">
      <formula>NOT(ISERROR(SEARCH("超能",F4)))</formula>
    </cfRule>
    <cfRule type="containsText" dxfId="4" priority="315" operator="between" text="钢">
      <formula>NOT(ISERROR(SEARCH("钢",F4)))</formula>
    </cfRule>
    <cfRule type="containsText" dxfId="5" priority="312" operator="between" text="格斗">
      <formula>NOT(ISERROR(SEARCH("格斗",F4)))</formula>
    </cfRule>
    <cfRule type="containsText" dxfId="6" priority="305" operator="between" text="妖精">
      <formula>NOT(ISERROR(SEARCH("妖精",F4)))</formula>
    </cfRule>
    <cfRule type="containsText" dxfId="7" priority="314" operator="between" text="龙">
      <formula>NOT(ISERROR(SEARCH("龙",F4)))</formula>
    </cfRule>
    <cfRule type="containsText" dxfId="8" priority="307" operator="between" text="岩石">
      <formula>NOT(ISERROR(SEARCH("岩石",F4)))</formula>
    </cfRule>
    <cfRule type="containsText" dxfId="9" priority="308" operator="between" text="地面">
      <formula>NOT(ISERROR(SEARCH("地面",F4)))</formula>
    </cfRule>
    <cfRule type="containsText" dxfId="10" priority="310" operator="between" text="幽灵">
      <formula>NOT(ISERROR(SEARCH("幽灵",F4)))</formula>
    </cfRule>
    <cfRule type="containsText" dxfId="11" priority="320" operator="between" text="电">
      <formula>NOT(ISERROR(SEARCH("电",F4)))</formula>
    </cfRule>
    <cfRule type="containsText" dxfId="12" priority="323" operator="between" text="水">
      <formula>NOT(ISERROR(SEARCH("水",F4)))</formula>
    </cfRule>
    <cfRule type="containsText" dxfId="13" priority="319" operator="between" text="冰">
      <formula>NOT(ISERROR(SEARCH("冰",F4)))</formula>
    </cfRule>
    <cfRule type="containsText" dxfId="14" priority="318" operator="between" text="恶">
      <formula>NOT(ISERROR(SEARCH("恶",F4)))</formula>
    </cfRule>
    <cfRule type="containsText" dxfId="15" priority="316" operator="between" text="毒">
      <formula>NOT(ISERROR(SEARCH("毒",F4)))</formula>
    </cfRule>
    <cfRule type="containsText" dxfId="16" priority="306" operator="between" text="飞行">
      <formula>NOT(ISERROR(SEARCH("飞行",F4)))</formula>
    </cfRule>
    <cfRule type="containsText" dxfId="17" priority="317" operator="between" text="虫">
      <formula>NOT(ISERROR(SEARCH("虫",F4)))</formula>
    </cfRule>
    <cfRule type="containsText" dxfId="18" priority="321" operator="between" text="草">
      <formula>NOT(ISERROR(SEARCH("草",F4)))</formula>
    </cfRule>
  </conditionalFormatting>
  <conditionalFormatting sqref="M5">
    <cfRule type="containsText" dxfId="2" priority="18" operator="between" text="一般">
      <formula>NOT(ISERROR(SEARCH("一般",M5)))</formula>
    </cfRule>
    <cfRule type="containsText" dxfId="4" priority="22" operator="between" text="钢">
      <formula>NOT(ISERROR(SEARCH("钢",M5)))</formula>
    </cfRule>
    <cfRule type="containsText" dxfId="17" priority="26" operator="between" text="虫">
      <formula>NOT(ISERROR(SEARCH("虫",M5)))</formula>
    </cfRule>
    <cfRule type="containsText" dxfId="18" priority="34" operator="between" text="草">
      <formula>NOT(ISERROR(SEARCH("草",M5)))</formula>
    </cfRule>
    <cfRule type="containsText" dxfId="10" priority="12" operator="between" text="幽灵">
      <formula>NOT(ISERROR(SEARCH("幽灵",M5)))</formula>
    </cfRule>
    <cfRule type="containsText" dxfId="8" priority="6" operator="between" text="岩石">
      <formula>NOT(ISERROR(SEARCH("岩石",M5)))</formula>
    </cfRule>
    <cfRule type="containsText" dxfId="12" priority="38" operator="between" text="水">
      <formula>NOT(ISERROR(SEARCH("水",M5)))</formula>
    </cfRule>
    <cfRule type="containsText" dxfId="14" priority="28" operator="between" text="恶">
      <formula>NOT(ISERROR(SEARCH("恶",M5)))</formula>
    </cfRule>
    <cfRule type="containsText" dxfId="0" priority="36" operator="between" text="火">
      <formula>NOT(ISERROR(SEARCH("火",M5)))</formula>
    </cfRule>
    <cfRule type="containsText" dxfId="3" priority="14" operator="between" text="超能">
      <formula>NOT(ISERROR(SEARCH("超能",M5)))</formula>
    </cfRule>
    <cfRule type="containsText" dxfId="1" priority="10" operator="between" text="毒">
      <formula>NOT(ISERROR(SEARCH("毒",M5)))</formula>
    </cfRule>
    <cfRule type="containsText" dxfId="13" priority="30" operator="between" text="冰">
      <formula>NOT(ISERROR(SEARCH("冰",M5)))</formula>
    </cfRule>
    <cfRule type="containsText" dxfId="11" priority="32" operator="between" text="电">
      <formula>NOT(ISERROR(SEARCH("电",M5)))</formula>
    </cfRule>
    <cfRule type="containsText" dxfId="5" priority="16" operator="between" text="格斗">
      <formula>NOT(ISERROR(SEARCH("格斗",M5)))</formula>
    </cfRule>
    <cfRule type="containsText" dxfId="6" priority="2" operator="between" text="妖精">
      <formula>NOT(ISERROR(SEARCH("妖精",M5)))</formula>
    </cfRule>
    <cfRule type="containsText" dxfId="7" priority="20" operator="between" text="龙">
      <formula>NOT(ISERROR(SEARCH("龙",M5)))</formula>
    </cfRule>
    <cfRule type="containsText" dxfId="16" priority="4" operator="between" text="飞行">
      <formula>NOT(ISERROR(SEARCH("飞行",M5)))</formula>
    </cfRule>
    <cfRule type="containsText" dxfId="9" priority="8" operator="between" text="地面">
      <formula>NOT(ISERROR(SEARCH("地面",M5)))</formula>
    </cfRule>
    <cfRule type="containsText" dxfId="15" priority="24" operator="between" text="毒">
      <formula>NOT(ISERROR(SEARCH("毒",M5)))</formula>
    </cfRule>
  </conditionalFormatting>
  <conditionalFormatting sqref="F8">
    <cfRule type="containsText" dxfId="18" priority="300" operator="between" text="草">
      <formula>NOT(ISERROR(SEARCH("草",F8)))</formula>
    </cfRule>
    <cfRule type="containsText" dxfId="12" priority="304" operator="between" text="水">
      <formula>NOT(ISERROR(SEARCH("水",F8)))</formula>
    </cfRule>
    <cfRule type="containsText" dxfId="0" priority="302" operator="between" text="火">
      <formula>NOT(ISERROR(SEARCH("火",F8)))</formula>
    </cfRule>
    <cfRule type="containsText" dxfId="3" priority="280" operator="between" text="超能">
      <formula>NOT(ISERROR(SEARCH("超能",F8)))</formula>
    </cfRule>
    <cfRule type="containsText" dxfId="11" priority="298" operator="between" text="电">
      <formula>NOT(ISERROR(SEARCH("电",F8)))</formula>
    </cfRule>
    <cfRule type="containsText" dxfId="8" priority="272" operator="between" text="岩石">
      <formula>NOT(ISERROR(SEARCH("岩石",F8)))</formula>
    </cfRule>
    <cfRule type="containsText" dxfId="4" priority="288" operator="between" text="钢">
      <formula>NOT(ISERROR(SEARCH("钢",F8)))</formula>
    </cfRule>
    <cfRule type="containsText" dxfId="15" priority="290" operator="between" text="毒">
      <formula>NOT(ISERROR(SEARCH("毒",F8)))</formula>
    </cfRule>
    <cfRule type="containsText" dxfId="2" priority="284" operator="between" text="一般">
      <formula>NOT(ISERROR(SEARCH("一般",F8)))</formula>
    </cfRule>
    <cfRule type="containsText" dxfId="5" priority="282" operator="between" text="格斗">
      <formula>NOT(ISERROR(SEARCH("格斗",F8)))</formula>
    </cfRule>
    <cfRule type="containsText" dxfId="17" priority="292" operator="between" text="虫">
      <formula>NOT(ISERROR(SEARCH("虫",F8)))</formula>
    </cfRule>
    <cfRule type="containsText" dxfId="9" priority="274" operator="between" text="地面">
      <formula>NOT(ISERROR(SEARCH("地面",F8)))</formula>
    </cfRule>
    <cfRule type="containsText" dxfId="6" priority="268" operator="between" text="妖精">
      <formula>NOT(ISERROR(SEARCH("妖精",F8)))</formula>
    </cfRule>
    <cfRule type="containsText" dxfId="16" priority="270" operator="between" text="飞行">
      <formula>NOT(ISERROR(SEARCH("飞行",F8)))</formula>
    </cfRule>
    <cfRule type="containsText" dxfId="13" priority="296" operator="between" text="冰">
      <formula>NOT(ISERROR(SEARCH("冰",F8)))</formula>
    </cfRule>
    <cfRule type="containsText" dxfId="10" priority="278" operator="between" text="幽灵">
      <formula>NOT(ISERROR(SEARCH("幽灵",F8)))</formula>
    </cfRule>
    <cfRule type="containsText" dxfId="14" priority="294" operator="between" text="恶">
      <formula>NOT(ISERROR(SEARCH("恶",F8)))</formula>
    </cfRule>
    <cfRule type="containsText" dxfId="1" priority="276" operator="between" text="毒">
      <formula>NOT(ISERROR(SEARCH("毒",F8)))</formula>
    </cfRule>
    <cfRule type="containsText" dxfId="7" priority="286" operator="between" text="龙">
      <formula>NOT(ISERROR(SEARCH("龙",F8)))</formula>
    </cfRule>
  </conditionalFormatting>
  <conditionalFormatting sqref="M9">
    <cfRule type="containsText" dxfId="13" priority="29" operator="between" text="冰">
      <formula>NOT(ISERROR(SEARCH("冰",M9)))</formula>
    </cfRule>
    <cfRule type="containsText" dxfId="8" priority="5" operator="between" text="岩石">
      <formula>NOT(ISERROR(SEARCH("岩石",M9)))</formula>
    </cfRule>
    <cfRule type="containsText" dxfId="10" priority="11" operator="between" text="幽灵">
      <formula>NOT(ISERROR(SEARCH("幽灵",M9)))</formula>
    </cfRule>
    <cfRule type="containsText" dxfId="12" priority="37" operator="between" text="水">
      <formula>NOT(ISERROR(SEARCH("水",M9)))</formula>
    </cfRule>
    <cfRule type="containsText" dxfId="7" priority="19" operator="between" text="龙">
      <formula>NOT(ISERROR(SEARCH("龙",M9)))</formula>
    </cfRule>
    <cfRule type="containsText" dxfId="15" priority="23" operator="between" text="毒">
      <formula>NOT(ISERROR(SEARCH("毒",M9)))</formula>
    </cfRule>
    <cfRule type="containsText" dxfId="9" priority="7" operator="between" text="地面">
      <formula>NOT(ISERROR(SEARCH("地面",M9)))</formula>
    </cfRule>
    <cfRule type="containsText" dxfId="11" priority="31" operator="between" text="电">
      <formula>NOT(ISERROR(SEARCH("电",M9)))</formula>
    </cfRule>
    <cfRule type="containsText" dxfId="3" priority="13" operator="between" text="超能">
      <formula>NOT(ISERROR(SEARCH("超能",M9)))</formula>
    </cfRule>
    <cfRule type="containsText" dxfId="6" priority="1" operator="between" text="妖精">
      <formula>NOT(ISERROR(SEARCH("妖精",M9)))</formula>
    </cfRule>
    <cfRule type="containsText" dxfId="17" priority="25" operator="between" text="虫">
      <formula>NOT(ISERROR(SEARCH("虫",M9)))</formula>
    </cfRule>
    <cfRule type="containsText" dxfId="18" priority="33" operator="between" text="草">
      <formula>NOT(ISERROR(SEARCH("草",M9)))</formula>
    </cfRule>
    <cfRule type="containsText" dxfId="16" priority="3" operator="between" text="飞行">
      <formula>NOT(ISERROR(SEARCH("飞行",M9)))</formula>
    </cfRule>
    <cfRule type="containsText" dxfId="4" priority="21" operator="between" text="钢">
      <formula>NOT(ISERROR(SEARCH("钢",M9)))</formula>
    </cfRule>
    <cfRule type="containsText" dxfId="14" priority="27" operator="between" text="恶">
      <formula>NOT(ISERROR(SEARCH("恶",M9)))</formula>
    </cfRule>
    <cfRule type="containsText" dxfId="5" priority="15" operator="between" text="格斗">
      <formula>NOT(ISERROR(SEARCH("格斗",M9)))</formula>
    </cfRule>
    <cfRule type="containsText" dxfId="1" priority="9" operator="between" text="毒">
      <formula>NOT(ISERROR(SEARCH("毒",M9)))</formula>
    </cfRule>
    <cfRule type="containsText" dxfId="2" priority="17" operator="between" text="一般">
      <formula>NOT(ISERROR(SEARCH("一般",M9)))</formula>
    </cfRule>
    <cfRule type="containsText" dxfId="0" priority="35" operator="between" text="火">
      <formula>NOT(ISERROR(SEARCH("火",M9)))</formula>
    </cfRule>
  </conditionalFormatting>
  <conditionalFormatting sqref="F12">
    <cfRule type="containsText" dxfId="9" priority="273" operator="between" text="地面">
      <formula>NOT(ISERROR(SEARCH("地面",F12)))</formula>
    </cfRule>
    <cfRule type="containsText" dxfId="1" priority="275" operator="between" text="毒">
      <formula>NOT(ISERROR(SEARCH("毒",F12)))</formula>
    </cfRule>
    <cfRule type="containsText" dxfId="12" priority="303" operator="between" text="水">
      <formula>NOT(ISERROR(SEARCH("水",F12)))</formula>
    </cfRule>
    <cfRule type="containsText" dxfId="8" priority="271" operator="between" text="岩石">
      <formula>NOT(ISERROR(SEARCH("岩石",F12)))</formula>
    </cfRule>
    <cfRule type="containsText" dxfId="16" priority="269" operator="between" text="飞行">
      <formula>NOT(ISERROR(SEARCH("飞行",F12)))</formula>
    </cfRule>
    <cfRule type="containsText" dxfId="6" priority="267" operator="between" text="妖精">
      <formula>NOT(ISERROR(SEARCH("妖精",F12)))</formula>
    </cfRule>
    <cfRule type="containsText" dxfId="11" priority="297" operator="between" text="电">
      <formula>NOT(ISERROR(SEARCH("电",F12)))</formula>
    </cfRule>
    <cfRule type="containsText" dxfId="3" priority="279" operator="between" text="超能">
      <formula>NOT(ISERROR(SEARCH("超能",F12)))</formula>
    </cfRule>
    <cfRule type="containsText" dxfId="2" priority="283" operator="between" text="一般">
      <formula>NOT(ISERROR(SEARCH("一般",F12)))</formula>
    </cfRule>
    <cfRule type="containsText" dxfId="7" priority="285" operator="between" text="龙">
      <formula>NOT(ISERROR(SEARCH("龙",F12)))</formula>
    </cfRule>
    <cfRule type="containsText" dxfId="14" priority="293" operator="between" text="恶">
      <formula>NOT(ISERROR(SEARCH("恶",F12)))</formula>
    </cfRule>
    <cfRule type="containsText" dxfId="5" priority="281" operator="between" text="格斗">
      <formula>NOT(ISERROR(SEARCH("格斗",F12)))</formula>
    </cfRule>
    <cfRule type="containsText" dxfId="15" priority="289" operator="between" text="毒">
      <formula>NOT(ISERROR(SEARCH("毒",F12)))</formula>
    </cfRule>
    <cfRule type="containsText" dxfId="13" priority="295" operator="between" text="冰">
      <formula>NOT(ISERROR(SEARCH("冰",F12)))</formula>
    </cfRule>
    <cfRule type="containsText" dxfId="17" priority="291" operator="between" text="虫">
      <formula>NOT(ISERROR(SEARCH("虫",F12)))</formula>
    </cfRule>
    <cfRule type="containsText" dxfId="4" priority="287" operator="between" text="钢">
      <formula>NOT(ISERROR(SEARCH("钢",F12)))</formula>
    </cfRule>
    <cfRule type="containsText" dxfId="18" priority="299" operator="between" text="草">
      <formula>NOT(ISERROR(SEARCH("草",F12)))</formula>
    </cfRule>
    <cfRule type="containsText" dxfId="10" priority="277" operator="between" text="幽灵">
      <formula>NOT(ISERROR(SEARCH("幽灵",F12)))</formula>
    </cfRule>
    <cfRule type="containsText" dxfId="0" priority="301" operator="between" text="火">
      <formula>NOT(ISERROR(SEARCH("火",F12)))</formula>
    </cfRule>
  </conditionalFormatting>
  <conditionalFormatting sqref="F16">
    <cfRule type="containsText" dxfId="3" priority="254" operator="between" text="超能">
      <formula>NOT(ISERROR(SEARCH("超能",F16)))</formula>
    </cfRule>
    <cfRule type="containsText" dxfId="16" priority="249" operator="between" text="飞行">
      <formula>NOT(ISERROR(SEARCH("飞行",F16)))</formula>
    </cfRule>
    <cfRule type="containsText" dxfId="11" priority="263" operator="between" text="电">
      <formula>NOT(ISERROR(SEARCH("电",F16)))</formula>
    </cfRule>
    <cfRule type="containsText" dxfId="13" priority="262" operator="between" text="冰">
      <formula>NOT(ISERROR(SEARCH("冰",F16)))</formula>
    </cfRule>
    <cfRule type="containsText" dxfId="9" priority="251" operator="between" text="地面">
      <formula>NOT(ISERROR(SEARCH("地面",F16)))</formula>
    </cfRule>
    <cfRule type="containsText" dxfId="0" priority="265" operator="between" text="火">
      <formula>NOT(ISERROR(SEARCH("火",F16)))</formula>
    </cfRule>
    <cfRule type="containsText" dxfId="8" priority="250" operator="between" text="岩石">
      <formula>NOT(ISERROR(SEARCH("岩石",F16)))</formula>
    </cfRule>
    <cfRule type="containsText" dxfId="4" priority="258" operator="between" text="钢">
      <formula>NOT(ISERROR(SEARCH("钢",F16)))</formula>
    </cfRule>
    <cfRule type="containsText" dxfId="18" priority="264" operator="between" text="草">
      <formula>NOT(ISERROR(SEARCH("草",F16)))</formula>
    </cfRule>
    <cfRule type="containsText" dxfId="15" priority="259" operator="between" text="毒">
      <formula>NOT(ISERROR(SEARCH("毒",F16)))</formula>
    </cfRule>
    <cfRule type="containsText" dxfId="2" priority="256" operator="between" text="一般">
      <formula>NOT(ISERROR(SEARCH("一般",F16)))</formula>
    </cfRule>
    <cfRule type="containsText" dxfId="7" priority="257" operator="between" text="龙">
      <formula>NOT(ISERROR(SEARCH("龙",F16)))</formula>
    </cfRule>
    <cfRule type="containsText" dxfId="17" priority="260" operator="between" text="虫">
      <formula>NOT(ISERROR(SEARCH("虫",F16)))</formula>
    </cfRule>
    <cfRule type="containsText" dxfId="5" priority="255" operator="between" text="格斗">
      <formula>NOT(ISERROR(SEARCH("格斗",F16)))</formula>
    </cfRule>
    <cfRule type="containsText" dxfId="14" priority="261" operator="between" text="恶">
      <formula>NOT(ISERROR(SEARCH("恶",F16)))</formula>
    </cfRule>
    <cfRule type="containsText" dxfId="6" priority="248" operator="between" text="妖精">
      <formula>NOT(ISERROR(SEARCH("妖精",F16)))</formula>
    </cfRule>
    <cfRule type="containsText" dxfId="10" priority="253" operator="between" text="幽灵">
      <formula>NOT(ISERROR(SEARCH("幽灵",F16)))</formula>
    </cfRule>
    <cfRule type="containsText" dxfId="1" priority="252" operator="between" text="毒">
      <formula>NOT(ISERROR(SEARCH("毒",F16)))</formula>
    </cfRule>
    <cfRule type="containsText" dxfId="12" priority="266" operator="between" text="水">
      <formula>NOT(ISERROR(SEARCH("水",F16)))</formula>
    </cfRule>
  </conditionalFormatting>
  <dataValidations count="9">
    <dataValidation type="list" allowBlank="1" showInputMessage="1" showErrorMessage="1" sqref="B49">
      <formula1>"分支①,矿物,植物,传说,宝可梦"</formula1>
    </dataValidation>
    <dataValidation type="list" allowBlank="1" showInputMessage="1" showErrorMessage="1" sqref="H49">
      <formula1>"分支①,对战,协调,骑乘"</formula1>
    </dataValidation>
    <dataValidation type="list" allowBlank="1" showInputMessage="1" showErrorMessage="1" sqref="B51">
      <formula1>"分支②,矿物,植物,传说,宝可梦"</formula1>
    </dataValidation>
    <dataValidation type="list" allowBlank="1" showInputMessage="1" showErrorMessage="1" sqref="H51">
      <formula1>"分支②,对战,协调,骑乘"</formula1>
    </dataValidation>
    <dataValidation type="list" allowBlank="1" showInputMessage="1" showErrorMessage="1" sqref="B53">
      <formula1>"分支,制球,制香,制药,锻造"</formula1>
    </dataValidation>
    <dataValidation type="list" allowBlank="1" showInputMessage="1" showErrorMessage="1" sqref="H53">
      <formula1>"分支,表演,声乐,舞蹈,绘画,写作"</formula1>
    </dataValidation>
    <dataValidation type="list" allowBlank="1" showInputMessage="1" showErrorMessage="1" sqref="H55">
      <formula1>"分支,格斗术,超能力,魔术,武士道"</formula1>
    </dataValidation>
    <dataValidation allowBlank="1" showInputMessage="1" showErrorMessage="1" sqref="F10:F11"/>
    <dataValidation type="list" allowBlank="1" showInputMessage="1" showErrorMessage="1" sqref="M3:M10">
      <formula1>"☐,☑"</formula1>
    </dataValidation>
  </dataValidation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8"/>
  <sheetViews>
    <sheetView showGridLines="0" workbookViewId="0">
      <selection activeCell="F3" sqref="F3:F4"/>
    </sheetView>
  </sheetViews>
  <sheetFormatPr defaultColWidth="12" defaultRowHeight="16" customHeight="1"/>
  <cols>
    <col min="1" max="26" width="8.91666666666667" style="248" customWidth="1"/>
    <col min="27" max="16384" width="12.6666666666667" style="248" customWidth="1"/>
  </cols>
  <sheetData>
    <row r="1" customHeight="1" spans="1:19">
      <c r="A1" s="477"/>
    </row>
    <row r="2" customHeight="1" spans="1:19">
      <c r="B2" s="353" t="s">
        <v>194</v>
      </c>
      <c r="C2" s="354"/>
      <c r="D2" s="354"/>
      <c r="E2" s="354"/>
      <c r="F2" s="354"/>
      <c r="G2" s="354"/>
      <c r="H2" s="355"/>
      <c r="I2" s="478"/>
      <c r="J2" s="479" t="s">
        <v>195</v>
      </c>
      <c r="K2" s="480"/>
      <c r="L2" s="480"/>
      <c r="M2" s="480"/>
      <c r="N2" s="481"/>
      <c r="P2" s="252" t="s">
        <v>196</v>
      </c>
      <c r="Q2" s="482"/>
      <c r="R2" s="253" t="s">
        <v>197</v>
      </c>
      <c r="S2" s="310"/>
    </row>
    <row r="3" customHeight="1" spans="1:19">
      <c r="B3" s="483"/>
      <c r="C3" s="484"/>
      <c r="D3" s="485"/>
      <c r="E3" s="486" t="s">
        <v>38</v>
      </c>
      <c r="F3" s="260"/>
      <c r="G3" s="260" t="s">
        <v>16</v>
      </c>
      <c r="H3" s="487"/>
      <c r="J3" s="488" t="s">
        <v>198</v>
      </c>
      <c r="K3" s="489" t="s">
        <v>48</v>
      </c>
      <c r="L3" s="489" t="s">
        <v>199</v>
      </c>
      <c r="M3" s="489" t="s">
        <v>200</v>
      </c>
      <c r="N3" s="490" t="s">
        <v>8</v>
      </c>
      <c r="P3" s="491" t="s">
        <v>28</v>
      </c>
      <c r="Q3" s="264" t="s">
        <v>201</v>
      </c>
      <c r="R3" s="264" t="s">
        <v>28</v>
      </c>
      <c r="S3" s="492">
        <f>VLOOKUP(F5,编号表!$A:$R,10,FALSE)</f>
        <v>45</v>
      </c>
    </row>
    <row r="4" customHeight="1" spans="1:19">
      <c r="B4" s="493"/>
      <c r="C4" s="494"/>
      <c r="D4" s="495"/>
      <c r="E4" s="496"/>
      <c r="F4" s="272"/>
      <c r="G4" s="272"/>
      <c r="H4" s="312"/>
      <c r="J4" s="497" t="s">
        <v>28</v>
      </c>
      <c r="K4" s="498">
        <f>IF(B20="神奇守护",1,INT((((S3/(1+0.01*(MAX(0,S3-120)+0.1)^0.8))*(1+VLOOKUP(Q3,其它!$G$21:$H$28,2,FALSE)/12))/6+2.2+$F$13)*2))</f>
        <v>21</v>
      </c>
      <c r="L4" s="265"/>
      <c r="M4" s="265">
        <f t="shared" ref="M4:M8" si="0">K4+L4</f>
        <v>21</v>
      </c>
      <c r="N4" s="266">
        <f>INT(M4/3-6)</f>
        <v>1</v>
      </c>
      <c r="P4" s="275"/>
      <c r="Q4" s="276"/>
      <c r="R4" s="276"/>
      <c r="S4" s="277"/>
    </row>
    <row r="5" customHeight="1" spans="1:19">
      <c r="B5" s="499"/>
      <c r="C5" s="500"/>
      <c r="D5" s="499"/>
      <c r="E5" s="501" t="s">
        <v>202</v>
      </c>
      <c r="F5" s="502">
        <f>INDEX(编号表!$A:$B,MATCH(H5,编号表!$B:$B,0),MATCH("编号",编号表!$A:$A,0))</f>
        <v>1</v>
      </c>
      <c r="G5" s="286" t="s">
        <v>39</v>
      </c>
      <c r="H5" s="287" t="s">
        <v>203</v>
      </c>
      <c r="J5" s="394"/>
      <c r="K5" s="503"/>
      <c r="L5" s="276"/>
      <c r="M5" s="276"/>
      <c r="N5" s="277"/>
      <c r="P5" s="285" t="s">
        <v>204</v>
      </c>
      <c r="Q5" s="286" t="s">
        <v>201</v>
      </c>
      <c r="R5" s="286" t="s">
        <v>204</v>
      </c>
      <c r="S5" s="287">
        <f>VLOOKUP(F5,编号表!$A:$R,11,FALSE)</f>
        <v>49</v>
      </c>
    </row>
    <row r="6" customHeight="1" spans="1:19">
      <c r="B6" s="504" t="s">
        <v>6</v>
      </c>
      <c r="C6" s="505"/>
      <c r="D6" s="506"/>
      <c r="E6" s="496"/>
      <c r="F6" s="380"/>
      <c r="G6" s="272"/>
      <c r="H6" s="312"/>
      <c r="J6" s="379" t="s">
        <v>204</v>
      </c>
      <c r="K6" s="502">
        <f>INT(((S5/(1+0.01*(MAX(0,S5-120)+0.1)^0.8))*(1+VLOOKUP(Q5,其它!$G$21:$H$28,2,FALSE)/12))/6+2.2+$F$13)</f>
        <v>11</v>
      </c>
      <c r="L6" s="286"/>
      <c r="M6" s="286">
        <f t="shared" si="0"/>
        <v>11</v>
      </c>
      <c r="N6" s="287">
        <f t="shared" ref="N6:N10" si="1">INT(M6/2-5)</f>
        <v>0</v>
      </c>
      <c r="P6" s="275"/>
      <c r="Q6" s="276"/>
      <c r="R6" s="276"/>
      <c r="S6" s="277"/>
    </row>
    <row r="7" customHeight="1" spans="1:19">
      <c r="B7" s="507"/>
      <c r="C7" s="389"/>
      <c r="D7" s="390"/>
      <c r="E7" s="508" t="s">
        <v>205</v>
      </c>
      <c r="F7" s="436" t="str">
        <f>VLOOKUP(F5,编号表!$A:$R,3,FALSE)</f>
        <v>草</v>
      </c>
      <c r="G7" s="298" t="s">
        <v>206</v>
      </c>
      <c r="H7" s="509" t="s">
        <v>207</v>
      </c>
      <c r="J7" s="394"/>
      <c r="K7" s="503"/>
      <c r="L7" s="276"/>
      <c r="M7" s="276"/>
      <c r="N7" s="277"/>
      <c r="P7" s="340" t="s">
        <v>208</v>
      </c>
      <c r="Q7" s="297" t="s">
        <v>201</v>
      </c>
      <c r="R7" s="297" t="s">
        <v>208</v>
      </c>
      <c r="S7" s="510">
        <f>VLOOKUP(F5,编号表!$A:$R,12,FALSE)</f>
        <v>49</v>
      </c>
    </row>
    <row r="8" customHeight="1" spans="1:19">
      <c r="B8" s="507"/>
      <c r="C8" s="389"/>
      <c r="D8" s="390"/>
      <c r="E8" s="496"/>
      <c r="F8" s="436" t="str">
        <f>VLOOKUP(F5,编号表!$A:$R,4,FALSE)</f>
        <v>毒</v>
      </c>
      <c r="G8" s="272"/>
      <c r="H8" s="299" t="str">
        <f>VLOOKUP(F5,编号表!$A:$R,IF(H7="第一特性",5,IF(H7="第二特性",6,7)),FALSE)</f>
        <v>茂盛</v>
      </c>
      <c r="J8" s="391" t="s">
        <v>208</v>
      </c>
      <c r="K8" s="374">
        <f>INT(((S7/(1+0.01*(MAX(0,S7-120)+0.1)^0.8))*(1+VLOOKUP(Q7,其它!$G$21:$H$28,2,FALSE)/12))/6+2.2+$F$13)</f>
        <v>11</v>
      </c>
      <c r="L8" s="298"/>
      <c r="M8" s="298">
        <f t="shared" si="0"/>
        <v>11</v>
      </c>
      <c r="N8" s="299">
        <f t="shared" si="1"/>
        <v>0</v>
      </c>
      <c r="P8" s="275"/>
      <c r="Q8" s="276"/>
      <c r="R8" s="276"/>
      <c r="S8" s="277"/>
    </row>
    <row r="9" customHeight="1" spans="1:19">
      <c r="B9" s="507"/>
      <c r="C9" s="389"/>
      <c r="D9" s="390"/>
      <c r="E9" s="511" t="s">
        <v>20</v>
      </c>
      <c r="F9" s="512">
        <f>IF(H9="极巨化","？？？",VLOOKUP(F5,编号表!$A:$R,17,FALSE)*VLOOKUP(H9,其它!C22:E30,2,FALSE))</f>
        <v>0.7</v>
      </c>
      <c r="G9" s="283" t="s">
        <v>209</v>
      </c>
      <c r="H9" s="284" t="s">
        <v>210</v>
      </c>
      <c r="J9" s="394"/>
      <c r="K9" s="503"/>
      <c r="L9" s="276"/>
      <c r="M9" s="276"/>
      <c r="N9" s="277"/>
      <c r="P9" s="285" t="s">
        <v>211</v>
      </c>
      <c r="Q9" s="286" t="s">
        <v>201</v>
      </c>
      <c r="R9" s="286" t="s">
        <v>211</v>
      </c>
      <c r="S9" s="287">
        <f>VLOOKUP(F5,编号表!$A:$R,13,FALSE)</f>
        <v>65</v>
      </c>
    </row>
    <row r="10" customHeight="1" spans="1:19">
      <c r="B10" s="507"/>
      <c r="C10" s="389"/>
      <c r="D10" s="390"/>
      <c r="E10" s="511" t="s">
        <v>23</v>
      </c>
      <c r="F10" s="513">
        <f>IF(H9="极巨化","？？？",VLOOKUP(F5,编号表!$A:$R,18,FALSE)*VLOOKUP(H9,其它!C22:E30,3,FALSE))</f>
        <v>6.9</v>
      </c>
      <c r="G10" s="283" t="s">
        <v>212</v>
      </c>
      <c r="H10" s="284">
        <f>IF(H9="极巨化","？？？",LOOKUP(((F10+1)*(F9+1)),{0,10,50,450,700,1000},{1,2,3,4,5,6}))</f>
        <v>2</v>
      </c>
      <c r="J10" s="379" t="s">
        <v>211</v>
      </c>
      <c r="K10" s="502">
        <f>INT(((S9/(1+0.01*(MAX(0,S9-120)+0.1)^0.8))*(1+VLOOKUP(Q9,其它!$G$21:$H$28,2,FALSE)/12))/6+2.2+$F$13)</f>
        <v>14</v>
      </c>
      <c r="L10" s="286"/>
      <c r="M10" s="286">
        <f t="shared" ref="M10:M14" si="2">K10+L10</f>
        <v>14</v>
      </c>
      <c r="N10" s="287">
        <f t="shared" si="1"/>
        <v>2</v>
      </c>
      <c r="P10" s="275"/>
      <c r="Q10" s="276"/>
      <c r="R10" s="276"/>
      <c r="S10" s="277"/>
    </row>
    <row r="11" customHeight="1" spans="1:19">
      <c r="B11" s="507"/>
      <c r="C11" s="389"/>
      <c r="D11" s="390"/>
      <c r="E11" s="514" t="s">
        <v>213</v>
      </c>
      <c r="F11" s="293"/>
      <c r="G11" s="293" t="s">
        <v>214</v>
      </c>
      <c r="H11" s="515">
        <v>100</v>
      </c>
      <c r="J11" s="394"/>
      <c r="K11" s="503"/>
      <c r="L11" s="276"/>
      <c r="M11" s="276"/>
      <c r="N11" s="277"/>
      <c r="P11" s="340" t="s">
        <v>215</v>
      </c>
      <c r="Q11" s="297" t="s">
        <v>201</v>
      </c>
      <c r="R11" s="297" t="s">
        <v>215</v>
      </c>
      <c r="S11" s="510">
        <f>VLOOKUP(F5,编号表!$A:$R,14,FALSE)</f>
        <v>65</v>
      </c>
    </row>
    <row r="12" customHeight="1" spans="1:19">
      <c r="B12" s="507"/>
      <c r="C12" s="389"/>
      <c r="D12" s="390"/>
      <c r="E12" s="516"/>
      <c r="F12" s="517">
        <f>F11/M4</f>
        <v>0</v>
      </c>
      <c r="G12" s="304"/>
      <c r="H12" s="307">
        <f>H11/100</f>
        <v>1</v>
      </c>
      <c r="J12" s="391" t="s">
        <v>215</v>
      </c>
      <c r="K12" s="374">
        <f>INT(((S11/(1+0.01*(MAX(0,S11-120)+0.1)^0.8))*(1+VLOOKUP(Q11,其它!$G$21:$H$28,2,FALSE)/12))/6+2.2+$F$13)</f>
        <v>14</v>
      </c>
      <c r="L12" s="298"/>
      <c r="M12" s="298">
        <f t="shared" si="2"/>
        <v>14</v>
      </c>
      <c r="N12" s="299">
        <f>INT(M12/2-5)</f>
        <v>2</v>
      </c>
      <c r="P12" s="275"/>
      <c r="Q12" s="276"/>
      <c r="R12" s="276"/>
      <c r="S12" s="277"/>
    </row>
    <row r="13" customHeight="1" spans="1:19">
      <c r="B13" s="507"/>
      <c r="C13" s="389"/>
      <c r="D13" s="390"/>
      <c r="E13" s="511" t="s">
        <v>216</v>
      </c>
      <c r="F13" s="283">
        <v>1</v>
      </c>
      <c r="G13" s="281" t="s">
        <v>217</v>
      </c>
      <c r="H13" s="431">
        <f>LOOKUP(F13,{0,1,2,3,4,5,6,7,8,9,10},{5,5,6,6,7,7,8,9,10,10,10})</f>
        <v>5</v>
      </c>
      <c r="J13" s="394"/>
      <c r="K13" s="503"/>
      <c r="L13" s="276"/>
      <c r="M13" s="276"/>
      <c r="N13" s="277"/>
      <c r="P13" s="285" t="s">
        <v>218</v>
      </c>
      <c r="Q13" s="286" t="s">
        <v>201</v>
      </c>
      <c r="R13" s="286" t="s">
        <v>218</v>
      </c>
      <c r="S13" s="287">
        <f>VLOOKUP(F5,编号表!$A:$R,15,FALSE)</f>
        <v>45</v>
      </c>
    </row>
    <row r="14" customHeight="1" spans="1:19">
      <c r="B14" s="507"/>
      <c r="C14" s="389"/>
      <c r="D14" s="390"/>
      <c r="E14" s="518"/>
      <c r="F14" s="311"/>
      <c r="G14" s="290"/>
      <c r="H14" s="519"/>
      <c r="J14" s="379" t="s">
        <v>218</v>
      </c>
      <c r="K14" s="502">
        <f>INT(((S13/(1+0.01*(MAX(0,S13-120)+0.1)^0.8))*(1+VLOOKUP(Q13,其它!$G$21:$H$28,2,FALSE)/12))/6+2.2+$F$13)</f>
        <v>10</v>
      </c>
      <c r="L14" s="286"/>
      <c r="M14" s="286">
        <f t="shared" si="2"/>
        <v>10</v>
      </c>
      <c r="N14" s="287">
        <f>INT(M14/2-5)</f>
        <v>0</v>
      </c>
      <c r="P14" s="300"/>
      <c r="Q14" s="301"/>
      <c r="R14" s="301"/>
      <c r="S14" s="302"/>
    </row>
    <row r="15" customHeight="1" spans="1:19">
      <c r="B15" s="507"/>
      <c r="C15" s="389"/>
      <c r="D15" s="390"/>
      <c r="E15" s="520" t="s">
        <v>219</v>
      </c>
      <c r="F15" s="521" t="s">
        <v>220</v>
      </c>
      <c r="G15" s="514" t="s">
        <v>221</v>
      </c>
      <c r="H15" s="515">
        <f>INT(IF(N14&lt;0,1,(IF(N14&gt;4,N14/2+0.5,2))))</f>
        <v>2</v>
      </c>
      <c r="J15" s="409"/>
      <c r="K15" s="522"/>
      <c r="L15" s="301"/>
      <c r="M15" s="301"/>
      <c r="N15" s="302"/>
      <c r="R15" s="523" t="s">
        <v>7</v>
      </c>
      <c r="S15" s="524">
        <f>S3+S5+S7+S9+S11+S13</f>
        <v>318</v>
      </c>
    </row>
    <row r="16" customHeight="1" spans="1:19">
      <c r="B16" s="525"/>
      <c r="C16" s="411"/>
      <c r="D16" s="412"/>
      <c r="E16" s="514" t="s">
        <v>222</v>
      </c>
      <c r="F16" s="526" t="s">
        <v>223</v>
      </c>
      <c r="G16" s="516"/>
      <c r="H16" s="527"/>
    </row>
    <row r="17" customHeight="1" spans="2:19">
      <c r="B17" s="528"/>
      <c r="C17" s="529"/>
      <c r="D17" s="530"/>
      <c r="E17" s="511" t="s">
        <v>224</v>
      </c>
      <c r="F17" s="281"/>
      <c r="G17" s="281" t="s">
        <v>225</v>
      </c>
      <c r="H17" s="431"/>
      <c r="P17" s="255" t="s">
        <v>226</v>
      </c>
      <c r="Q17" s="256"/>
      <c r="R17" s="256"/>
      <c r="S17" s="257"/>
    </row>
    <row r="18" customHeight="1" spans="2:19">
      <c r="B18" s="531"/>
      <c r="C18" s="532"/>
      <c r="D18" s="533"/>
      <c r="E18" s="534"/>
      <c r="F18" s="535"/>
      <c r="G18" s="535"/>
      <c r="H18" s="536"/>
      <c r="J18" s="479" t="s">
        <v>227</v>
      </c>
      <c r="K18" s="480"/>
      <c r="L18" s="480"/>
      <c r="M18" s="480"/>
      <c r="N18" s="481"/>
      <c r="P18" s="537"/>
      <c r="Q18" s="422"/>
      <c r="R18" s="538"/>
      <c r="S18" s="424"/>
    </row>
    <row r="19" customHeight="1" spans="2:19">
      <c r="B19" s="539" t="s">
        <v>228</v>
      </c>
      <c r="C19" s="540" t="str">
        <f>VLOOKUP(B20,特性表!B:C,2,FALSE)</f>
        <v>HP低于1/3时，草属性招式的威力骰出目+3。</v>
      </c>
      <c r="D19" s="540"/>
      <c r="E19" s="314"/>
      <c r="F19" s="314"/>
      <c r="G19" s="314"/>
      <c r="H19" s="315"/>
      <c r="J19" s="488" t="s">
        <v>229</v>
      </c>
      <c r="K19" s="489" t="s">
        <v>48</v>
      </c>
      <c r="L19" s="489" t="s">
        <v>199</v>
      </c>
      <c r="M19" s="489" t="s">
        <v>230</v>
      </c>
      <c r="N19" s="490" t="s">
        <v>231</v>
      </c>
      <c r="P19" s="292"/>
      <c r="Q19" s="281"/>
      <c r="R19" s="293"/>
      <c r="S19" s="431"/>
    </row>
    <row r="20" customHeight="1" spans="2:19">
      <c r="B20" s="296" t="str">
        <f>H8</f>
        <v>茂盛</v>
      </c>
      <c r="C20" s="314"/>
      <c r="D20" s="314"/>
      <c r="E20" s="314"/>
      <c r="F20" s="314"/>
      <c r="G20" s="314"/>
      <c r="H20" s="315"/>
      <c r="J20" s="278" t="s">
        <v>232</v>
      </c>
      <c r="K20" s="262">
        <v>6</v>
      </c>
      <c r="L20" s="262"/>
      <c r="M20" s="541">
        <f>INT(IF(M14&gt;18,M14/3-6,0))</f>
        <v>0</v>
      </c>
      <c r="N20" s="266">
        <f>SUM(K20:L21,M20)</f>
        <v>6</v>
      </c>
      <c r="P20" s="280"/>
      <c r="Q20" s="293"/>
      <c r="R20" s="281"/>
      <c r="S20" s="515"/>
    </row>
    <row r="21" customHeight="1" spans="2:19">
      <c r="B21" s="296"/>
      <c r="C21" s="314"/>
      <c r="D21" s="314"/>
      <c r="E21" s="314"/>
      <c r="F21" s="314"/>
      <c r="G21" s="314"/>
      <c r="H21" s="315"/>
      <c r="J21" s="275"/>
      <c r="K21" s="276"/>
      <c r="L21" s="276"/>
      <c r="M21" s="542"/>
      <c r="N21" s="277"/>
      <c r="P21" s="280"/>
      <c r="Q21" s="293"/>
      <c r="R21" s="281"/>
      <c r="S21" s="515"/>
    </row>
    <row r="22" customHeight="1" spans="2:19">
      <c r="B22" s="280" t="s">
        <v>233</v>
      </c>
      <c r="C22" s="283" t="s">
        <v>234</v>
      </c>
      <c r="D22" s="343" t="s">
        <v>235</v>
      </c>
      <c r="E22" s="343"/>
      <c r="F22" s="343"/>
      <c r="G22" s="343"/>
      <c r="H22" s="408"/>
      <c r="J22" s="285" t="s">
        <v>236</v>
      </c>
      <c r="K22" s="286">
        <v>0</v>
      </c>
      <c r="L22" s="286"/>
      <c r="M22" s="542"/>
      <c r="N22" s="287">
        <f>SUM(K22:L23,M20)</f>
        <v>0</v>
      </c>
      <c r="P22" s="292"/>
      <c r="Q22" s="281"/>
      <c r="R22" s="293"/>
      <c r="S22" s="431"/>
    </row>
    <row r="23" customHeight="1" spans="2:19">
      <c r="B23" s="543"/>
      <c r="C23" s="544"/>
      <c r="D23" s="351"/>
      <c r="E23" s="351"/>
      <c r="F23" s="351"/>
      <c r="G23" s="351"/>
      <c r="H23" s="416"/>
      <c r="J23" s="300"/>
      <c r="K23" s="301"/>
      <c r="L23" s="301"/>
      <c r="M23" s="545"/>
      <c r="N23" s="302"/>
      <c r="P23" s="546"/>
      <c r="Q23" s="444"/>
      <c r="R23" s="547"/>
      <c r="S23" s="548"/>
    </row>
    <row r="26" customHeight="1" spans="2:19">
      <c r="B26" s="308" t="s">
        <v>237</v>
      </c>
      <c r="C26" s="309"/>
      <c r="D26" s="309"/>
      <c r="E26" s="309"/>
      <c r="F26" s="309"/>
      <c r="G26" s="309"/>
      <c r="H26" s="309"/>
      <c r="I26" s="309"/>
      <c r="J26" s="309"/>
      <c r="K26" s="309"/>
      <c r="L26" s="309"/>
      <c r="M26" s="309"/>
      <c r="N26" s="309"/>
      <c r="O26" s="309"/>
      <c r="P26" s="309"/>
      <c r="Q26" s="309"/>
      <c r="R26" s="309"/>
      <c r="S26" s="310"/>
    </row>
    <row r="27" customHeight="1" spans="2:19">
      <c r="B27" s="319" t="s">
        <v>38</v>
      </c>
      <c r="C27" s="320" t="s">
        <v>238</v>
      </c>
      <c r="D27" s="320"/>
      <c r="E27" s="321" t="s">
        <v>205</v>
      </c>
      <c r="F27" s="322" t="str">
        <f>IF(C27="觉醒力量",VLOOKUP(FLOOR((MOD(VLOOKUP(Q3,其它!G21:H28,2,FALSE),2)+2*MOD(VLOOKUP(Q5,其它!G21:H28,2,FALSE),2)+4*MOD(VLOOKUP(Q7,其它!G21:H28,2,FALSE),2)+8*MOD(VLOOKUP(Q13,其它!G21:H28,2,FALSE),2)+16*MOD(VLOOKUP(Q9,其它!G21:H28,2,FALSE),2)+32*MOD(VLOOKUP(Q11,其它!G21:H28,2,FALSE),2))*15/63,1),其它!J22:K38,2,1),VLOOKUP(C27,招式表!$C:$O,2,FALSE))</f>
        <v>属性</v>
      </c>
      <c r="G27" s="323" t="s">
        <v>239</v>
      </c>
      <c r="H27" s="324" t="str">
        <f>VLOOKUP(C27,招式表!$C:$O,3,FALSE)</f>
        <v>分类</v>
      </c>
      <c r="I27" s="320" t="s">
        <v>240</v>
      </c>
      <c r="J27" s="325" t="str">
        <f>VLOOKUP(C27,招式表!$C:$O,10,FALSE)</f>
        <v>作用距离</v>
      </c>
      <c r="K27" s="326" t="s">
        <v>38</v>
      </c>
      <c r="L27" s="327" t="s">
        <v>238</v>
      </c>
      <c r="M27" s="327"/>
      <c r="N27" s="328" t="s">
        <v>205</v>
      </c>
      <c r="O27" s="329" t="str">
        <f>IF(L27="觉醒力量",VLOOKUP(FLOOR((MOD(VLOOKUP(Z3,其它!#REF!,2,FALSE),2)+2*MOD(VLOOKUP(Z5,其它!#REF!,2,FALSE),2)+4*MOD(VLOOKUP(Z7,其它!#REF!,2,FALSE),2)+8*MOD(VLOOKUP(Z13,其它!#REF!,2,FALSE),2)+16*MOD(VLOOKUP(Z9,其它!#REF!,2,FALSE),2)+32*MOD(VLOOKUP(Z11,其它!#REF!,2,FALSE),2))*15/63,1),其它!AC41:AD57,2,1),VLOOKUP(L27,招式表!$C:$O,2,FALSE))</f>
        <v>属性</v>
      </c>
      <c r="P27" s="328" t="s">
        <v>239</v>
      </c>
      <c r="Q27" s="330" t="str">
        <f>VLOOKUP(L27,招式表!$C:$O,3,FALSE)</f>
        <v>分类</v>
      </c>
      <c r="R27" s="328" t="s">
        <v>240</v>
      </c>
      <c r="S27" s="331" t="str">
        <f>VLOOKUP(L27,招式表!$C:$O,10,FALSE)</f>
        <v>作用距离</v>
      </c>
    </row>
    <row r="28" customHeight="1" spans="2:19">
      <c r="B28" s="332" t="s">
        <v>241</v>
      </c>
      <c r="C28" s="333" t="str">
        <f>VLOOKUP(C27,招式表!$C:$O,5,FALSE)</f>
        <v>威力骰</v>
      </c>
      <c r="D28" s="272"/>
      <c r="E28" s="334" t="s">
        <v>242</v>
      </c>
      <c r="F28" s="333" t="str">
        <f>VLOOKUP(C27,招式表!$C:$O,7,FALSE)</f>
        <v>命中骰</v>
      </c>
      <c r="G28" s="334" t="s">
        <v>243</v>
      </c>
      <c r="H28" s="333" t="str">
        <f>VLOOKUP(C27,招式表!$C:$O,9,FALSE)</f>
        <v>消耗</v>
      </c>
      <c r="I28" s="333" t="s">
        <v>244</v>
      </c>
      <c r="J28" s="335" t="str">
        <f>VLOOKUP(C27,招式表!$C:$O,11,FALSE)</f>
        <v>优先度</v>
      </c>
      <c r="K28" s="336" t="s">
        <v>241</v>
      </c>
      <c r="L28" s="337" t="str">
        <f>VLOOKUP(L27,招式表!$C:$O,5,FALSE)</f>
        <v>威力骰</v>
      </c>
      <c r="M28" s="272"/>
      <c r="N28" s="337" t="s">
        <v>242</v>
      </c>
      <c r="O28" s="337" t="str">
        <f>VLOOKUP(L27,招式表!$C:$O,7,FALSE)</f>
        <v>命中骰</v>
      </c>
      <c r="P28" s="337" t="s">
        <v>243</v>
      </c>
      <c r="Q28" s="338" t="str">
        <f>VLOOKUP(L27,招式表!$C:$O,9,FALSE)</f>
        <v>消耗</v>
      </c>
      <c r="R28" s="337" t="s">
        <v>244</v>
      </c>
      <c r="S28" s="339" t="str">
        <f>VLOOKUP(L27,招式表!$C:$O,11,FALSE)</f>
        <v>优先度</v>
      </c>
    </row>
    <row r="29" customHeight="1" spans="2:19">
      <c r="B29" s="340" t="s">
        <v>245</v>
      </c>
      <c r="C29" s="341" t="str">
        <f>VLOOKUP(C27,招式表!$C:$O,12,FALSE)</f>
        <v>说明</v>
      </c>
      <c r="D29" s="341"/>
      <c r="E29" s="341"/>
      <c r="F29" s="341"/>
      <c r="G29" s="341"/>
      <c r="H29" s="341"/>
      <c r="I29" s="341"/>
      <c r="J29" s="342" t="str">
        <f>VLOOKUP(C27,招式表!$C:$O,13,FALSE)</f>
        <v>其他分类</v>
      </c>
      <c r="K29" s="285" t="s">
        <v>245</v>
      </c>
      <c r="L29" s="343" t="str">
        <f>VLOOKUP(L27,招式表!$C:$O,12,FALSE)</f>
        <v>说明</v>
      </c>
      <c r="M29" s="343"/>
      <c r="N29" s="343"/>
      <c r="O29" s="343"/>
      <c r="P29" s="343"/>
      <c r="Q29" s="343"/>
      <c r="R29" s="343"/>
      <c r="S29" s="344" t="str">
        <f>VLOOKUP(L27,招式表!$C:$O,13,FALSE)</f>
        <v>其他分类</v>
      </c>
    </row>
    <row r="30" customHeight="1" spans="2:19">
      <c r="B30" s="340"/>
      <c r="C30" s="341"/>
      <c r="D30" s="341"/>
      <c r="E30" s="341"/>
      <c r="F30" s="341"/>
      <c r="G30" s="341"/>
      <c r="H30" s="341"/>
      <c r="I30" s="341"/>
      <c r="J30" s="345"/>
      <c r="K30" s="285"/>
      <c r="L30" s="343"/>
      <c r="M30" s="343"/>
      <c r="N30" s="343"/>
      <c r="O30" s="343"/>
      <c r="P30" s="343"/>
      <c r="Q30" s="343"/>
      <c r="R30" s="343"/>
      <c r="S30" s="346"/>
    </row>
    <row r="31" customHeight="1" spans="2:19">
      <c r="B31" s="340"/>
      <c r="C31" s="341"/>
      <c r="D31" s="341"/>
      <c r="E31" s="341"/>
      <c r="F31" s="341"/>
      <c r="G31" s="341"/>
      <c r="H31" s="341"/>
      <c r="I31" s="341"/>
      <c r="J31" s="345"/>
      <c r="K31" s="285"/>
      <c r="L31" s="343"/>
      <c r="M31" s="343"/>
      <c r="N31" s="343"/>
      <c r="O31" s="343"/>
      <c r="P31" s="343"/>
      <c r="Q31" s="343"/>
      <c r="R31" s="343"/>
      <c r="S31" s="346"/>
    </row>
    <row r="32" customHeight="1" spans="2:19">
      <c r="B32" s="347" t="s">
        <v>246</v>
      </c>
      <c r="C32" s="348"/>
      <c r="D32" s="348"/>
      <c r="E32" s="348"/>
      <c r="F32" s="348"/>
      <c r="G32" s="348"/>
      <c r="H32" s="348"/>
      <c r="I32" s="348"/>
      <c r="J32" s="349"/>
      <c r="K32" s="350" t="s">
        <v>246</v>
      </c>
      <c r="L32" s="351"/>
      <c r="M32" s="351"/>
      <c r="N32" s="351"/>
      <c r="O32" s="351"/>
      <c r="P32" s="351"/>
      <c r="Q32" s="351"/>
      <c r="R32" s="351"/>
      <c r="S32" s="352"/>
    </row>
    <row r="33" customHeight="1" spans="2:19">
      <c r="B33" s="326" t="s">
        <v>38</v>
      </c>
      <c r="C33" s="327" t="s">
        <v>238</v>
      </c>
      <c r="D33" s="327"/>
      <c r="E33" s="328" t="s">
        <v>205</v>
      </c>
      <c r="F33" s="329" t="str">
        <f>IF(C33="觉醒力量",VLOOKUP(FLOOR((MOD(VLOOKUP(Q7,其它!#REF!,2,FALSE),2)+2*MOD(VLOOKUP(Q9,其它!#REF!,2,FALSE),2)+4*MOD(VLOOKUP(Q11,其它!#REF!,2,FALSE),2)+8*MOD(VLOOKUP(#REF!,其它!#REF!,2,FALSE),2)+16*MOD(VLOOKUP(Q13,其它!#REF!,2,FALSE),2)+32*MOD(VLOOKUP(#REF!,其它!#REF!,2,FALSE),2))*15/63,1),其它!T45:U61,2,1),VLOOKUP(C33,招式表!$C:$O,2,FALSE))</f>
        <v>属性</v>
      </c>
      <c r="G33" s="328" t="s">
        <v>239</v>
      </c>
      <c r="H33" s="330" t="str">
        <f>VLOOKUP(C33,招式表!$C:$O,3,FALSE)</f>
        <v>分类</v>
      </c>
      <c r="I33" s="328" t="s">
        <v>240</v>
      </c>
      <c r="J33" s="331" t="str">
        <f>VLOOKUP(C33,招式表!$C:$O,10,FALSE)</f>
        <v>作用距离</v>
      </c>
      <c r="K33" s="319" t="s">
        <v>38</v>
      </c>
      <c r="L33" s="320" t="s">
        <v>238</v>
      </c>
      <c r="M33" s="320"/>
      <c r="N33" s="321" t="s">
        <v>205</v>
      </c>
      <c r="O33" s="322" t="str">
        <f>IF(L33="觉醒力量",VLOOKUP(FLOOR((MOD(VLOOKUP(Z7,其它!#REF!,2,FALSE),2)+2*MOD(VLOOKUP(Z9,其它!#REF!,2,FALSE),2)+4*MOD(VLOOKUP(Z11,其它!#REF!,2,FALSE),2)+8*MOD(VLOOKUP(Z17,其它!#REF!,2,FALSE),2)+16*MOD(VLOOKUP(Z13,其它!#REF!,2,FALSE),2)+32*MOD(VLOOKUP(Z15,其它!#REF!,2,FALSE),2))*15/63,1),其它!AC45:AD61,2,1),VLOOKUP(L33,招式表!$C:$O,2,FALSE))</f>
        <v>属性</v>
      </c>
      <c r="P33" s="323" t="s">
        <v>239</v>
      </c>
      <c r="Q33" s="324" t="str">
        <f>VLOOKUP(L33,招式表!$C:$O,3,FALSE)</f>
        <v>分类</v>
      </c>
      <c r="R33" s="320" t="s">
        <v>240</v>
      </c>
      <c r="S33" s="560" t="str">
        <f>VLOOKUP(L33,招式表!$C:$O,10,FALSE)</f>
        <v>作用距离</v>
      </c>
    </row>
    <row r="34" customHeight="1" spans="2:19">
      <c r="B34" s="336" t="s">
        <v>241</v>
      </c>
      <c r="C34" s="337" t="str">
        <f>VLOOKUP(C33,招式表!$C:$O,5,FALSE)</f>
        <v>威力骰</v>
      </c>
      <c r="D34" s="272"/>
      <c r="E34" s="337" t="s">
        <v>242</v>
      </c>
      <c r="F34" s="337" t="str">
        <f>VLOOKUP(C33,招式表!$C:$O,7,FALSE)</f>
        <v>命中骰</v>
      </c>
      <c r="G34" s="337" t="s">
        <v>243</v>
      </c>
      <c r="H34" s="338" t="str">
        <f>VLOOKUP(C33,招式表!$C:$O,9,FALSE)</f>
        <v>消耗</v>
      </c>
      <c r="I34" s="337" t="s">
        <v>244</v>
      </c>
      <c r="J34" s="339" t="str">
        <f>VLOOKUP(C33,招式表!$C:$O,11,FALSE)</f>
        <v>优先度</v>
      </c>
      <c r="K34" s="332" t="s">
        <v>241</v>
      </c>
      <c r="L34" s="333" t="str">
        <f>VLOOKUP(L33,招式表!$C:$O,5,FALSE)</f>
        <v>威力骰</v>
      </c>
      <c r="M34" s="272"/>
      <c r="N34" s="334" t="s">
        <v>242</v>
      </c>
      <c r="O34" s="333" t="str">
        <f>VLOOKUP(L33,招式表!$C:$O,7,FALSE)</f>
        <v>命中骰</v>
      </c>
      <c r="P34" s="334" t="s">
        <v>243</v>
      </c>
      <c r="Q34" s="333" t="str">
        <f>VLOOKUP(L33,招式表!$C:$O,9,FALSE)</f>
        <v>消耗</v>
      </c>
      <c r="R34" s="333" t="s">
        <v>244</v>
      </c>
      <c r="S34" s="335" t="str">
        <f>VLOOKUP(L33,招式表!$C:$O,11,FALSE)</f>
        <v>优先度</v>
      </c>
    </row>
    <row r="35" customHeight="1" spans="2:19">
      <c r="B35" s="285" t="s">
        <v>245</v>
      </c>
      <c r="C35" s="343" t="str">
        <f>VLOOKUP(C33,招式表!$C:$O,12,FALSE)</f>
        <v>说明</v>
      </c>
      <c r="D35" s="343"/>
      <c r="E35" s="343"/>
      <c r="F35" s="343"/>
      <c r="G35" s="343"/>
      <c r="H35" s="343"/>
      <c r="I35" s="343"/>
      <c r="J35" s="344" t="str">
        <f>VLOOKUP(C33,招式表!$C:$O,13,FALSE)</f>
        <v>其他分类</v>
      </c>
      <c r="K35" s="340" t="s">
        <v>245</v>
      </c>
      <c r="L35" s="341" t="str">
        <f>VLOOKUP(L33,招式表!$C:$O,12,FALSE)</f>
        <v>说明</v>
      </c>
      <c r="M35" s="341"/>
      <c r="N35" s="341"/>
      <c r="O35" s="341"/>
      <c r="P35" s="341"/>
      <c r="Q35" s="341"/>
      <c r="R35" s="341"/>
      <c r="S35" s="342" t="str">
        <f>VLOOKUP(L33,招式表!$C:$O,13,FALSE)</f>
        <v>其他分类</v>
      </c>
    </row>
    <row r="36" customHeight="1" spans="2:19">
      <c r="B36" s="285"/>
      <c r="C36" s="343"/>
      <c r="D36" s="343"/>
      <c r="E36" s="343"/>
      <c r="F36" s="343"/>
      <c r="G36" s="343"/>
      <c r="H36" s="343"/>
      <c r="I36" s="343"/>
      <c r="J36" s="346"/>
      <c r="K36" s="340"/>
      <c r="L36" s="341"/>
      <c r="M36" s="341"/>
      <c r="N36" s="341"/>
      <c r="O36" s="341"/>
      <c r="P36" s="341"/>
      <c r="Q36" s="341"/>
      <c r="R36" s="341"/>
      <c r="S36" s="345"/>
    </row>
    <row r="37" customHeight="1" spans="2:19">
      <c r="B37" s="285"/>
      <c r="C37" s="343"/>
      <c r="D37" s="343"/>
      <c r="E37" s="343"/>
      <c r="F37" s="343"/>
      <c r="G37" s="343"/>
      <c r="H37" s="343"/>
      <c r="I37" s="343"/>
      <c r="J37" s="346"/>
      <c r="K37" s="340"/>
      <c r="L37" s="341"/>
      <c r="M37" s="341"/>
      <c r="N37" s="341"/>
      <c r="O37" s="341"/>
      <c r="P37" s="341"/>
      <c r="Q37" s="341"/>
      <c r="R37" s="341"/>
      <c r="S37" s="345"/>
    </row>
    <row r="38" customHeight="1" spans="2:19">
      <c r="B38" s="350"/>
      <c r="C38" s="351"/>
      <c r="D38" s="351"/>
      <c r="E38" s="351"/>
      <c r="F38" s="351"/>
      <c r="G38" s="351"/>
      <c r="H38" s="351"/>
      <c r="I38" s="351"/>
      <c r="J38" s="352"/>
      <c r="K38" s="347"/>
      <c r="L38" s="348"/>
      <c r="M38" s="348"/>
      <c r="N38" s="348"/>
      <c r="O38" s="348"/>
      <c r="P38" s="348"/>
      <c r="Q38" s="348"/>
      <c r="R38" s="348"/>
      <c r="S38" s="349"/>
    </row>
    <row r="39" customHeight="1" spans="2:19">
      <c r="B39" s="252" t="s">
        <v>247</v>
      </c>
      <c r="C39" s="309"/>
      <c r="D39" s="309"/>
      <c r="E39" s="309"/>
      <c r="F39" s="309"/>
      <c r="G39" s="309"/>
      <c r="H39" s="309"/>
      <c r="I39" s="309"/>
      <c r="J39" s="309"/>
      <c r="K39" s="309"/>
      <c r="L39" s="309"/>
      <c r="M39" s="309"/>
      <c r="N39" s="309"/>
      <c r="O39" s="309"/>
      <c r="P39" s="309"/>
      <c r="Q39" s="309"/>
      <c r="R39" s="309"/>
      <c r="S39" s="310"/>
    </row>
    <row r="40" customHeight="1" spans="2:19">
      <c r="B40" s="319" t="s">
        <v>38</v>
      </c>
      <c r="C40" s="320" t="s">
        <v>238</v>
      </c>
      <c r="D40" s="320"/>
      <c r="E40" s="321" t="s">
        <v>205</v>
      </c>
      <c r="F40" s="322" t="str">
        <f>IF(C40="觉醒力量",VLOOKUP(FLOOR((MOD(VLOOKUP(Q12,其它!#REF!,2,FALSE),2)+2*MOD(VLOOKUP(Q14,其它!#REF!,2,FALSE),2)+4*MOD(VLOOKUP(Q15,其它!#REF!,2,FALSE),2)+8*MOD(VLOOKUP(H14,其它!#REF!,2,FALSE),2)+16*MOD(VLOOKUP(Q17,其它!#REF!,2,FALSE),2)+32*MOD(VLOOKUP(H12,其它!#REF!,2,FALSE),2))*15/63,1),其它!T50:U66,2,1),VLOOKUP(C40,招式表!$C:$O,2,FALSE))</f>
        <v>属性</v>
      </c>
      <c r="G40" s="323" t="s">
        <v>239</v>
      </c>
      <c r="H40" s="324" t="str">
        <f>VLOOKUP(C40,招式表!$C:$O,3,FALSE)</f>
        <v>分类</v>
      </c>
      <c r="I40" s="320" t="s">
        <v>240</v>
      </c>
      <c r="J40" s="325" t="str">
        <f>VLOOKUP(C40,招式表!$C:$O,10,FALSE)</f>
        <v>作用距离</v>
      </c>
      <c r="K40" s="326" t="s">
        <v>38</v>
      </c>
      <c r="L40" s="327" t="s">
        <v>238</v>
      </c>
      <c r="M40" s="327"/>
      <c r="N40" s="328" t="s">
        <v>205</v>
      </c>
      <c r="O40" s="329" t="str">
        <f>IF(L40="觉醒力量",VLOOKUP(FLOOR((MOD(VLOOKUP(Z12,其它!#REF!,2,FALSE),2)+2*MOD(VLOOKUP(Z14,其它!#REF!,2,FALSE),2)+4*MOD(VLOOKUP(Z16,其它!#REF!,2,FALSE),2)+8*MOD(VLOOKUP(Z22,其它!#REF!,2,FALSE),2)+16*MOD(VLOOKUP(Z18,其它!#REF!,2,FALSE),2)+32*MOD(VLOOKUP(Z20,其它!#REF!,2,FALSE),2))*15/63,1),其它!AC50:AD66,2,1),VLOOKUP(L40,招式表!$C:$O,2,FALSE))</f>
        <v>属性</v>
      </c>
      <c r="P40" s="328" t="s">
        <v>239</v>
      </c>
      <c r="Q40" s="330" t="str">
        <f>VLOOKUP(L40,招式表!$C:$O,3,FALSE)</f>
        <v>分类</v>
      </c>
      <c r="R40" s="328" t="s">
        <v>240</v>
      </c>
      <c r="S40" s="331" t="str">
        <f>VLOOKUP(L40,招式表!$C:$O,10,FALSE)</f>
        <v>作用距离</v>
      </c>
    </row>
    <row r="41" customHeight="1" spans="2:19">
      <c r="B41" s="332" t="s">
        <v>241</v>
      </c>
      <c r="C41" s="333" t="str">
        <f>VLOOKUP(C40,招式表!$C:$O,5,FALSE)</f>
        <v>威力骰</v>
      </c>
      <c r="D41" s="272"/>
      <c r="E41" s="334" t="s">
        <v>242</v>
      </c>
      <c r="F41" s="333" t="str">
        <f>VLOOKUP(C40,招式表!$C:$O,7,FALSE)</f>
        <v>命中骰</v>
      </c>
      <c r="G41" s="334" t="s">
        <v>243</v>
      </c>
      <c r="H41" s="333" t="str">
        <f>VLOOKUP(C40,招式表!$C:$O,9,FALSE)</f>
        <v>消耗</v>
      </c>
      <c r="I41" s="333" t="s">
        <v>244</v>
      </c>
      <c r="J41" s="335" t="str">
        <f>VLOOKUP(C40,招式表!$C:$O,11,FALSE)</f>
        <v>优先度</v>
      </c>
      <c r="K41" s="336" t="s">
        <v>241</v>
      </c>
      <c r="L41" s="337" t="str">
        <f>VLOOKUP(L40,招式表!$C:$O,5,FALSE)</f>
        <v>威力骰</v>
      </c>
      <c r="M41" s="272"/>
      <c r="N41" s="337" t="s">
        <v>242</v>
      </c>
      <c r="O41" s="337" t="str">
        <f>VLOOKUP(L40,招式表!$C:$O,7,FALSE)</f>
        <v>命中骰</v>
      </c>
      <c r="P41" s="337" t="s">
        <v>243</v>
      </c>
      <c r="Q41" s="338" t="str">
        <f>VLOOKUP(L40,招式表!$C:$O,9,FALSE)</f>
        <v>消耗</v>
      </c>
      <c r="R41" s="337" t="s">
        <v>244</v>
      </c>
      <c r="S41" s="339" t="str">
        <f>VLOOKUP(L40,招式表!$C:$O,11,FALSE)</f>
        <v>优先度</v>
      </c>
    </row>
    <row r="42" customHeight="1" spans="2:19">
      <c r="B42" s="340" t="s">
        <v>245</v>
      </c>
      <c r="C42" s="341" t="str">
        <f>VLOOKUP(C40,招式表!$C:$O,12,FALSE)</f>
        <v>说明</v>
      </c>
      <c r="D42" s="341"/>
      <c r="E42" s="341"/>
      <c r="F42" s="341"/>
      <c r="G42" s="341"/>
      <c r="H42" s="341"/>
      <c r="I42" s="341"/>
      <c r="J42" s="342" t="str">
        <f>VLOOKUP(C40,招式表!$C:$O,13,FALSE)</f>
        <v>其他分类</v>
      </c>
      <c r="K42" s="285" t="s">
        <v>245</v>
      </c>
      <c r="L42" s="343" t="str">
        <f>VLOOKUP(L40,招式表!$C:$O,12,FALSE)</f>
        <v>说明</v>
      </c>
      <c r="M42" s="343"/>
      <c r="N42" s="343"/>
      <c r="O42" s="343"/>
      <c r="P42" s="343"/>
      <c r="Q42" s="343"/>
      <c r="R42" s="343"/>
      <c r="S42" s="344" t="str">
        <f>VLOOKUP(L40,招式表!$C:$O,13,FALSE)</f>
        <v>其他分类</v>
      </c>
    </row>
    <row r="43" customHeight="1" spans="2:19">
      <c r="B43" s="340"/>
      <c r="C43" s="341"/>
      <c r="D43" s="341"/>
      <c r="E43" s="341"/>
      <c r="F43" s="341"/>
      <c r="G43" s="341"/>
      <c r="H43" s="341"/>
      <c r="I43" s="341"/>
      <c r="J43" s="345"/>
      <c r="K43" s="285"/>
      <c r="L43" s="343"/>
      <c r="M43" s="343"/>
      <c r="N43" s="343"/>
      <c r="O43" s="343"/>
      <c r="P43" s="343"/>
      <c r="Q43" s="343"/>
      <c r="R43" s="343"/>
      <c r="S43" s="346"/>
    </row>
    <row r="44" customHeight="1" spans="2:19">
      <c r="B44" s="340"/>
      <c r="C44" s="341"/>
      <c r="D44" s="341"/>
      <c r="E44" s="341"/>
      <c r="F44" s="341"/>
      <c r="G44" s="341"/>
      <c r="H44" s="341"/>
      <c r="I44" s="341"/>
      <c r="J44" s="345"/>
      <c r="K44" s="285"/>
      <c r="L44" s="343"/>
      <c r="M44" s="343"/>
      <c r="N44" s="343"/>
      <c r="O44" s="343"/>
      <c r="P44" s="343"/>
      <c r="Q44" s="343"/>
      <c r="R44" s="343"/>
      <c r="S44" s="346"/>
    </row>
    <row r="45" customHeight="1" spans="2:19">
      <c r="B45" s="347"/>
      <c r="C45" s="348"/>
      <c r="D45" s="348"/>
      <c r="E45" s="348"/>
      <c r="F45" s="348"/>
      <c r="G45" s="348"/>
      <c r="H45" s="348"/>
      <c r="I45" s="348"/>
      <c r="J45" s="349"/>
      <c r="K45" s="350"/>
      <c r="L45" s="351"/>
      <c r="M45" s="351"/>
      <c r="N45" s="351"/>
      <c r="O45" s="351"/>
      <c r="P45" s="351"/>
      <c r="Q45" s="351"/>
      <c r="R45" s="351"/>
      <c r="S45" s="352"/>
    </row>
    <row r="48" customHeight="1" spans="2:19">
      <c r="B48" s="353" t="s">
        <v>248</v>
      </c>
      <c r="C48" s="354"/>
      <c r="D48" s="354"/>
      <c r="E48" s="354"/>
      <c r="F48" s="354"/>
      <c r="G48" s="354"/>
      <c r="H48" s="354"/>
      <c r="I48" s="354"/>
      <c r="J48" s="355"/>
      <c r="L48" s="353" t="s">
        <v>249</v>
      </c>
      <c r="M48" s="354"/>
      <c r="N48" s="355"/>
      <c r="P48" s="356" t="s">
        <v>250</v>
      </c>
      <c r="Q48" s="357"/>
      <c r="R48" s="357"/>
      <c r="S48" s="358"/>
    </row>
    <row r="49" customHeight="1" spans="2:19">
      <c r="B49" s="259" t="s">
        <v>37</v>
      </c>
      <c r="C49" s="359"/>
      <c r="D49" s="354"/>
      <c r="E49" s="354"/>
      <c r="F49" s="354"/>
      <c r="G49" s="354"/>
      <c r="H49" s="354"/>
      <c r="I49" s="354"/>
      <c r="J49" s="355"/>
      <c r="L49" s="549"/>
      <c r="M49" s="550"/>
      <c r="N49" s="551"/>
      <c r="P49" s="363" t="s">
        <v>251</v>
      </c>
      <c r="Q49" s="364" t="s">
        <v>238</v>
      </c>
      <c r="R49" s="365" t="s">
        <v>252</v>
      </c>
      <c r="S49" s="366" t="str">
        <f>VLOOKUP(Q49,招式表!$C:$O,3,FALSE)</f>
        <v>分类</v>
      </c>
    </row>
    <row r="50" customHeight="1" spans="2:19">
      <c r="B50" s="367"/>
      <c r="C50" s="368"/>
      <c r="D50" s="359"/>
      <c r="E50" s="359"/>
      <c r="F50" s="359"/>
      <c r="G50" s="359"/>
      <c r="H50" s="359"/>
      <c r="I50" s="359"/>
      <c r="J50" s="369"/>
      <c r="L50" s="552"/>
      <c r="M50" s="273"/>
      <c r="N50" s="553"/>
      <c r="P50" s="373" t="s">
        <v>253</v>
      </c>
      <c r="Q50" s="374" t="s">
        <v>254</v>
      </c>
      <c r="R50" s="375" t="s">
        <v>205</v>
      </c>
      <c r="S50" s="274" t="str">
        <f>VLOOKUP(R51,招式表!$C:$O,2,FALSE)</f>
        <v>属性</v>
      </c>
    </row>
    <row r="51" customHeight="1" spans="2:19">
      <c r="B51" s="275"/>
      <c r="C51" s="376"/>
      <c r="D51" s="377"/>
      <c r="E51" s="377"/>
      <c r="F51" s="377"/>
      <c r="G51" s="377"/>
      <c r="H51" s="377"/>
      <c r="I51" s="377"/>
      <c r="J51" s="378"/>
      <c r="L51" s="554"/>
      <c r="M51" s="294"/>
      <c r="N51" s="295"/>
      <c r="P51" s="379" t="s">
        <v>255</v>
      </c>
      <c r="Q51" s="380"/>
      <c r="R51" s="381" t="s">
        <v>238</v>
      </c>
      <c r="S51" s="382"/>
    </row>
    <row r="52" customHeight="1" spans="2:19">
      <c r="B52" s="379" t="s">
        <v>256</v>
      </c>
      <c r="C52" s="383"/>
      <c r="D52" s="384"/>
      <c r="E52" s="384"/>
      <c r="F52" s="384"/>
      <c r="G52" s="384"/>
      <c r="H52" s="384"/>
      <c r="I52" s="384"/>
      <c r="J52" s="385"/>
      <c r="L52" s="552"/>
      <c r="M52" s="273"/>
      <c r="N52" s="553"/>
      <c r="P52" s="386"/>
      <c r="Q52" s="380"/>
      <c r="R52" s="380"/>
      <c r="S52" s="382"/>
    </row>
    <row r="53" customHeight="1" spans="2:19">
      <c r="B53" s="387"/>
      <c r="C53" s="388"/>
      <c r="D53" s="389"/>
      <c r="E53" s="389"/>
      <c r="F53" s="389"/>
      <c r="G53" s="389"/>
      <c r="H53" s="389"/>
      <c r="I53" s="389"/>
      <c r="J53" s="390"/>
      <c r="L53" s="554"/>
      <c r="M53" s="294"/>
      <c r="N53" s="295"/>
      <c r="P53" s="391" t="s">
        <v>241</v>
      </c>
      <c r="Q53" s="392" t="str">
        <f>IF(Q50="Z",IFERROR(VLOOKUP(Q49,其它!G56:I127,2,FALSE),LOOKUP(VLOOKUP(Q49,招式表!$C:$O,4,FALSE),其它!G42:G52,其它!H42:H52)),IFERROR(VLOOKUP(Q49,其它!G65:I131,3,FALSE),LOOKUP(VLOOKUP(Q49,招式表!$C:$O,4,FALSE),其它!K42:K49,IF(OR(S50="格斗",S50="毒"),其它!M42:M49,其它!L42:L49))))</f>
        <v>4D8</v>
      </c>
      <c r="R53" s="392"/>
      <c r="S53" s="393"/>
    </row>
    <row r="54" customHeight="1" spans="2:19">
      <c r="B54" s="394"/>
      <c r="C54" s="395"/>
      <c r="D54" s="396"/>
      <c r="E54" s="396"/>
      <c r="F54" s="396"/>
      <c r="G54" s="396"/>
      <c r="H54" s="396"/>
      <c r="I54" s="396"/>
      <c r="J54" s="397"/>
      <c r="L54" s="552"/>
      <c r="M54" s="273"/>
      <c r="N54" s="553"/>
      <c r="P54" s="386"/>
      <c r="Q54" s="392"/>
      <c r="R54" s="392"/>
      <c r="S54" s="393"/>
    </row>
    <row r="55" customHeight="1" spans="2:19">
      <c r="B55" s="340" t="s">
        <v>43</v>
      </c>
      <c r="C55" s="398"/>
      <c r="D55" s="399"/>
      <c r="E55" s="399"/>
      <c r="F55" s="399"/>
      <c r="G55" s="399"/>
      <c r="H55" s="399"/>
      <c r="I55" s="399"/>
      <c r="J55" s="400"/>
      <c r="L55" s="554"/>
      <c r="M55" s="294"/>
      <c r="N55" s="295"/>
      <c r="P55" s="401" t="s">
        <v>257</v>
      </c>
      <c r="Q55" s="402" t="str">
        <f>IFERROR(VLOOKUP(R51,其它!C62:D79,2,FALSE),"")</f>
        <v/>
      </c>
      <c r="R55" s="402"/>
      <c r="S55" s="403"/>
    </row>
    <row r="56" customHeight="1" spans="2:19">
      <c r="B56" s="367"/>
      <c r="C56" s="368"/>
      <c r="D56" s="398"/>
      <c r="E56" s="398"/>
      <c r="F56" s="398"/>
      <c r="G56" s="398"/>
      <c r="H56" s="398"/>
      <c r="I56" s="398"/>
      <c r="J56" s="369"/>
      <c r="L56" s="552"/>
      <c r="M56" s="273"/>
      <c r="N56" s="553"/>
      <c r="P56" s="401"/>
      <c r="Q56" s="402"/>
      <c r="R56" s="402"/>
      <c r="S56" s="403"/>
    </row>
    <row r="57" customHeight="1" spans="2:19">
      <c r="B57" s="275"/>
      <c r="C57" s="376"/>
      <c r="D57" s="377"/>
      <c r="E57" s="377"/>
      <c r="F57" s="377"/>
      <c r="G57" s="377"/>
      <c r="H57" s="377"/>
      <c r="I57" s="377"/>
      <c r="J57" s="378"/>
      <c r="L57" s="554"/>
      <c r="M57" s="294"/>
      <c r="N57" s="295"/>
      <c r="P57" s="373" t="s">
        <v>243</v>
      </c>
      <c r="Q57" s="404">
        <v>8</v>
      </c>
      <c r="R57" s="375" t="s">
        <v>244</v>
      </c>
      <c r="S57" s="405">
        <v>0</v>
      </c>
    </row>
    <row r="58" customHeight="1" spans="2:19">
      <c r="B58" s="406" t="s">
        <v>44</v>
      </c>
      <c r="C58" s="407"/>
      <c r="D58" s="384"/>
      <c r="E58" s="384"/>
      <c r="F58" s="384"/>
      <c r="G58" s="384"/>
      <c r="H58" s="384"/>
      <c r="I58" s="384"/>
      <c r="J58" s="385"/>
      <c r="L58" s="552"/>
      <c r="M58" s="273"/>
      <c r="N58" s="553"/>
      <c r="P58" s="373" t="s">
        <v>242</v>
      </c>
      <c r="Q58" s="375" t="s">
        <v>258</v>
      </c>
      <c r="R58" s="375" t="s">
        <v>240</v>
      </c>
      <c r="S58" s="405">
        <v>10</v>
      </c>
    </row>
    <row r="59" customHeight="1" spans="2:19">
      <c r="B59" s="387"/>
      <c r="C59" s="388"/>
      <c r="D59" s="389"/>
      <c r="E59" s="389"/>
      <c r="F59" s="389"/>
      <c r="G59" s="389"/>
      <c r="H59" s="389"/>
      <c r="I59" s="389"/>
      <c r="J59" s="390"/>
      <c r="L59" s="554"/>
      <c r="M59" s="294"/>
      <c r="N59" s="295"/>
      <c r="P59" s="379" t="s">
        <v>245</v>
      </c>
      <c r="Q59" s="343" t="str">
        <f>VLOOKUP(R51,招式表!$C:$O,12,FALSE)</f>
        <v>说明</v>
      </c>
      <c r="R59" s="343"/>
      <c r="S59" s="408"/>
    </row>
    <row r="60" customHeight="1" spans="2:19">
      <c r="B60" s="387"/>
      <c r="C60" s="388"/>
      <c r="D60" s="389"/>
      <c r="E60" s="389"/>
      <c r="F60" s="389"/>
      <c r="G60" s="389"/>
      <c r="H60" s="389"/>
      <c r="I60" s="389"/>
      <c r="J60" s="390"/>
      <c r="L60" s="552"/>
      <c r="M60" s="273"/>
      <c r="N60" s="553"/>
      <c r="P60" s="379"/>
      <c r="Q60" s="343"/>
      <c r="R60" s="343"/>
      <c r="S60" s="408"/>
    </row>
    <row r="61" customHeight="1" spans="2:19">
      <c r="B61" s="387"/>
      <c r="C61" s="388"/>
      <c r="D61" s="389"/>
      <c r="E61" s="389"/>
      <c r="F61" s="389"/>
      <c r="G61" s="389"/>
      <c r="H61" s="389"/>
      <c r="I61" s="389"/>
      <c r="J61" s="390"/>
      <c r="L61" s="554"/>
      <c r="M61" s="294"/>
      <c r="N61" s="295"/>
      <c r="P61" s="379"/>
      <c r="Q61" s="343"/>
      <c r="R61" s="343"/>
      <c r="S61" s="408"/>
    </row>
    <row r="62" customHeight="1" spans="2:19">
      <c r="B62" s="387"/>
      <c r="C62" s="388"/>
      <c r="D62" s="389"/>
      <c r="E62" s="389"/>
      <c r="F62" s="389"/>
      <c r="G62" s="389"/>
      <c r="H62" s="389"/>
      <c r="I62" s="389"/>
      <c r="J62" s="390"/>
      <c r="L62" s="552"/>
      <c r="M62" s="273"/>
      <c r="N62" s="553"/>
      <c r="P62" s="379"/>
      <c r="Q62" s="343"/>
      <c r="R62" s="343"/>
      <c r="S62" s="408"/>
    </row>
    <row r="63" customHeight="1" spans="2:19">
      <c r="B63" s="387"/>
      <c r="C63" s="388"/>
      <c r="D63" s="389"/>
      <c r="E63" s="389"/>
      <c r="F63" s="389"/>
      <c r="G63" s="389"/>
      <c r="H63" s="389"/>
      <c r="I63" s="389"/>
      <c r="J63" s="390"/>
      <c r="L63" s="554"/>
      <c r="M63" s="294"/>
      <c r="N63" s="295"/>
      <c r="P63" s="379"/>
      <c r="Q63" s="343"/>
      <c r="R63" s="343"/>
      <c r="S63" s="408"/>
    </row>
    <row r="64" customHeight="1" spans="2:19">
      <c r="B64" s="409"/>
      <c r="C64" s="410"/>
      <c r="D64" s="411"/>
      <c r="E64" s="411"/>
      <c r="F64" s="411"/>
      <c r="G64" s="411"/>
      <c r="H64" s="411"/>
      <c r="I64" s="411"/>
      <c r="J64" s="412"/>
      <c r="L64" s="555"/>
      <c r="M64" s="556"/>
      <c r="N64" s="557"/>
      <c r="P64" s="406"/>
      <c r="Q64" s="351"/>
      <c r="R64" s="351"/>
      <c r="S64" s="416"/>
    </row>
    <row r="67" customHeight="1" spans="2:19">
      <c r="B67" s="356" t="s">
        <v>259</v>
      </c>
      <c r="C67" s="357"/>
      <c r="D67" s="357"/>
      <c r="E67" s="357"/>
      <c r="F67" s="357"/>
      <c r="G67" s="357"/>
      <c r="H67" s="357"/>
      <c r="I67" s="357"/>
      <c r="J67" s="358"/>
      <c r="L67" s="255" t="s">
        <v>260</v>
      </c>
      <c r="M67" s="256"/>
      <c r="N67" s="256"/>
      <c r="O67" s="257"/>
      <c r="Q67" s="353" t="s">
        <v>261</v>
      </c>
      <c r="R67" s="354"/>
      <c r="S67" s="355"/>
    </row>
    <row r="68" customHeight="1" spans="2:19">
      <c r="B68" s="558" t="s">
        <v>262</v>
      </c>
      <c r="C68" s="322" t="s">
        <v>263</v>
      </c>
      <c r="D68" s="329" t="s">
        <v>264</v>
      </c>
      <c r="E68" s="322" t="s">
        <v>265</v>
      </c>
      <c r="F68" s="329" t="s">
        <v>266</v>
      </c>
      <c r="G68" s="322" t="s">
        <v>267</v>
      </c>
      <c r="H68" s="329" t="s">
        <v>268</v>
      </c>
      <c r="I68" s="322" t="s">
        <v>269</v>
      </c>
      <c r="J68" s="559" t="s">
        <v>270</v>
      </c>
      <c r="L68" s="421" t="s">
        <v>34</v>
      </c>
      <c r="M68" s="422" t="s">
        <v>271</v>
      </c>
      <c r="N68" s="423" t="s">
        <v>84</v>
      </c>
      <c r="O68" s="424">
        <f>VLOOKUP(N68,其它!T3:U38,2,FALSE)</f>
        <v>1</v>
      </c>
      <c r="Q68" s="259" t="s">
        <v>272</v>
      </c>
      <c r="R68" s="422" t="s">
        <v>273</v>
      </c>
      <c r="S68" s="425" t="s">
        <v>274</v>
      </c>
    </row>
    <row r="69" customHeight="1" spans="2:19">
      <c r="B69" s="426">
        <f>VLOOKUP($F$7,其它!$AA$23:$AS$42,2,FALSE)*VLOOKUP($F$8,其它!$AA$23:$AS$42,2,FALSE)</f>
        <v>1</v>
      </c>
      <c r="C69" s="427">
        <f>VLOOKUP($F$7,其它!$AA$23:$AS$42,3,FALSE)*VLOOKUP($F$8,其它!$AA$23:$AS$42,3,FALSE)</f>
        <v>0.5</v>
      </c>
      <c r="D69" s="428">
        <f>VLOOKUP($F$7,其它!$AA$23:$AS$42,4,FALSE)*VLOOKUP($F$8,其它!$AA$23:$AS$42,4,FALSE)</f>
        <v>2</v>
      </c>
      <c r="E69" s="427">
        <f>VLOOKUP($F$7,其它!$AA$23:$AS$42,5,FALSE)*VLOOKUP($F$8,其它!$AA$23:$AS$42,5,FALSE)</f>
        <v>1</v>
      </c>
      <c r="F69" s="428">
        <f>VLOOKUP($F$7,其它!$AA$23:$AS$42,6,FALSE)*VLOOKUP($F$8,其它!$AA$23:$AS$42,6,FALSE)*IF(OR(B20="飘浮",B20="食土"),0,1)</f>
        <v>1</v>
      </c>
      <c r="G69" s="427">
        <f>VLOOKUP($F$7,其它!$AA$23:$AS$42,7,FALSE)*VLOOKUP($F$8,其它!$AA$23:$AS$42,7,FALSE)</f>
        <v>1</v>
      </c>
      <c r="H69" s="428">
        <f>VLOOKUP($F$7,其它!$AA$23:$AS$42,8,FALSE)*VLOOKUP($F$8,其它!$AA$23:$AS$42,8,FALSE)</f>
        <v>1</v>
      </c>
      <c r="I69" s="427">
        <f>VLOOKUP($F$7,其它!$AA$23:$AS$42,9,FALSE)*VLOOKUP($F$8,其它!$AA$23:$AS$42,9,FALSE)*IF(B20="洁净之盐",0.5,1)</f>
        <v>1</v>
      </c>
      <c r="J69" s="429">
        <f>VLOOKUP($F$7,其它!$AA$23:$AS$42,10,FALSE)*VLOOKUP($F$8,其它!$AA$23:$AS$42,10,FALSE)</f>
        <v>1</v>
      </c>
      <c r="L69" s="430">
        <f>F11</f>
        <v>0</v>
      </c>
      <c r="M69" s="281" t="s">
        <v>275</v>
      </c>
      <c r="N69" s="283" t="s">
        <v>42</v>
      </c>
      <c r="O69" s="431">
        <f>IF(N69="正常",1,IF(N69="冰冻",2,IF(N69="睡眠",2,IF(N69="中毒",1.5,IF(N69="麻痹",1.5,IF(N69="灼伤",1.5,0))))))</f>
        <v>1</v>
      </c>
      <c r="Q69" s="432">
        <f>INT(IF(K4&gt;8,(K4/8),1))</f>
        <v>2</v>
      </c>
      <c r="R69" s="433">
        <f>INT(IF(K4&gt;6,(K4/6),1))</f>
        <v>3</v>
      </c>
      <c r="S69" s="434">
        <f>INT(IF(K4&gt;4,(K4/4),1))</f>
        <v>5</v>
      </c>
    </row>
    <row r="70" customHeight="1" spans="2:19">
      <c r="B70" s="435" t="s">
        <v>276</v>
      </c>
      <c r="C70" s="436" t="s">
        <v>277</v>
      </c>
      <c r="D70" s="437" t="s">
        <v>278</v>
      </c>
      <c r="E70" s="436" t="s">
        <v>279</v>
      </c>
      <c r="F70" s="437" t="s">
        <v>280</v>
      </c>
      <c r="G70" s="436" t="s">
        <v>281</v>
      </c>
      <c r="H70" s="437" t="s">
        <v>282</v>
      </c>
      <c r="I70" s="436" t="s">
        <v>283</v>
      </c>
      <c r="J70" s="291" t="s">
        <v>284</v>
      </c>
      <c r="L70" s="280" t="s">
        <v>285</v>
      </c>
      <c r="M70" s="281">
        <f>VLOOKUP(F5,编号表!$A:$R,16,FALSE)</f>
        <v>45</v>
      </c>
      <c r="N70" s="298" t="s">
        <v>286</v>
      </c>
      <c r="O70" s="438">
        <f>(((K4*3-L69*2)*M70*O68)/(K4*3)*O69)/255</f>
        <v>0.176470588235294</v>
      </c>
      <c r="Q70" s="285" t="s">
        <v>287</v>
      </c>
      <c r="R70" s="293" t="s">
        <v>288</v>
      </c>
      <c r="S70" s="431" t="s">
        <v>289</v>
      </c>
    </row>
    <row r="71" customHeight="1" spans="2:19">
      <c r="B71" s="439">
        <f>VLOOKUP($F$7,其它!$AA$23:$AS$42,11,FALSE)*VLOOKUP($F$8,其它!$AA$23:$AS$42,11,FALSE)*IF(B20="引火",0,1)*IF(OR(B20="厚脂肪",B20="水泡",B20="耐热"),0.5,1)*IF(B20="毛茸茸",2,1)</f>
        <v>2</v>
      </c>
      <c r="C71" s="440">
        <f>VLOOKUP($F$7,其它!$AA$23:$AS$42,12,FALSE)*VLOOKUP($F$8,其它!$AA$23:$AS$42,12,FALSE)*IF(OR(B20="储水",B20="引水",B20="干燥皮肤"),0,1)</f>
        <v>0.5</v>
      </c>
      <c r="D71" s="441">
        <f>VLOOKUP($F$7,其它!$AA$23:$AS$42,13,FALSE)*VLOOKUP($F$8,其它!$AA$23:$AS$42,13,FALSE)*IF(B20="食草",0,1)</f>
        <v>0.25</v>
      </c>
      <c r="E71" s="440">
        <f>VLOOKUP($F$7,其它!$AA$23:$AS$42,14,FALSE)*VLOOKUP($F$8,其它!$AA$23:$AS$42,14,FALSE)*IF(OR(B20="避雷针",B20="蓄电",B20="电气引擎"),0,1)</f>
        <v>0.5</v>
      </c>
      <c r="F71" s="441">
        <f>VLOOKUP($F$7,其它!$AA$23:$AS$42,15,FALSE)*VLOOKUP($F$8,其它!$AA$23:$AS$42,15,FALSE)</f>
        <v>2</v>
      </c>
      <c r="G71" s="440">
        <f>VLOOKUP($F$7,其它!$AA$23:$AS$42,16,FALSE)*VLOOKUP($F$8,其它!$AA$23:$AS$42,16,FALSE)</f>
        <v>2</v>
      </c>
      <c r="H71" s="441">
        <f>VLOOKUP($F$7,其它!$AA$23:$AS$42,17,FALSE)*VLOOKUP($F$8,其它!$AA$23:$AS$42,17,FALSE)</f>
        <v>1</v>
      </c>
      <c r="I71" s="440">
        <f>VLOOKUP($F$7,其它!$AA$23:$AS$42,18,FALSE)*VLOOKUP($F$8,其它!$AA$23:$AS$42,18,FALSE)</f>
        <v>1</v>
      </c>
      <c r="J71" s="442">
        <f>VLOOKUP($F$7,其它!$AA$23:$AS$42,19,FALSE)*VLOOKUP($F$8,其它!$AA$23:$AS$42,19,FALSE)</f>
        <v>0.5</v>
      </c>
      <c r="L71" s="443"/>
      <c r="M71" s="444"/>
      <c r="N71" s="445"/>
      <c r="O71" s="446" t="str">
        <f>"DC"&amp;21-INT(O70/0.05)</f>
        <v>DC18</v>
      </c>
      <c r="Q71" s="447">
        <f>INT(IF(K4&gt;3,(K4/3),1))</f>
        <v>7</v>
      </c>
      <c r="R71" s="448">
        <f>INT(IF(K4&gt;2,(K4/2),1))</f>
        <v>10</v>
      </c>
      <c r="S71" s="449">
        <f>INT(IF(K4&gt;1.5,(K4/1.5),1))</f>
        <v>14</v>
      </c>
    </row>
    <row r="74" customHeight="1" spans="2:19">
      <c r="B74" s="450" t="s">
        <v>290</v>
      </c>
      <c r="C74" s="451" t="s">
        <v>291</v>
      </c>
      <c r="D74" s="452" t="s">
        <v>292</v>
      </c>
      <c r="F74" s="453" t="s">
        <v>293</v>
      </c>
      <c r="G74" s="454" t="s">
        <v>291</v>
      </c>
      <c r="H74" s="454" t="s">
        <v>294</v>
      </c>
      <c r="I74" s="454" t="s">
        <v>291</v>
      </c>
      <c r="J74" s="454" t="s">
        <v>294</v>
      </c>
      <c r="K74" s="455" t="s">
        <v>291</v>
      </c>
      <c r="M74" s="450" t="s">
        <v>295</v>
      </c>
      <c r="N74" s="452" t="s">
        <v>291</v>
      </c>
      <c r="O74" s="450" t="s">
        <v>296</v>
      </c>
      <c r="P74" s="452" t="s">
        <v>291</v>
      </c>
      <c r="Q74" s="450" t="s">
        <v>297</v>
      </c>
      <c r="R74" s="452" t="s">
        <v>291</v>
      </c>
    </row>
    <row r="75" customHeight="1" spans="2:19">
      <c r="B75" s="456" t="str">
        <f>IFERROR(VLOOKUP(MID(SUBSTITUTE(VLOOKUP($F$5,编号表!$A:$W,19,FALSE),",",""),(ROW(B75)-ROW($B$75))*4+1,4),招式表!$A:$C,3,FALSE),"")</f>
        <v>舍身冲撞</v>
      </c>
      <c r="C75" s="457">
        <f>IFERROR(VLOOKUP(B75,招式表!$C:$O,9,FALSE),"")</f>
        <v>7</v>
      </c>
      <c r="D75" s="458" t="str">
        <f t="shared" ref="D75:D124" si="3">IF($H$13&gt;C75,"是","")</f>
        <v/>
      </c>
      <c r="F75" s="456" t="str">
        <f>IFERROR(VLOOKUP(MID(SUBSTITUTE(VLOOKUP($F$5,编号表!$A:$W,20,FALSE),",",""),(ROW(F75)-ROW($F$75))*4+1,4),招式表!$A:$C,3,FALSE),"")</f>
        <v>酸液炸弹</v>
      </c>
      <c r="G75" s="457">
        <f>IFERROR(VLOOKUP(F75,招式表!$C:$O,9,FALSE),"")</f>
        <v>6</v>
      </c>
      <c r="H75" s="459" t="str">
        <f>IFERROR(VLOOKUP(MID(SUBSTITUTE(VLOOKUP($F$5,编号表!$A:$W,20,FALSE),",",""),(ROW(H75)-ROW($F$75)+50)*4+1,4),招式表!$A:$C,3,FALSE),"")</f>
        <v>猛撞</v>
      </c>
      <c r="I75" s="459">
        <f>IFERROR(VLOOKUP(H75,招式表!$C:$O,9,FALSE),"")</f>
        <v>6</v>
      </c>
      <c r="J75" s="457" t="str">
        <f>IFERROR(VLOOKUP(MID(SUBSTITUTE(VLOOKUP($F$5,编号表!$A:$W,20,FALSE),",",""),(ROW(J75)-ROW($J$75)+100)*4+1,4),招式表!$A:$C,3,FALSE),"")</f>
        <v/>
      </c>
      <c r="K75" s="458" t="str">
        <f>IFERROR(VLOOKUP(J75,招式表!$C:$O,9,FALSE),"")</f>
        <v/>
      </c>
      <c r="M75" s="456" t="str">
        <f>IFERROR(VLOOKUP(MID(SUBSTITUTE(VLOOKUP($F$5,编号表!$A:$W,21,FALSE),",",""),(ROW(M75)-ROW($M$75))*4+1,4),招式表!$A:$C,3,FALSE),"")</f>
        <v>瞬间失忆</v>
      </c>
      <c r="N75" s="460">
        <f>IFERROR(VLOOKUP(M75,招式表!$C:$O,9,FALSE),"")</f>
        <v>5</v>
      </c>
      <c r="O75" s="461" t="str">
        <f>IFERROR(VLOOKUP(MID(SUBSTITUTE(VLOOKUP($F$5,编号表!$A:$W,22,FALSE),",",""),(ROW(O75)-ROW($O$75))*4+1,4),招式表!$A:$C,3,FALSE),"")</f>
        <v>绑紧</v>
      </c>
      <c r="P75" s="462">
        <f>IFERROR(VLOOKUP(O75,招式表!$C:$O,9,FALSE),"")</f>
        <v>5</v>
      </c>
      <c r="Q75" s="456" t="str">
        <f>IFERROR(VLOOKUP(MID(SUBSTITUTE(VLOOKUP($F$5,编号表!$A:$W,23,FALSE),",",""),(ROW(Q75)-ROW($Q$75))*4+1,4),招式表!$A:$C,3,FALSE),"")</f>
        <v>忍耐</v>
      </c>
      <c r="R75" s="458">
        <f>IFERROR(VLOOKUP(Q75,招式表!$C:$O,9,FALSE),"")</f>
        <v>4</v>
      </c>
    </row>
    <row r="76" customHeight="1" spans="2:19">
      <c r="B76" s="463" t="str">
        <f>IFERROR(VLOOKUP(MID(SUBSTITUTE(VLOOKUP($F$5,编号表!$A:$W,19,FALSE),",",""),(ROW(B76)-ROW($B$75))*4+1,4),招式表!$A:$C,3,FALSE),"")</f>
        <v>叫声</v>
      </c>
      <c r="C76" s="222">
        <f>IFERROR(VLOOKUP(B76,招式表!$C:$O,9,FALSE),"")</f>
        <v>3</v>
      </c>
      <c r="D76" s="464" t="str">
        <f t="shared" si="3"/>
        <v>是</v>
      </c>
      <c r="F76" s="463" t="str">
        <f>IFERROR(VLOOKUP(MID(SUBSTITUTE(VLOOKUP($F$5,编号表!$A:$W,20,FALSE),",",""),(ROW(F76)-ROW($F$75))*4+1,4),招式表!$A:$C,3,FALSE),"")</f>
        <v>瞬间失忆</v>
      </c>
      <c r="G76" s="222">
        <f>IFERROR(VLOOKUP(F76,招式表!$C:$O,9,FALSE),"")</f>
        <v>5</v>
      </c>
      <c r="H76" s="220" t="str">
        <f>IFERROR(VLOOKUP(MID(SUBSTITUTE(VLOOKUP($F$5,编号表!$A:$W,20,FALSE),",",""),(ROW(H76)-ROW($F$75)+50)*4+1,4),招式表!$A:$C,3,FALSE),"")</f>
        <v>太晶爆发</v>
      </c>
      <c r="I76" s="220">
        <f>IFERROR(VLOOKUP(H76,招式表!$C:$O,9,FALSE),"")</f>
        <v>7</v>
      </c>
      <c r="J76" s="222" t="str">
        <f>IFERROR(VLOOKUP(MID(SUBSTITUTE(VLOOKUP($F$5,编号表!$A:$W,20,FALSE),",",""),(ROW(J76)-ROW($J$75)+100)*4+1,4),招式表!$A:$C,3,FALSE),"")</f>
        <v/>
      </c>
      <c r="K76" s="464" t="str">
        <f>IFERROR(VLOOKUP(J76,招式表!$C:$O,9,FALSE),"")</f>
        <v/>
      </c>
      <c r="M76" s="463" t="str">
        <f>IFERROR(VLOOKUP(MID(SUBSTITUTE(VLOOKUP($F$5,编号表!$A:$W,21,FALSE),",",""),(ROW(M76)-ROW($M$75))*4+1,4),招式表!$A:$C,3,FALSE),"")</f>
        <v>撒娇</v>
      </c>
      <c r="N76" s="465">
        <f>IFERROR(VLOOKUP(M76,招式表!$C:$O,9,FALSE),"")</f>
        <v>5</v>
      </c>
      <c r="O76" s="466" t="str">
        <f>IFERROR(VLOOKUP(MID(SUBSTITUTE(VLOOKUP($F$5,编号表!$A:$W,22,FALSE),",",""),(ROW(O76)-ROW($O$75))*4+1,4),招式表!$A:$C,3,FALSE),"")</f>
        <v>泰山压顶</v>
      </c>
      <c r="P76" s="467">
        <f>IFERROR(VLOOKUP(O76,招式表!$C:$O,9,FALSE),"")</f>
        <v>6</v>
      </c>
      <c r="Q76" s="463" t="str">
        <f>IFERROR(VLOOKUP(MID(SUBSTITUTE(VLOOKUP($F$5,编号表!$A:$W,23,FALSE),",",""),(ROW(Q76)-ROW($Q$75))*4+1,4),招式表!$A:$C,3,FALSE),"")</f>
        <v>挡路</v>
      </c>
      <c r="R76" s="464">
        <f>IFERROR(VLOOKUP(Q76,招式表!$C:$O,9,FALSE),"")</f>
        <v>5</v>
      </c>
    </row>
    <row r="77" customHeight="1" spans="2:19">
      <c r="B77" s="466" t="str">
        <f>IFERROR(VLOOKUP(MID(SUBSTITUTE(VLOOKUP($F$5,编号表!$A:$W,19,FALSE),",",""),(ROW(B77)-ROW($B$75))*4+1,4),招式表!$A:$C,3,FALSE),"")</f>
        <v>生长</v>
      </c>
      <c r="C77" s="220">
        <f>IFERROR(VLOOKUP(B77,招式表!$C:$O,9,FALSE),"")</f>
        <v>5</v>
      </c>
      <c r="D77" s="468" t="str">
        <f t="shared" si="3"/>
        <v/>
      </c>
      <c r="F77" s="466" t="str">
        <f>IFERROR(VLOOKUP(MID(SUBSTITUTE(VLOOKUP($F$5,编号表!$A:$W,20,FALSE),",",""),(ROW(F77)-ROW($F$75))*4+1,4),招式表!$A:$C,3,FALSE),"")</f>
        <v>迷人</v>
      </c>
      <c r="G77" s="220">
        <f>IFERROR(VLOOKUP(F77,招式表!$C:$O,9,FALSE),"")</f>
        <v>6</v>
      </c>
      <c r="H77" s="222" t="str">
        <f>IFERROR(VLOOKUP(MID(SUBSTITUTE(VLOOKUP($F$5,编号表!$A:$W,20,FALSE),",",""),(ROW(H77)-ROW($F$75)+50)*4+1,4),招式表!$A:$C,3,FALSE),"")</f>
        <v>剧毒</v>
      </c>
      <c r="I77" s="222">
        <f>IFERROR(VLOOKUP(H77,招式表!$C:$O,9,FALSE),"")</f>
        <v>7</v>
      </c>
      <c r="J77" s="220" t="str">
        <f>IFERROR(VLOOKUP(MID(SUBSTITUTE(VLOOKUP($F$5,编号表!$A:$W,20,FALSE),",",""),(ROW(J77)-ROW($J$75)+100)*4+1,4),招式表!$A:$C,3,FALSE),"")</f>
        <v/>
      </c>
      <c r="K77" s="468" t="str">
        <f>IFERROR(VLOOKUP(J77,招式表!$C:$O,9,FALSE),"")</f>
        <v/>
      </c>
      <c r="M77" s="466" t="str">
        <f>IFERROR(VLOOKUP(MID(SUBSTITUTE(VLOOKUP($F$5,编号表!$A:$W,21,FALSE),",",""),(ROW(M77)-ROW($M$75))*4+1,4),招式表!$A:$C,3,FALSE),"")</f>
        <v>咒术</v>
      </c>
      <c r="N77" s="467">
        <f>IFERROR(VLOOKUP(M77,招式表!$C:$O,9,FALSE),"")</f>
        <v>7</v>
      </c>
      <c r="O77" s="463" t="str">
        <f>IFERROR(VLOOKUP(MID(SUBSTITUTE(VLOOKUP($F$5,编号表!$A:$W,22,FALSE),",",""),(ROW(O77)-ROW($O$75))*4+1,4),招式表!$A:$C,3,FALSE),"")</f>
        <v>变圆</v>
      </c>
      <c r="P77" s="465">
        <f>IFERROR(VLOOKUP(O77,招式表!$C:$O,9,FALSE),"")</f>
        <v>3</v>
      </c>
      <c r="Q77" s="466" t="str">
        <f>IFERROR(VLOOKUP(MID(SUBSTITUTE(VLOOKUP($F$5,编号表!$A:$W,23,FALSE),",",""),(ROW(Q77)-ROW($Q$75))*4+1,4),招式表!$A:$C,3,FALSE),"")</f>
        <v>庆祝</v>
      </c>
      <c r="R77" s="468">
        <f>IFERROR(VLOOKUP(Q77,招式表!$C:$O,9,FALSE),"")</f>
        <v>1</v>
      </c>
    </row>
    <row r="78" customHeight="1" spans="2:19">
      <c r="B78" s="463" t="str">
        <f>IFERROR(VLOOKUP(MID(SUBSTITUTE(VLOOKUP($F$5,编号表!$A:$W,19,FALSE),",",""),(ROW(B78)-ROW($B$75))*4+1,4),招式表!$A:$C,3,FALSE),"")</f>
        <v>寄生种子</v>
      </c>
      <c r="C78" s="222">
        <f>IFERROR(VLOOKUP(B78,招式表!$C:$O,9,FALSE),"")</f>
        <v>5</v>
      </c>
      <c r="D78" s="464" t="str">
        <f t="shared" si="3"/>
        <v/>
      </c>
      <c r="F78" s="463" t="str">
        <f>IFERROR(VLOOKUP(MID(SUBSTITUTE(VLOOKUP($F$5,编号表!$A:$W,20,FALSE),",",""),(ROW(F78)-ROW($F$75))*4+1,4),招式表!$A:$C,3,FALSE),"")</f>
        <v>泰山压顶</v>
      </c>
      <c r="G78" s="222">
        <f>IFERROR(VLOOKUP(F78,招式表!$C:$O,9,FALSE),"")</f>
        <v>6</v>
      </c>
      <c r="H78" s="220" t="str">
        <f>IFERROR(VLOOKUP(MID(SUBSTITUTE(VLOOKUP($F$5,编号表!$A:$W,20,FALSE),",",""),(ROW(H78)-ROW($F$75)+50)*4+1,4),招式表!$A:$C,3,FALSE),"")</f>
        <v>起草</v>
      </c>
      <c r="I78" s="220">
        <f>IFERROR(VLOOKUP(H78,招式表!$C:$O,9,FALSE),"")</f>
        <v>5</v>
      </c>
      <c r="J78" s="222" t="str">
        <f>IFERROR(VLOOKUP(MID(SUBSTITUTE(VLOOKUP($F$5,编号表!$A:$W,20,FALSE),",",""),(ROW(J78)-ROW($J$75)+100)*4+1,4),招式表!$A:$C,3,FALSE),"")</f>
        <v/>
      </c>
      <c r="K78" s="464" t="str">
        <f>IFERROR(VLOOKUP(J78,招式表!$C:$O,9,FALSE),"")</f>
        <v/>
      </c>
      <c r="M78" s="463" t="str">
        <f>IFERROR(VLOOKUP(MID(SUBSTITUTE(VLOOKUP($F$5,编号表!$A:$W,21,FALSE),",",""),(ROW(M78)-ROW($M$75))*4+1,4),招式表!$A:$C,3,FALSE),"")</f>
        <v>挺住</v>
      </c>
      <c r="N78" s="465">
        <f>IFERROR(VLOOKUP(M78,招式表!$C:$O,9,FALSE),"")</f>
        <v>5</v>
      </c>
      <c r="O78" s="466" t="str">
        <f>IFERROR(VLOOKUP(MID(SUBSTITUTE(VLOOKUP($F$5,编号表!$A:$W,22,FALSE),",",""),(ROW(O78)-ROW($O$75))*4+1,4),招式表!$A:$C,3,FALSE),"")</f>
        <v>舍身冲撞</v>
      </c>
      <c r="P78" s="467">
        <f>IFERROR(VLOOKUP(O78,招式表!$C:$O,9,FALSE),"")</f>
        <v>7</v>
      </c>
      <c r="Q78" s="463" t="str">
        <f>IFERROR(VLOOKUP(MID(SUBSTITUTE(VLOOKUP($F$5,编号表!$A:$W,23,FALSE),",",""),(ROW(Q78)-ROW($Q$75))*4+1,4),招式表!$A:$C,3,FALSE),"")</f>
        <v>疯狂植物</v>
      </c>
      <c r="R78" s="464">
        <f>IFERROR(VLOOKUP(Q78,招式表!$C:$O,9,FALSE),"")</f>
        <v>8</v>
      </c>
    </row>
    <row r="79" customHeight="1" spans="2:19">
      <c r="B79" s="466" t="str">
        <f>IFERROR(VLOOKUP(MID(SUBSTITUTE(VLOOKUP($F$5,编号表!$A:$W,19,FALSE),",",""),(ROW(B79)-ROW($B$75))*4+1,4),招式表!$A:$C,3,FALSE),"")</f>
        <v>毒粉</v>
      </c>
      <c r="C79" s="220">
        <f>IFERROR(VLOOKUP(B79,招式表!$C:$O,9,FALSE),"")</f>
        <v>5</v>
      </c>
      <c r="D79" s="468" t="str">
        <f t="shared" si="3"/>
        <v/>
      </c>
      <c r="E79" s="469"/>
      <c r="F79" s="466" t="str">
        <f>IFERROR(VLOOKUP(MID(SUBSTITUTE(VLOOKUP($F$5,编号表!$A:$W,20,FALSE),",",""),(ROW(F79)-ROW($F$75))*4+1,4),招式表!$A:$C,3,FALSE),"")</f>
        <v>种子机关枪</v>
      </c>
      <c r="G79" s="220">
        <f>IFERROR(VLOOKUP(F79,招式表!$C:$O,9,FALSE),"")</f>
        <v>5</v>
      </c>
      <c r="H79" s="222" t="str">
        <f>IFERROR(VLOOKUP(MID(SUBSTITUTE(VLOOKUP($F$5,编号表!$A:$W,20,FALSE),",",""),(ROW(H79)-ROW($F$75)+50)*4+1,4),招式表!$A:$C,3,FALSE),"")</f>
        <v>毒液冲击</v>
      </c>
      <c r="I79" s="222">
        <f>IFERROR(VLOOKUP(H79,招式表!$C:$O,9,FALSE),"")</f>
        <v>6</v>
      </c>
      <c r="J79" s="220" t="str">
        <f>IFERROR(VLOOKUP(MID(SUBSTITUTE(VLOOKUP($F$5,编号表!$A:$W,20,FALSE),",",""),(ROW(J79)-ROW($J$75)+100)*4+1,4),招式表!$A:$C,3,FALSE),"")</f>
        <v/>
      </c>
      <c r="K79" s="468" t="str">
        <f>IFERROR(VLOOKUP(J79,招式表!$C:$O,9,FALSE),"")</f>
        <v/>
      </c>
      <c r="M79" s="466" t="str">
        <f>IFERROR(VLOOKUP(MID(SUBSTITUTE(VLOOKUP($F$5,编号表!$A:$W,21,FALSE),",",""),(ROW(M79)-ROW($M$75))*4+1,4),招式表!$A:$C,3,FALSE),"")</f>
        <v>终极吸取</v>
      </c>
      <c r="N79" s="467">
        <f>IFERROR(VLOOKUP(M79,招式表!$C:$O,9,FALSE),"")</f>
        <v>6</v>
      </c>
      <c r="O79" s="463" t="str">
        <f>IFERROR(VLOOKUP(MID(SUBSTITUTE(VLOOKUP($F$5,编号表!$A:$W,22,FALSE),",",""),(ROW(O79)-ROW($O$75))*4+1,4),招式表!$A:$C,3,FALSE),"")</f>
        <v>挺住</v>
      </c>
      <c r="P79" s="465">
        <f>IFERROR(VLOOKUP(O79,招式表!$C:$O,9,FALSE),"")</f>
        <v>5</v>
      </c>
      <c r="Q79" s="466" t="str">
        <f>IFERROR(VLOOKUP(MID(SUBSTITUTE(VLOOKUP($F$5,编号表!$A:$W,23,FALSE),",",""),(ROW(Q79)-ROW($Q$75))*4+1,4),招式表!$A:$C,3,FALSE),"")</f>
        <v>超级吸取</v>
      </c>
      <c r="R79" s="468">
        <f>IFERROR(VLOOKUP(Q79,招式表!$C:$O,9,FALSE),"")</f>
        <v>5</v>
      </c>
    </row>
    <row r="80" customHeight="1" spans="2:19">
      <c r="B80" s="463" t="str">
        <f>IFERROR(VLOOKUP(MID(SUBSTITUTE(VLOOKUP($F$5,编号表!$A:$W,19,FALSE),",",""),(ROW(B80)-ROW($B$75))*4+1,4),招式表!$A:$C,3,FALSE),"")</f>
        <v>强力鞭打</v>
      </c>
      <c r="C80" s="222">
        <f>IFERROR(VLOOKUP(B80,招式表!$C:$O,9,FALSE),"")</f>
        <v>8</v>
      </c>
      <c r="D80" s="464" t="str">
        <f t="shared" si="3"/>
        <v/>
      </c>
      <c r="E80" s="469"/>
      <c r="F80" s="463" t="str">
        <f>IFERROR(VLOOKUP(MID(SUBSTITUTE(VLOOKUP($F$5,编号表!$A:$W,20,FALSE),",",""),(ROW(F80)-ROW($F$75))*4+1,4),招式表!$A:$C,3,FALSE),"")</f>
        <v>诱惑</v>
      </c>
      <c r="G80" s="222">
        <f>IFERROR(VLOOKUP(F80,招式表!$C:$O,9,FALSE),"")</f>
        <v>5</v>
      </c>
      <c r="H80" s="220" t="str">
        <f>IFERROR(VLOOKUP(MID(SUBSTITUTE(VLOOKUP($F$5,编号表!$A:$W,20,FALSE),",",""),(ROW(H80)-ROW($F$75)+50)*4+1,4),招式表!$A:$C,3,FALSE),"")</f>
        <v>气象球</v>
      </c>
      <c r="I80" s="220">
        <f>IFERROR(VLOOKUP(H80,招式表!$C:$O,9,FALSE),"")</f>
        <v>7</v>
      </c>
      <c r="J80" s="222" t="str">
        <f>IFERROR(VLOOKUP(MID(SUBSTITUTE(VLOOKUP($F$5,编号表!$A:$W,20,FALSE),",",""),(ROW(J80)-ROW($J$75)+100)*4+1,4),招式表!$A:$C,3,FALSE),"")</f>
        <v/>
      </c>
      <c r="K80" s="464" t="str">
        <f>IFERROR(VLOOKUP(J80,招式表!$C:$O,9,FALSE),"")</f>
        <v/>
      </c>
      <c r="M80" s="463" t="str">
        <f>IFERROR(VLOOKUP(MID(SUBSTITUTE(VLOOKUP($F$5,编号表!$A:$W,21,FALSE),",",""),(ROW(M80)-ROW($M$75))*4+1,4),招式表!$A:$C,3,FALSE),"")</f>
        <v>草笛</v>
      </c>
      <c r="N80" s="465">
        <f>IFERROR(VLOOKUP(M80,招式表!$C:$O,9,FALSE),"")</f>
        <v>5</v>
      </c>
      <c r="O80" s="466" t="str">
        <f>IFERROR(VLOOKUP(MID(SUBSTITUTE(VLOOKUP($F$5,编号表!$A:$W,22,FALSE),",",""),(ROW(O80)-ROW($O$75))*4+1,4),招式表!$A:$C,3,FALSE),"")</f>
        <v>连斩</v>
      </c>
      <c r="P80" s="467">
        <f>IFERROR(VLOOKUP(O80,招式表!$C:$O,9,FALSE),"")</f>
        <v>4</v>
      </c>
      <c r="Q80" s="463" t="str">
        <f>IFERROR(VLOOKUP(MID(SUBSTITUTE(VLOOKUP($F$5,编号表!$A:$W,23,FALSE),",",""),(ROW(Q80)-ROW($Q$75))*4+1,4),招式表!$A:$C,3,FALSE),"")</f>
        <v>逆鳞</v>
      </c>
      <c r="R80" s="464">
        <f>IFERROR(VLOOKUP(Q80,招式表!$C:$O,9,FALSE),"")</f>
        <v>7</v>
      </c>
    </row>
    <row r="81" customHeight="1" spans="2:18">
      <c r="B81" s="466" t="str">
        <f>IFERROR(VLOOKUP(MID(SUBSTITUTE(VLOOKUP($F$5,编号表!$A:$W,19,FALSE),",",""),(ROW(B81)-ROW($B$75))*4+1,4),招式表!$A:$C,3,FALSE),"")</f>
        <v>飞叶快刀</v>
      </c>
      <c r="C81" s="220">
        <f>IFERROR(VLOOKUP(B81,招式表!$C:$O,9,FALSE),"")</f>
        <v>5</v>
      </c>
      <c r="D81" s="468" t="str">
        <f t="shared" si="3"/>
        <v/>
      </c>
      <c r="E81" s="469"/>
      <c r="F81" s="466" t="str">
        <f>IFERROR(VLOOKUP(MID(SUBSTITUTE(VLOOKUP($F$5,编号表!$A:$W,20,FALSE),",",""),(ROW(F81)-ROW($F$75))*4+1,4),招式表!$A:$C,3,FALSE),"")</f>
        <v>撒娇</v>
      </c>
      <c r="G81" s="220">
        <f>IFERROR(VLOOKUP(F81,招式表!$C:$O,9,FALSE),"")</f>
        <v>5</v>
      </c>
      <c r="H81" s="222" t="str">
        <f>IFERROR(VLOOKUP(MID(SUBSTITUTE(VLOOKUP($F$5,编号表!$A:$W,20,FALSE),",",""),(ROW(H81)-ROW($F$75)+50)*4+1,4),招式表!$A:$C,3,FALSE),"")</f>
        <v>自我激励</v>
      </c>
      <c r="I81" s="222">
        <f>IFERROR(VLOOKUP(H81,招式表!$C:$O,9,FALSE),"")</f>
        <v>5</v>
      </c>
      <c r="J81" s="220" t="str">
        <f>IFERROR(VLOOKUP(MID(SUBSTITUTE(VLOOKUP($F$5,编号表!$A:$W,20,FALSE),",",""),(ROW(J81)-ROW($J$75)+100)*4+1,4),招式表!$A:$C,3,FALSE),"")</f>
        <v/>
      </c>
      <c r="K81" s="468" t="str">
        <f>IFERROR(VLOOKUP(J81,招式表!$C:$O,9,FALSE),"")</f>
        <v/>
      </c>
      <c r="M81" s="466" t="str">
        <f>IFERROR(VLOOKUP(MID(SUBSTITUTE(VLOOKUP($F$5,编号表!$A:$W,21,FALSE),",",""),(ROW(M81)-ROW($M$75))*4+1,4),招式表!$A:$C,3,FALSE),"")</f>
        <v>青草场地</v>
      </c>
      <c r="N81" s="467">
        <f>IFERROR(VLOOKUP(M81,招式表!$C:$O,9,FALSE),"")</f>
        <v>7</v>
      </c>
      <c r="O81" s="463" t="str">
        <f>IFERROR(VLOOKUP(MID(SUBSTITUTE(VLOOKUP($F$5,编号表!$A:$W,22,FALSE),",",""),(ROW(O81)-ROW($O$75))*4+1,4),招式表!$A:$C,3,FALSE),"")</f>
        <v>终极吸取</v>
      </c>
      <c r="P81" s="465">
        <f>IFERROR(VLOOKUP(O81,招式表!$C:$O,9,FALSE),"")</f>
        <v>6</v>
      </c>
      <c r="Q81" s="466" t="str">
        <f>IFERROR(VLOOKUP(MID(SUBSTITUTE(VLOOKUP($F$5,编号表!$A:$W,23,FALSE),",",""),(ROW(Q81)-ROW($Q$75))*4+1,4),招式表!$A:$C,3,FALSE),"")</f>
        <v>愤怒</v>
      </c>
      <c r="R81" s="468">
        <f>IFERROR(VLOOKUP(Q81,招式表!$C:$O,9,FALSE),"")</f>
        <v>5</v>
      </c>
    </row>
    <row r="82" customHeight="1" spans="2:18">
      <c r="B82" s="463" t="str">
        <f>IFERROR(VLOOKUP(MID(SUBSTITUTE(VLOOKUP($F$5,编号表!$A:$W,19,FALSE),",",""),(ROW(B82)-ROW($B$75))*4+1,4),招式表!$A:$C,3,FALSE),"")</f>
        <v>种子炸弹</v>
      </c>
      <c r="C82" s="222">
        <f>IFERROR(VLOOKUP(B82,招式表!$C:$O,9,FALSE),"")</f>
        <v>6</v>
      </c>
      <c r="D82" s="464" t="str">
        <f t="shared" si="3"/>
        <v/>
      </c>
      <c r="E82" s="469"/>
      <c r="F82" s="463" t="str">
        <f>IFERROR(VLOOKUP(MID(SUBSTITUTE(VLOOKUP($F$5,编号表!$A:$W,20,FALSE),",",""),(ROW(F82)-ROW($F$75))*4+1,4),招式表!$A:$C,3,FALSE),"")</f>
        <v>密语</v>
      </c>
      <c r="G82" s="222">
        <f>IFERROR(VLOOKUP(F82,招式表!$C:$O,9,FALSE),"")</f>
        <v>3</v>
      </c>
      <c r="H82" s="220" t="str">
        <f>IFERROR(VLOOKUP(MID(SUBSTITUTE(VLOOKUP($F$5,编号表!$A:$W,20,FALSE),",",""),(ROW(H82)-ROW($F$75)+50)*4+1,4),招式表!$A:$C,3,FALSE),"")</f>
        <v/>
      </c>
      <c r="I82" s="220" t="str">
        <f>IFERROR(VLOOKUP(H82,招式表!$C:$O,9,FALSE),"")</f>
        <v/>
      </c>
      <c r="J82" s="222" t="str">
        <f>IFERROR(VLOOKUP(MID(SUBSTITUTE(VLOOKUP($F$5,编号表!$A:$W,20,FALSE),",",""),(ROW(J82)-ROW($J$75)+100)*4+1,4),招式表!$A:$C,3,FALSE),"")</f>
        <v/>
      </c>
      <c r="K82" s="464" t="str">
        <f>IFERROR(VLOOKUP(J82,招式表!$C:$O,9,FALSE),"")</f>
        <v/>
      </c>
      <c r="M82" s="463" t="str">
        <f>IFERROR(VLOOKUP(MID(SUBSTITUTE(VLOOKUP($F$5,编号表!$A:$W,21,FALSE),",",""),(ROW(M82)-ROW($M$75))*4+1,4),招式表!$A:$C,3,FALSE),"")</f>
        <v>扎根</v>
      </c>
      <c r="N82" s="465">
        <f>IFERROR(VLOOKUP(M82,招式表!$C:$O,9,FALSE),"")</f>
        <v>5</v>
      </c>
      <c r="O82" s="466" t="str">
        <f>IFERROR(VLOOKUP(MID(SUBSTITUTE(VLOOKUP($F$5,编号表!$A:$W,22,FALSE),",",""),(ROW(O82)-ROW($O$75))*4+1,4),招式表!$A:$C,3,FALSE),"")</f>
        <v>草之誓约</v>
      </c>
      <c r="P82" s="467">
        <f>IFERROR(VLOOKUP(O82,招式表!$C:$O,9,FALSE),"")</f>
        <v>6</v>
      </c>
      <c r="Q82" s="463" t="str">
        <f>IFERROR(VLOOKUP(MID(SUBSTITUTE(VLOOKUP($F$5,编号表!$A:$W,23,FALSE),",",""),(ROW(Q82)-ROW($Q$75))*4+1,4),招式表!$A:$C,3,FALSE),"")</f>
        <v>旋风刀</v>
      </c>
      <c r="R82" s="464">
        <f>IFERROR(VLOOKUP(Q82,招式表!$C:$O,9,FALSE),"")</f>
        <v>6</v>
      </c>
    </row>
    <row r="83" customHeight="1" spans="2:18">
      <c r="B83" s="466" t="str">
        <f>IFERROR(VLOOKUP(MID(SUBSTITUTE(VLOOKUP($F$5,编号表!$A:$W,19,FALSE),",",""),(ROW(B83)-ROW($B$75))*4+1,4),招式表!$A:$C,3,FALSE),"")</f>
        <v>催眠粉</v>
      </c>
      <c r="C83" s="220">
        <f>IFERROR(VLOOKUP(B83,招式表!$C:$O,9,FALSE),"")</f>
        <v>5</v>
      </c>
      <c r="D83" s="468" t="str">
        <f t="shared" si="3"/>
        <v/>
      </c>
      <c r="E83" s="469"/>
      <c r="F83" s="466" t="str">
        <f>IFERROR(VLOOKUP(MID(SUBSTITUTE(VLOOKUP($F$5,编号表!$A:$W,20,FALSE),",",""),(ROW(F83)-ROW($F$75))*4+1,4),招式表!$A:$C,3,FALSE),"")</f>
        <v>咒术</v>
      </c>
      <c r="G83" s="220">
        <f>IFERROR(VLOOKUP(F83,招式表!$C:$O,9,FALSE),"")</f>
        <v>7</v>
      </c>
      <c r="H83" s="222" t="str">
        <f>IFERROR(VLOOKUP(MID(SUBSTITUTE(VLOOKUP($F$5,编号表!$A:$W,20,FALSE),",",""),(ROW(H83)-ROW($F$75)+50)*4+1,4),招式表!$A:$C,3,FALSE),"")</f>
        <v/>
      </c>
      <c r="I83" s="222" t="str">
        <f>IFERROR(VLOOKUP(H83,招式表!$C:$O,9,FALSE),"")</f>
        <v/>
      </c>
      <c r="J83" s="220" t="str">
        <f>IFERROR(VLOOKUP(MID(SUBSTITUTE(VLOOKUP($F$5,编号表!$A:$W,20,FALSE),",",""),(ROW(J83)-ROW($J$75)+100)*4+1,4),招式表!$A:$C,3,FALSE),"")</f>
        <v/>
      </c>
      <c r="K83" s="468" t="str">
        <f>IFERROR(VLOOKUP(J83,招式表!$C:$O,9,FALSE),"")</f>
        <v/>
      </c>
      <c r="M83" s="466" t="str">
        <f>IFERROR(VLOOKUP(MID(SUBSTITUTE(VLOOKUP($F$5,编号表!$A:$W,21,FALSE),",",""),(ROW(M83)-ROW($M$75))*4+1,4),招式表!$A:$C,3,FALSE),"")</f>
        <v>飞叶风暴</v>
      </c>
      <c r="N83" s="467">
        <f>IFERROR(VLOOKUP(M83,招式表!$C:$O,9,FALSE),"")</f>
        <v>8</v>
      </c>
      <c r="O83" s="463" t="str">
        <f>IFERROR(VLOOKUP(MID(SUBSTITUTE(VLOOKUP($F$5,编号表!$A:$W,22,FALSE),",",""),(ROW(O83)-ROW($O$75))*4+1,4),招式表!$A:$C,3,FALSE),"")</f>
        <v>青草滑梯</v>
      </c>
      <c r="P83" s="465">
        <f>IFERROR(VLOOKUP(O83,招式表!$C:$O,9,FALSE),"")</f>
        <v>6</v>
      </c>
      <c r="Q83" s="466" t="str">
        <f>IFERROR(VLOOKUP(MID(SUBSTITUTE(VLOOKUP($F$5,编号表!$A:$W,23,FALSE),",",""),(ROW(Q83)-ROW($Q$75))*4+1,4),招式表!$A:$C,3,FALSE),"")</f>
        <v>反射壁</v>
      </c>
      <c r="R83" s="468">
        <f>IFERROR(VLOOKUP(Q83,招式表!$C:$O,9,FALSE),"")</f>
        <v>7</v>
      </c>
    </row>
    <row r="84" customHeight="1" spans="2:18">
      <c r="B84" s="463" t="str">
        <f>IFERROR(VLOOKUP(MID(SUBSTITUTE(VLOOKUP($F$5,编号表!$A:$W,19,FALSE),",",""),(ROW(B84)-ROW($B$75))*4+1,4),招式表!$A:$C,3,FALSE),"")</f>
        <v>日光束</v>
      </c>
      <c r="C84" s="222">
        <f>IFERROR(VLOOKUP(B84,招式表!$C:$O,9,FALSE),"")</f>
        <v>7</v>
      </c>
      <c r="D84" s="464" t="str">
        <f t="shared" si="3"/>
        <v/>
      </c>
      <c r="E84" s="469"/>
      <c r="F84" s="463" t="str">
        <f>IFERROR(VLOOKUP(MID(SUBSTITUTE(VLOOKUP($F$5,编号表!$A:$W,20,FALSE),",",""),(ROW(F84)-ROW($F$75))*4+1,4),招式表!$A:$C,3,FALSE),"")</f>
        <v>居合劈</v>
      </c>
      <c r="G84" s="222">
        <f>IFERROR(VLOOKUP(F84,招式表!$C:$O,9,FALSE),"")</f>
        <v>4</v>
      </c>
      <c r="H84" s="220" t="str">
        <f>IFERROR(VLOOKUP(MID(SUBSTITUTE(VLOOKUP($F$5,编号表!$A:$W,20,FALSE),",",""),(ROW(H84)-ROW($F$75)+50)*4+1,4),招式表!$A:$C,3,FALSE),"")</f>
        <v/>
      </c>
      <c r="I84" s="220" t="str">
        <f>IFERROR(VLOOKUP(H84,招式表!$C:$O,9,FALSE),"")</f>
        <v/>
      </c>
      <c r="J84" s="222" t="str">
        <f>IFERROR(VLOOKUP(MID(SUBSTITUTE(VLOOKUP($F$5,编号表!$A:$W,20,FALSE),",",""),(ROW(J84)-ROW($J$75)+100)*4+1,4),招式表!$A:$C,3,FALSE),"")</f>
        <v/>
      </c>
      <c r="K84" s="464" t="str">
        <f>IFERROR(VLOOKUP(J84,招式表!$C:$O,9,FALSE),"")</f>
        <v/>
      </c>
      <c r="M84" s="463" t="str">
        <f>IFERROR(VLOOKUP(MID(SUBSTITUTE(VLOOKUP($F$5,编号表!$A:$W,21,FALSE),",",""),(ROW(M84)-ROW($M$75))*4+1,4),招式表!$A:$C,3,FALSE),"")</f>
        <v>光墙</v>
      </c>
      <c r="N84" s="465">
        <f>IFERROR(VLOOKUP(M84,招式表!$C:$O,9,FALSE),"")</f>
        <v>7</v>
      </c>
      <c r="O84" s="466" t="str">
        <f>IFERROR(VLOOKUP(MID(SUBSTITUTE(VLOOKUP($F$5,编号表!$A:$W,22,FALSE),",",""),(ROW(O84)-ROW($O$75))*4+1,4),招式表!$A:$C,3,FALSE),"")</f>
        <v>头锤</v>
      </c>
      <c r="P84" s="467">
        <f>IFERROR(VLOOKUP(O84,招式表!$C:$O,9,FALSE),"")</f>
        <v>6</v>
      </c>
      <c r="Q84" s="463" t="str">
        <f>IFERROR(VLOOKUP(MID(SUBSTITUTE(VLOOKUP($F$5,编号表!$A:$W,23,FALSE),",",""),(ROW(Q84)-ROW($Q$75))*4+1,4),招式表!$A:$C,3,FALSE),"")</f>
        <v/>
      </c>
      <c r="R84" s="464" t="str">
        <f>IFERROR(VLOOKUP(Q84,招式表!$C:$O,9,FALSE),"")</f>
        <v/>
      </c>
    </row>
    <row r="85" customHeight="1" spans="2:18">
      <c r="B85" s="466" t="str">
        <f>IFERROR(VLOOKUP(MID(SUBSTITUTE(VLOOKUP($F$5,编号表!$A:$W,19,FALSE),",",""),(ROW(B85)-ROW($B$75))*4+1,4),招式表!$A:$C,3,FALSE),"")</f>
        <v>甜甜香气</v>
      </c>
      <c r="C85" s="220">
        <f>IFERROR(VLOOKUP(B85,招式表!$C:$O,9,FALSE),"")</f>
        <v>5</v>
      </c>
      <c r="D85" s="468" t="str">
        <f t="shared" si="3"/>
        <v/>
      </c>
      <c r="E85" s="469"/>
      <c r="F85" s="466" t="str">
        <f>IFERROR(VLOOKUP(MID(SUBSTITUTE(VLOOKUP($F$5,编号表!$A:$W,20,FALSE),",",""),(ROW(F85)-ROW($F$75))*4+1,4),招式表!$A:$C,3,FALSE),"")</f>
        <v>舍身冲撞</v>
      </c>
      <c r="G85" s="220">
        <f>IFERROR(VLOOKUP(F85,招式表!$C:$O,9,FALSE),"")</f>
        <v>7</v>
      </c>
      <c r="H85" s="222" t="str">
        <f>IFERROR(VLOOKUP(MID(SUBSTITUTE(VLOOKUP($F$5,编号表!$A:$W,20,FALSE),",",""),(ROW(H85)-ROW($F$75)+50)*4+1,4),招式表!$A:$C,3,FALSE),"")</f>
        <v/>
      </c>
      <c r="I85" s="222" t="str">
        <f>IFERROR(VLOOKUP(H85,招式表!$C:$O,9,FALSE),"")</f>
        <v/>
      </c>
      <c r="J85" s="220" t="str">
        <f>IFERROR(VLOOKUP(MID(SUBSTITUTE(VLOOKUP($F$5,编号表!$A:$W,20,FALSE),",",""),(ROW(J85)-ROW($J$75)+100)*4+1,4),招式表!$A:$C,3,FALSE),"")</f>
        <v/>
      </c>
      <c r="K85" s="468" t="str">
        <f>IFERROR(VLOOKUP(J85,招式表!$C:$O,9,FALSE),"")</f>
        <v/>
      </c>
      <c r="M85" s="466" t="str">
        <f>IFERROR(VLOOKUP(MID(SUBSTITUTE(VLOOKUP($F$5,编号表!$A:$W,21,FALSE),",",""),(ROW(M85)-ROW($M$75))*4+1,4),招式表!$A:$C,3,FALSE),"")</f>
        <v>魔法叶</v>
      </c>
      <c r="N85" s="467">
        <f>IFERROR(VLOOKUP(M85,招式表!$C:$O,9,FALSE),"")</f>
        <v>5</v>
      </c>
      <c r="O85" s="463" t="str">
        <f>IFERROR(VLOOKUP(MID(SUBSTITUTE(VLOOKUP($F$5,编号表!$A:$W,22,FALSE),",",""),(ROW(O85)-ROW($O$75))*4+1,4),招式表!$A:$C,3,FALSE),"")</f>
        <v>拍落</v>
      </c>
      <c r="P85" s="465">
        <f>IFERROR(VLOOKUP(O85,招式表!$C:$O,9,FALSE),"")</f>
        <v>6</v>
      </c>
      <c r="Q85" s="466" t="str">
        <f>IFERROR(VLOOKUP(MID(SUBSTITUTE(VLOOKUP($F$5,编号表!$A:$W,23,FALSE),",",""),(ROW(Q85)-ROW($Q$75))*4+1,4),招式表!$A:$C,3,FALSE),"")</f>
        <v/>
      </c>
      <c r="R85" s="468" t="str">
        <f>IFERROR(VLOOKUP(Q85,招式表!$C:$O,9,FALSE),"")</f>
        <v/>
      </c>
    </row>
    <row r="86" customHeight="1" spans="2:18">
      <c r="B86" s="463" t="str">
        <f>IFERROR(VLOOKUP(MID(SUBSTITUTE(VLOOKUP($F$5,编号表!$A:$W,19,FALSE),",",""),(ROW(B86)-ROW($B$75))*4+1,4),招式表!$A:$C,3,FALSE),"")</f>
        <v>光合作用</v>
      </c>
      <c r="C86" s="222">
        <f>IFERROR(VLOOKUP(B86,招式表!$C:$O,9,FALSE),"")</f>
        <v>6</v>
      </c>
      <c r="D86" s="464" t="str">
        <f t="shared" si="3"/>
        <v/>
      </c>
      <c r="E86" s="469"/>
      <c r="F86" s="463" t="str">
        <f>IFERROR(VLOOKUP(MID(SUBSTITUTE(VLOOKUP($F$5,编号表!$A:$W,20,FALSE),",",""),(ROW(F86)-ROW($F$75))*4+1,4),招式表!$A:$C,3,FALSE),"")</f>
        <v>影子分身</v>
      </c>
      <c r="G86" s="222">
        <f>IFERROR(VLOOKUP(F86,招式表!$C:$O,9,FALSE),"")</f>
        <v>6</v>
      </c>
      <c r="H86" s="220" t="str">
        <f>IFERROR(VLOOKUP(MID(SUBSTITUTE(VLOOKUP($F$5,编号表!$A:$W,20,FALSE),",",""),(ROW(H86)-ROW($F$75)+50)*4+1,4),招式表!$A:$C,3,FALSE),"")</f>
        <v/>
      </c>
      <c r="I86" s="220" t="str">
        <f>IFERROR(VLOOKUP(H86,招式表!$C:$O,9,FALSE),"")</f>
        <v/>
      </c>
      <c r="J86" s="222" t="str">
        <f>IFERROR(VLOOKUP(MID(SUBSTITUTE(VLOOKUP($F$5,编号表!$A:$W,20,FALSE),",",""),(ROW(J86)-ROW($J$75)+100)*4+1,4),招式表!$A:$C,3,FALSE),"")</f>
        <v/>
      </c>
      <c r="K86" s="464" t="str">
        <f>IFERROR(VLOOKUP(J86,招式表!$C:$O,9,FALSE),"")</f>
        <v/>
      </c>
      <c r="M86" s="463" t="str">
        <f>IFERROR(VLOOKUP(MID(SUBSTITUTE(VLOOKUP($F$5,编号表!$A:$W,21,FALSE),",",""),(ROW(M86)-ROW($M$75))*4+1,4),招式表!$A:$C,3,FALSE),"")</f>
        <v>自然之力</v>
      </c>
      <c r="N86" s="465">
        <f>IFERROR(VLOOKUP(M86,招式表!$C:$O,9,FALSE),"")</f>
        <v>5</v>
      </c>
      <c r="O86" s="466" t="str">
        <f>IFERROR(VLOOKUP(MID(SUBSTITUTE(VLOOKUP($F$5,编号表!$A:$W,22,FALSE),",",""),(ROW(O86)-ROW($O$75))*4+1,4),招式表!$A:$C,3,FALSE),"")</f>
        <v>模仿</v>
      </c>
      <c r="P86" s="467">
        <f>IFERROR(VLOOKUP(O86,招式表!$C:$O,9,FALSE),"")</f>
        <v>6</v>
      </c>
      <c r="Q86" s="463" t="str">
        <f>IFERROR(VLOOKUP(MID(SUBSTITUTE(VLOOKUP($F$5,编号表!$A:$W,23,FALSE),",",""),(ROW(Q86)-ROW($Q$75))*4+1,4),招式表!$A:$C,3,FALSE),"")</f>
        <v/>
      </c>
      <c r="R86" s="464" t="str">
        <f>IFERROR(VLOOKUP(Q86,招式表!$C:$O,9,FALSE),"")</f>
        <v/>
      </c>
    </row>
    <row r="87" customHeight="1" spans="2:18">
      <c r="B87" s="466" t="str">
        <f>IFERROR(VLOOKUP(MID(SUBSTITUTE(VLOOKUP($F$5,编号表!$A:$W,19,FALSE),",",""),(ROW(B87)-ROW($B$75))*4+1,4),招式表!$A:$C,3,FALSE),"")</f>
        <v>撞击</v>
      </c>
      <c r="C87" s="220">
        <f>IFERROR(VLOOKUP(B87,招式表!$C:$O,9,FALSE),"")</f>
        <v>2</v>
      </c>
      <c r="D87" s="468" t="str">
        <f t="shared" si="3"/>
        <v>是</v>
      </c>
      <c r="E87" s="469"/>
      <c r="F87" s="466" t="str">
        <f>IFERROR(VLOOKUP(MID(SUBSTITUTE(VLOOKUP($F$5,编号表!$A:$W,20,FALSE),",",""),(ROW(F87)-ROW($F$75))*4+1,4),招式表!$A:$C,3,FALSE),"")</f>
        <v>回声</v>
      </c>
      <c r="G87" s="220">
        <f>IFERROR(VLOOKUP(F87,招式表!$C:$O,9,FALSE),"")</f>
        <v>4</v>
      </c>
      <c r="H87" s="222" t="str">
        <f>IFERROR(VLOOKUP(MID(SUBSTITUTE(VLOOKUP($F$5,编号表!$A:$W,20,FALSE),",",""),(ROW(H87)-ROW($F$75)+50)*4+1,4),招式表!$A:$C,3,FALSE),"")</f>
        <v/>
      </c>
      <c r="I87" s="222" t="str">
        <f>IFERROR(VLOOKUP(H87,招式表!$C:$O,9,FALSE),"")</f>
        <v/>
      </c>
      <c r="J87" s="220" t="str">
        <f>IFERROR(VLOOKUP(MID(SUBSTITUTE(VLOOKUP($F$5,编号表!$A:$W,20,FALSE),",",""),(ROW(J87)-ROW($J$75)+100)*4+1,4),招式表!$A:$C,3,FALSE),"")</f>
        <v/>
      </c>
      <c r="K87" s="468" t="str">
        <f>IFERROR(VLOOKUP(J87,招式表!$C:$O,9,FALSE),"")</f>
        <v/>
      </c>
      <c r="M87" s="466" t="str">
        <f>IFERROR(VLOOKUP(MID(SUBSTITUTE(VLOOKUP($F$5,编号表!$A:$W,21,FALSE),",",""),(ROW(M87)-ROW($M$75))*4+1,4),招式表!$A:$C,3,FALSE),"")</f>
        <v>花瓣舞</v>
      </c>
      <c r="N87" s="467">
        <f>IFERROR(VLOOKUP(M87,招式表!$C:$O,9,FALSE),"")</f>
        <v>7</v>
      </c>
      <c r="O87" s="463" t="str">
        <f>IFERROR(VLOOKUP(MID(SUBSTITUTE(VLOOKUP($F$5,编号表!$A:$W,22,FALSE),",",""),(ROW(O87)-ROW($O$75))*4+1,4),招式表!$A:$C,3,FALSE),"")</f>
        <v>掷泥</v>
      </c>
      <c r="P87" s="465">
        <f>IFERROR(VLOOKUP(O87,招式表!$C:$O,9,FALSE),"")</f>
        <v>4</v>
      </c>
      <c r="Q87" s="466" t="str">
        <f>IFERROR(VLOOKUP(MID(SUBSTITUTE(VLOOKUP($F$5,编号表!$A:$W,23,FALSE),",",""),(ROW(Q87)-ROW($Q$75))*4+1,4),招式表!$A:$C,3,FALSE),"")</f>
        <v/>
      </c>
      <c r="R87" s="468" t="str">
        <f>IFERROR(VLOOKUP(Q87,招式表!$C:$O,9,FALSE),"")</f>
        <v/>
      </c>
    </row>
    <row r="88" customHeight="1" spans="2:18">
      <c r="B88" s="463" t="str">
        <f>IFERROR(VLOOKUP(MID(SUBSTITUTE(VLOOKUP($F$5,编号表!$A:$W,19,FALSE),",",""),(ROW(B88)-ROW($B$75))*4+1,4),招式表!$A:$C,3,FALSE),"")</f>
        <v>猛撞</v>
      </c>
      <c r="C88" s="222">
        <f>IFERROR(VLOOKUP(B88,招式表!$C:$O,9,FALSE),"")</f>
        <v>6</v>
      </c>
      <c r="D88" s="464" t="str">
        <f t="shared" si="3"/>
        <v/>
      </c>
      <c r="E88" s="469"/>
      <c r="F88" s="463" t="str">
        <f>IFERROR(VLOOKUP(MID(SUBSTITUTE(VLOOKUP($F$5,编号表!$A:$W,20,FALSE),",",""),(ROW(F88)-ROW($F$75))*4+1,4),招式表!$A:$C,3,FALSE),"")</f>
        <v>挺住</v>
      </c>
      <c r="G88" s="222">
        <f>IFERROR(VLOOKUP(F88,招式表!$C:$O,9,FALSE),"")</f>
        <v>5</v>
      </c>
      <c r="H88" s="220" t="str">
        <f>IFERROR(VLOOKUP(MID(SUBSTITUTE(VLOOKUP($F$5,编号表!$A:$W,20,FALSE),",",""),(ROW(H88)-ROW($F$75)+50)*4+1,4),招式表!$A:$C,3,FALSE),"")</f>
        <v/>
      </c>
      <c r="I88" s="220" t="str">
        <f>IFERROR(VLOOKUP(H88,招式表!$C:$O,9,FALSE),"")</f>
        <v/>
      </c>
      <c r="J88" s="222" t="str">
        <f>IFERROR(VLOOKUP(MID(SUBSTITUTE(VLOOKUP($F$5,编号表!$A:$W,20,FALSE),",",""),(ROW(J88)-ROW($J$75)+100)*4+1,4),招式表!$A:$C,3,FALSE),"")</f>
        <v/>
      </c>
      <c r="K88" s="464" t="str">
        <f>IFERROR(VLOOKUP(J88,招式表!$C:$O,9,FALSE),"")</f>
        <v/>
      </c>
      <c r="M88" s="463" t="str">
        <f>IFERROR(VLOOKUP(MID(SUBSTITUTE(VLOOKUP($F$5,编号表!$A:$W,21,FALSE),",",""),(ROW(M88)-ROW($M$75))*4+1,4),招式表!$A:$C,3,FALSE),"")</f>
        <v>强力鞭打</v>
      </c>
      <c r="N88" s="465">
        <f>IFERROR(VLOOKUP(M88,招式表!$C:$O,9,FALSE),"")</f>
        <v>8</v>
      </c>
      <c r="O88" s="466" t="str">
        <f>IFERROR(VLOOKUP(MID(SUBSTITUTE(VLOOKUP($F$5,编号表!$A:$W,22,FALSE),",",""),(ROW(O88)-ROW($O$75))*4+1,4),招式表!$A:$C,3,FALSE),"")</f>
        <v>种子炸弹</v>
      </c>
      <c r="P88" s="467">
        <f>IFERROR(VLOOKUP(O88,招式表!$C:$O,9,FALSE),"")</f>
        <v>6</v>
      </c>
      <c r="Q88" s="463" t="str">
        <f>IFERROR(VLOOKUP(MID(SUBSTITUTE(VLOOKUP($F$5,编号表!$A:$W,23,FALSE),",",""),(ROW(Q88)-ROW($Q$75))*4+1,4),招式表!$A:$C,3,FALSE),"")</f>
        <v/>
      </c>
      <c r="R88" s="464" t="str">
        <f>IFERROR(VLOOKUP(Q88,招式表!$C:$O,9,FALSE),"")</f>
        <v/>
      </c>
    </row>
    <row r="89" customHeight="1" spans="2:18">
      <c r="B89" s="466" t="str">
        <f>IFERROR(VLOOKUP(MID(SUBSTITUTE(VLOOKUP($F$5,编号表!$A:$W,19,FALSE),",",""),(ROW(B89)-ROW($B$75))*4+1,4),招式表!$A:$C,3,FALSE),"")</f>
        <v>藤鞭</v>
      </c>
      <c r="C89" s="220">
        <f>IFERROR(VLOOKUP(B89,招式表!$C:$O,9,FALSE),"")</f>
        <v>3</v>
      </c>
      <c r="D89" s="468" t="str">
        <f t="shared" si="3"/>
        <v>是</v>
      </c>
      <c r="E89" s="469"/>
      <c r="F89" s="466" t="str">
        <f>IFERROR(VLOOKUP(MID(SUBSTITUTE(VLOOKUP($F$5,编号表!$A:$W,20,FALSE),",",""),(ROW(F89)-ROW($F$75))*4+1,4),招式表!$A:$C,3,FALSE),"")</f>
        <v>能量球</v>
      </c>
      <c r="G89" s="220">
        <f>IFERROR(VLOOKUP(F89,招式表!$C:$O,9,FALSE),"")</f>
        <v>7</v>
      </c>
      <c r="H89" s="222" t="str">
        <f>IFERROR(VLOOKUP(MID(SUBSTITUTE(VLOOKUP($F$5,编号表!$A:$W,20,FALSE),",",""),(ROW(H89)-ROW($F$75)+50)*4+1,4),招式表!$A:$C,3,FALSE),"")</f>
        <v/>
      </c>
      <c r="I89" s="222" t="str">
        <f>IFERROR(VLOOKUP(H89,招式表!$C:$O,9,FALSE),"")</f>
        <v/>
      </c>
      <c r="J89" s="220" t="str">
        <f>IFERROR(VLOOKUP(MID(SUBSTITUTE(VLOOKUP($F$5,编号表!$A:$W,20,FALSE),",",""),(ROW(J89)-ROW($J$75)+100)*4+1,4),招式表!$A:$C,3,FALSE),"")</f>
        <v/>
      </c>
      <c r="K89" s="468" t="str">
        <f>IFERROR(VLOOKUP(J89,招式表!$C:$O,9,FALSE),"")</f>
        <v/>
      </c>
      <c r="M89" s="466" t="str">
        <f>IFERROR(VLOOKUP(MID(SUBSTITUTE(VLOOKUP($F$5,编号表!$A:$W,21,FALSE),",",""),(ROW(M89)-ROW($M$75))*4+1,4),招式表!$A:$C,3,FALSE),"")</f>
        <v>神秘守护</v>
      </c>
      <c r="N89" s="467">
        <f>IFERROR(VLOOKUP(M89,招式表!$C:$O,9,FALSE),"")</f>
        <v>5</v>
      </c>
      <c r="O89" s="463" t="str">
        <f>IFERROR(VLOOKUP(MID(SUBSTITUTE(VLOOKUP($F$5,编号表!$A:$W,22,FALSE),",",""),(ROW(O89)-ROW($O$75))*4+1,4),招式表!$A:$C,3,FALSE),"")</f>
        <v>梦话</v>
      </c>
      <c r="P89" s="465">
        <f>IFERROR(VLOOKUP(O89,招式表!$C:$O,9,FALSE),"")</f>
        <v>7</v>
      </c>
      <c r="Q89" s="466" t="str">
        <f>IFERROR(VLOOKUP(MID(SUBSTITUTE(VLOOKUP($F$5,编号表!$A:$W,23,FALSE),",",""),(ROW(Q89)-ROW($Q$75))*4+1,4),招式表!$A:$C,3,FALSE),"")</f>
        <v/>
      </c>
      <c r="R89" s="468" t="str">
        <f>IFERROR(VLOOKUP(Q89,招式表!$C:$O,9,FALSE),"")</f>
        <v/>
      </c>
    </row>
    <row r="90" customHeight="1" spans="2:18">
      <c r="B90" s="463" t="str">
        <f>IFERROR(VLOOKUP(MID(SUBSTITUTE(VLOOKUP($F$5,编号表!$A:$W,19,FALSE),",",""),(ROW(B90)-ROW($B$75))*4+1,4),招式表!$A:$C,3,FALSE),"")</f>
        <v>烦恼种子</v>
      </c>
      <c r="C90" s="222">
        <f>IFERROR(VLOOKUP(B90,招式表!$C:$O,9,FALSE),"")</f>
        <v>6</v>
      </c>
      <c r="D90" s="464" t="str">
        <f t="shared" si="3"/>
        <v/>
      </c>
      <c r="E90" s="469"/>
      <c r="F90" s="463" t="str">
        <f>IFERROR(VLOOKUP(MID(SUBSTITUTE(VLOOKUP($F$5,编号表!$A:$W,20,FALSE),",",""),(ROW(F90)-ROW($F$75))*4+1,4),招式表!$A:$C,3,FALSE),"")</f>
        <v>硬撑</v>
      </c>
      <c r="G90" s="222">
        <f>IFERROR(VLOOKUP(F90,招式表!$C:$O,9,FALSE),"")</f>
        <v>7</v>
      </c>
      <c r="H90" s="220" t="str">
        <f>IFERROR(VLOOKUP(MID(SUBSTITUTE(VLOOKUP($F$5,编号表!$A:$W,20,FALSE),",",""),(ROW(H90)-ROW($F$75)+50)*4+1,4),招式表!$A:$C,3,FALSE),"")</f>
        <v/>
      </c>
      <c r="I90" s="220" t="str">
        <f>IFERROR(VLOOKUP(H90,招式表!$C:$O,9,FALSE),"")</f>
        <v/>
      </c>
      <c r="J90" s="222" t="str">
        <f>IFERROR(VLOOKUP(MID(SUBSTITUTE(VLOOKUP($F$5,编号表!$A:$W,20,FALSE),",",""),(ROW(J90)-ROW($J$75)+100)*4+1,4),招式表!$A:$C,3,FALSE),"")</f>
        <v/>
      </c>
      <c r="K90" s="464" t="str">
        <f>IFERROR(VLOOKUP(J90,招式表!$C:$O,9,FALSE),"")</f>
        <v/>
      </c>
      <c r="M90" s="463" t="str">
        <f>IFERROR(VLOOKUP(MID(SUBSTITUTE(VLOOKUP($F$5,编号表!$A:$W,21,FALSE),",",""),(ROW(M90)-ROW($M$75))*4+1,4),招式表!$A:$C,3,FALSE),"")</f>
        <v>火箭头锤</v>
      </c>
      <c r="N90" s="465">
        <f>IFERROR(VLOOKUP(M90,招式表!$C:$O,9,FALSE),"")</f>
        <v>7</v>
      </c>
      <c r="O90" s="466" t="str">
        <f>IFERROR(VLOOKUP(MID(SUBSTITUTE(VLOOKUP($F$5,编号表!$A:$W,22,FALSE),",",""),(ROW(O90)-ROW($O$75))*4+1,4),招式表!$A:$C,3,FALSE),"")</f>
        <v>打鼾</v>
      </c>
      <c r="P90" s="467">
        <f>IFERROR(VLOOKUP(O90,招式表!$C:$O,9,FALSE),"")</f>
        <v>4</v>
      </c>
      <c r="Q90" s="463" t="str">
        <f>IFERROR(VLOOKUP(MID(SUBSTITUTE(VLOOKUP($F$5,编号表!$A:$W,23,FALSE),",",""),(ROW(Q90)-ROW($Q$75))*4+1,4),招式表!$A:$C,3,FALSE),"")</f>
        <v/>
      </c>
      <c r="R90" s="464" t="str">
        <f>IFERROR(VLOOKUP(Q90,招式表!$C:$O,9,FALSE),"")</f>
        <v/>
      </c>
    </row>
    <row r="91" customHeight="1" spans="2:18">
      <c r="B91" s="466" t="str">
        <f>IFERROR(VLOOKUP(MID(SUBSTITUTE(VLOOKUP($F$5,编号表!$A:$W,19,FALSE),",",""),(ROW(B91)-ROW($B$75))*4+1,4),招式表!$A:$C,3,FALSE),"")</f>
        <v/>
      </c>
      <c r="C91" s="220" t="str">
        <f>IFERROR(VLOOKUP(B91,招式表!$C:$O,9,FALSE),"")</f>
        <v/>
      </c>
      <c r="D91" s="468" t="str">
        <f t="shared" si="3"/>
        <v/>
      </c>
      <c r="E91" s="469"/>
      <c r="F91" s="466" t="str">
        <f>IFERROR(VLOOKUP(MID(SUBSTITUTE(VLOOKUP($F$5,编号表!$A:$W,20,FALSE),",",""),(ROW(F91)-ROW($F$75))*4+1,4),招式表!$A:$C,3,FALSE),"")</f>
        <v>点到为止</v>
      </c>
      <c r="G91" s="220">
        <f>IFERROR(VLOOKUP(F91,招式表!$C:$O,9,FALSE),"")</f>
        <v>5</v>
      </c>
      <c r="H91" s="222" t="str">
        <f>IFERROR(VLOOKUP(MID(SUBSTITUTE(VLOOKUP($F$5,编号表!$A:$W,20,FALSE),",",""),(ROW(H91)-ROW($F$75)+50)*4+1,4),招式表!$A:$C,3,FALSE),"")</f>
        <v/>
      </c>
      <c r="I91" s="222" t="str">
        <f>IFERROR(VLOOKUP(H91,招式表!$C:$O,9,FALSE),"")</f>
        <v/>
      </c>
      <c r="J91" s="220" t="str">
        <f>IFERROR(VLOOKUP(MID(SUBSTITUTE(VLOOKUP($F$5,编号表!$A:$W,20,FALSE),",",""),(ROW(J91)-ROW($J$75)+100)*4+1,4),招式表!$A:$C,3,FALSE),"")</f>
        <v/>
      </c>
      <c r="K91" s="468" t="str">
        <f>IFERROR(VLOOKUP(J91,招式表!$C:$O,9,FALSE),"")</f>
        <v/>
      </c>
      <c r="M91" s="466" t="str">
        <f>IFERROR(VLOOKUP(MID(SUBSTITUTE(VLOOKUP($F$5,编号表!$A:$W,21,FALSE),",",""),(ROW(M91)-ROW($M$75))*4+1,4),招式表!$A:$C,3,FALSE),"")</f>
        <v>污泥攻击</v>
      </c>
      <c r="N91" s="467">
        <f>IFERROR(VLOOKUP(M91,招式表!$C:$O,9,FALSE),"")</f>
        <v>5</v>
      </c>
      <c r="O91" s="463" t="str">
        <f>IFERROR(VLOOKUP(MID(SUBSTITUTE(VLOOKUP($F$5,编号表!$A:$W,22,FALSE),",",""),(ROW(O91)-ROW($O$75))*4+1,4),招式表!$A:$C,3,FALSE),"")</f>
        <v>吐丝</v>
      </c>
      <c r="P91" s="465">
        <f>IFERROR(VLOOKUP(O91,招式表!$C:$O,9,FALSE),"")</f>
        <v>4</v>
      </c>
      <c r="Q91" s="466" t="str">
        <f>IFERROR(VLOOKUP(MID(SUBSTITUTE(VLOOKUP($F$5,编号表!$A:$W,23,FALSE),",",""),(ROW(Q91)-ROW($Q$75))*4+1,4),招式表!$A:$C,3,FALSE),"")</f>
        <v/>
      </c>
      <c r="R91" s="468" t="str">
        <f>IFERROR(VLOOKUP(Q91,招式表!$C:$O,9,FALSE),"")</f>
        <v/>
      </c>
    </row>
    <row r="92" customHeight="1" spans="2:18">
      <c r="B92" s="463" t="str">
        <f>IFERROR(VLOOKUP(MID(SUBSTITUTE(VLOOKUP($F$5,编号表!$A:$W,19,FALSE),",",""),(ROW(B92)-ROW($B$75))*4+1,4),招式表!$A:$C,3,FALSE),"")</f>
        <v/>
      </c>
      <c r="C92" s="222" t="str">
        <f>IFERROR(VLOOKUP(B92,招式表!$C:$O,9,FALSE),"")</f>
        <v/>
      </c>
      <c r="D92" s="464" t="str">
        <f t="shared" si="3"/>
        <v/>
      </c>
      <c r="E92" s="469"/>
      <c r="F92" s="463" t="str">
        <f>IFERROR(VLOOKUP(MID(SUBSTITUTE(VLOOKUP($F$5,编号表!$A:$W,20,FALSE),",",""),(ROW(F92)-ROW($F$75))*4+1,4),招式表!$A:$C,3,FALSE),"")</f>
        <v>闪光</v>
      </c>
      <c r="G92" s="222">
        <f>IFERROR(VLOOKUP(F92,招式表!$C:$O,9,FALSE),"")</f>
        <v>5</v>
      </c>
      <c r="H92" s="220" t="str">
        <f>IFERROR(VLOOKUP(MID(SUBSTITUTE(VLOOKUP($F$5,编号表!$A:$W,20,FALSE),",",""),(ROW(H92)-ROW($F$75)+50)*4+1,4),招式表!$A:$C,3,FALSE),"")</f>
        <v/>
      </c>
      <c r="I92" s="220" t="str">
        <f>IFERROR(VLOOKUP(H92,招式表!$C:$O,9,FALSE),"")</f>
        <v/>
      </c>
      <c r="J92" s="222" t="str">
        <f>IFERROR(VLOOKUP(MID(SUBSTITUTE(VLOOKUP($F$5,编号表!$A:$W,20,FALSE),",",""),(ROW(J92)-ROW($J$75)+100)*4+1,4),招式表!$A:$C,3,FALSE),"")</f>
        <v/>
      </c>
      <c r="K92" s="464" t="str">
        <f>IFERROR(VLOOKUP(J92,招式表!$C:$O,9,FALSE),"")</f>
        <v/>
      </c>
      <c r="M92" s="463" t="str">
        <f>IFERROR(VLOOKUP(MID(SUBSTITUTE(VLOOKUP($F$5,编号表!$A:$W,21,FALSE),",",""),(ROW(M92)-ROW($M$75))*4+1,4),招式表!$A:$C,3,FALSE),"")</f>
        <v>剧毒</v>
      </c>
      <c r="N92" s="465">
        <f>IFERROR(VLOOKUP(M92,招式表!$C:$O,9,FALSE),"")</f>
        <v>7</v>
      </c>
      <c r="O92" s="466" t="str">
        <f>IFERROR(VLOOKUP(MID(SUBSTITUTE(VLOOKUP($F$5,编号表!$A:$W,22,FALSE),",",""),(ROW(O92)-ROW($O$75))*4+1,4),招式表!$A:$C,3,FALSE),"")</f>
        <v>替身</v>
      </c>
      <c r="P92" s="467">
        <f>IFERROR(VLOOKUP(O92,招式表!$C:$O,9,FALSE),"")</f>
        <v>6</v>
      </c>
      <c r="Q92" s="463" t="str">
        <f>IFERROR(VLOOKUP(MID(SUBSTITUTE(VLOOKUP($F$5,编号表!$A:$W,23,FALSE),",",""),(ROW(Q92)-ROW($Q$75))*4+1,4),招式表!$A:$C,3,FALSE),"")</f>
        <v/>
      </c>
      <c r="R92" s="464" t="str">
        <f>IFERROR(VLOOKUP(Q92,招式表!$C:$O,9,FALSE),"")</f>
        <v/>
      </c>
    </row>
    <row r="93" customHeight="1" spans="2:18">
      <c r="B93" s="466" t="str">
        <f>IFERROR(VLOOKUP(MID(SUBSTITUTE(VLOOKUP($F$5,编号表!$A:$W,19,FALSE),",",""),(ROW(B93)-ROW($B$75))*4+1,4),招式表!$A:$C,3,FALSE),"")</f>
        <v/>
      </c>
      <c r="C93" s="220" t="str">
        <f>IFERROR(VLOOKUP(B93,招式表!$C:$O,9,FALSE),"")</f>
        <v/>
      </c>
      <c r="D93" s="468" t="str">
        <f t="shared" si="3"/>
        <v/>
      </c>
      <c r="E93" s="469"/>
      <c r="F93" s="466" t="str">
        <f>IFERROR(VLOOKUP(MID(SUBSTITUTE(VLOOKUP($F$5,编号表!$A:$W,20,FALSE),",",""),(ROW(F93)-ROW($F$75))*4+1,4),招式表!$A:$C,3,FALSE),"")</f>
        <v>迁怒</v>
      </c>
      <c r="G93" s="220">
        <f>IFERROR(VLOOKUP(F93,招式表!$C:$O,9,FALSE),"")</f>
        <v>5</v>
      </c>
      <c r="H93" s="222" t="str">
        <f>IFERROR(VLOOKUP(MID(SUBSTITUTE(VLOOKUP($F$5,编号表!$A:$W,20,FALSE),",",""),(ROW(H93)-ROW($F$75)+50)*4+1,4),招式表!$A:$C,3,FALSE),"")</f>
        <v/>
      </c>
      <c r="I93" s="222" t="str">
        <f>IFERROR(VLOOKUP(H93,招式表!$C:$O,9,FALSE),"")</f>
        <v/>
      </c>
      <c r="J93" s="220" t="str">
        <f>IFERROR(VLOOKUP(MID(SUBSTITUTE(VLOOKUP($F$5,编号表!$A:$W,20,FALSE),",",""),(ROW(J93)-ROW($J$75)+100)*4+1,4),招式表!$A:$C,3,FALSE),"")</f>
        <v/>
      </c>
      <c r="K93" s="468" t="str">
        <f>IFERROR(VLOOKUP(J93,招式表!$C:$O,9,FALSE),"")</f>
        <v/>
      </c>
      <c r="M93" s="466" t="str">
        <f>IFERROR(VLOOKUP(MID(SUBSTITUTE(VLOOKUP($F$5,编号表!$A:$W,21,FALSE),",",""),(ROW(M93)-ROW($M$75))*4+1,4),招式表!$A:$C,3,FALSE),"")</f>
        <v/>
      </c>
      <c r="N93" s="467" t="str">
        <f>IFERROR(VLOOKUP(M93,招式表!$C:$O,9,FALSE),"")</f>
        <v/>
      </c>
      <c r="O93" s="463" t="str">
        <f>IFERROR(VLOOKUP(MID(SUBSTITUTE(VLOOKUP($F$5,编号表!$A:$W,22,FALSE),",",""),(ROW(O93)-ROW($O$75))*4+1,4),招式表!$A:$C,3,FALSE),"")</f>
        <v>虚张声势</v>
      </c>
      <c r="P93" s="465">
        <f>IFERROR(VLOOKUP(O93,招式表!$C:$O,9,FALSE),"")</f>
        <v>6</v>
      </c>
      <c r="Q93" s="466" t="str">
        <f>IFERROR(VLOOKUP(MID(SUBSTITUTE(VLOOKUP($F$5,编号表!$A:$W,23,FALSE),",",""),(ROW(Q93)-ROW($Q$75))*4+1,4),招式表!$A:$C,3,FALSE),"")</f>
        <v/>
      </c>
      <c r="R93" s="468" t="str">
        <f>IFERROR(VLOOKUP(Q93,招式表!$C:$O,9,FALSE),"")</f>
        <v/>
      </c>
    </row>
    <row r="94" customHeight="1" spans="2:18">
      <c r="B94" s="463" t="str">
        <f>IFERROR(VLOOKUP(MID(SUBSTITUTE(VLOOKUP($F$5,编号表!$A:$W,19,FALSE),",",""),(ROW(B94)-ROW($B$75))*4+1,4),招式表!$A:$C,3,FALSE),"")</f>
        <v/>
      </c>
      <c r="C94" s="222" t="str">
        <f>IFERROR(VLOOKUP(B94,招式表!$C:$O,9,FALSE),"")</f>
        <v/>
      </c>
      <c r="D94" s="464" t="str">
        <f t="shared" si="3"/>
        <v/>
      </c>
      <c r="E94" s="469"/>
      <c r="F94" s="463" t="str">
        <f>IFERROR(VLOOKUP(MID(SUBSTITUTE(VLOOKUP($F$5,编号表!$A:$W,20,FALSE),",",""),(ROW(F94)-ROW($F$75))*4+1,4),招式表!$A:$C,3,FALSE),"")</f>
        <v>终极吸取</v>
      </c>
      <c r="G94" s="222">
        <f>IFERROR(VLOOKUP(F94,招式表!$C:$O,9,FALSE),"")</f>
        <v>6</v>
      </c>
      <c r="H94" s="220" t="str">
        <f>IFERROR(VLOOKUP(MID(SUBSTITUTE(VLOOKUP($F$5,编号表!$A:$W,20,FALSE),",",""),(ROW(H94)-ROW($F$75)+50)*4+1,4),招式表!$A:$C,3,FALSE),"")</f>
        <v/>
      </c>
      <c r="I94" s="220" t="str">
        <f>IFERROR(VLOOKUP(H94,招式表!$C:$O,9,FALSE),"")</f>
        <v/>
      </c>
      <c r="J94" s="222" t="str">
        <f>IFERROR(VLOOKUP(MID(SUBSTITUTE(VLOOKUP($F$5,编号表!$A:$W,20,FALSE),",",""),(ROW(J94)-ROW($J$75)+100)*4+1,4),招式表!$A:$C,3,FALSE),"")</f>
        <v/>
      </c>
      <c r="K94" s="464" t="str">
        <f>IFERROR(VLOOKUP(J94,招式表!$C:$O,9,FALSE),"")</f>
        <v/>
      </c>
      <c r="M94" s="463" t="str">
        <f>IFERROR(VLOOKUP(MID(SUBSTITUTE(VLOOKUP($F$5,编号表!$A:$W,21,FALSE),",",""),(ROW(M94)-ROW($M$75))*4+1,4),招式表!$A:$C,3,FALSE),"")</f>
        <v/>
      </c>
      <c r="N94" s="465" t="str">
        <f>IFERROR(VLOOKUP(M94,招式表!$C:$O,9,FALSE),"")</f>
        <v/>
      </c>
      <c r="O94" s="466" t="str">
        <f>IFERROR(VLOOKUP(MID(SUBSTITUTE(VLOOKUP($F$5,编号表!$A:$W,22,FALSE),",",""),(ROW(O94)-ROW($O$75))*4+1,4),招式表!$A:$C,3,FALSE),"")</f>
        <v>剑舞</v>
      </c>
      <c r="P94" s="467">
        <f>IFERROR(VLOOKUP(O94,招式表!$C:$O,9,FALSE),"")</f>
        <v>6</v>
      </c>
      <c r="Q94" s="463" t="str">
        <f>IFERROR(VLOOKUP(MID(SUBSTITUTE(VLOOKUP($F$5,编号表!$A:$W,23,FALSE),",",""),(ROW(Q94)-ROW($Q$75))*4+1,4),招式表!$A:$C,3,FALSE),"")</f>
        <v/>
      </c>
      <c r="R94" s="464" t="str">
        <f>IFERROR(VLOOKUP(Q94,招式表!$C:$O,9,FALSE),"")</f>
        <v/>
      </c>
    </row>
    <row r="95" customHeight="1" spans="2:18">
      <c r="B95" s="466" t="str">
        <f>IFERROR(VLOOKUP(MID(SUBSTITUTE(VLOOKUP($F$5,编号表!$A:$W,19,FALSE),",",""),(ROW(B95)-ROW($B$75))*4+1,4),招式表!$A:$C,3,FALSE),"")</f>
        <v/>
      </c>
      <c r="C95" s="220" t="str">
        <f>IFERROR(VLOOKUP(B95,招式表!$C:$O,9,FALSE),"")</f>
        <v/>
      </c>
      <c r="D95" s="468" t="str">
        <f t="shared" si="3"/>
        <v/>
      </c>
      <c r="E95" s="469"/>
      <c r="F95" s="466" t="str">
        <f>IFERROR(VLOOKUP(MID(SUBSTITUTE(VLOOKUP($F$5,编号表!$A:$W,20,FALSE),",",""),(ROW(F95)-ROW($F$75))*4+1,4),招式表!$A:$C,3,FALSE),"")</f>
        <v>打草结</v>
      </c>
      <c r="G95" s="220">
        <f>IFERROR(VLOOKUP(F95,招式表!$C:$O,9,FALSE),"")</f>
        <v>6</v>
      </c>
      <c r="H95" s="222" t="str">
        <f>IFERROR(VLOOKUP(MID(SUBSTITUTE(VLOOKUP($F$5,编号表!$A:$W,20,FALSE),",",""),(ROW(H95)-ROW($F$75)+50)*4+1,4),招式表!$A:$C,3,FALSE),"")</f>
        <v/>
      </c>
      <c r="I95" s="222" t="str">
        <f>IFERROR(VLOOKUP(H95,招式表!$C:$O,9,FALSE),"")</f>
        <v/>
      </c>
      <c r="J95" s="220" t="str">
        <f>IFERROR(VLOOKUP(MID(SUBSTITUTE(VLOOKUP($F$5,编号表!$A:$W,20,FALSE),",",""),(ROW(J95)-ROW($J$75)+100)*4+1,4),招式表!$A:$C,3,FALSE),"")</f>
        <v/>
      </c>
      <c r="K95" s="468" t="str">
        <f>IFERROR(VLOOKUP(J95,招式表!$C:$O,9,FALSE),"")</f>
        <v/>
      </c>
      <c r="M95" s="466" t="str">
        <f>IFERROR(VLOOKUP(MID(SUBSTITUTE(VLOOKUP($F$5,编号表!$A:$W,21,FALSE),",",""),(ROW(M95)-ROW($M$75))*4+1,4),招式表!$A:$C,3,FALSE),"")</f>
        <v/>
      </c>
      <c r="N95" s="467" t="str">
        <f>IFERROR(VLOOKUP(M95,招式表!$C:$O,9,FALSE),"")</f>
        <v/>
      </c>
      <c r="O95" s="463" t="str">
        <f>IFERROR(VLOOKUP(MID(SUBSTITUTE(VLOOKUP($F$5,编号表!$A:$W,22,FALSE),",",""),(ROW(O95)-ROW($O$75))*4+1,4),招式表!$A:$C,3,FALSE),"")</f>
        <v>光合作用</v>
      </c>
      <c r="P95" s="465">
        <f>IFERROR(VLOOKUP(O95,招式表!$C:$O,9,FALSE),"")</f>
        <v>6</v>
      </c>
      <c r="Q95" s="466" t="str">
        <f>IFERROR(VLOOKUP(MID(SUBSTITUTE(VLOOKUP($F$5,编号表!$A:$W,23,FALSE),",",""),(ROW(Q95)-ROW($Q$75))*4+1,4),招式表!$A:$C,3,FALSE),"")</f>
        <v/>
      </c>
      <c r="R95" s="468" t="str">
        <f>IFERROR(VLOOKUP(Q95,招式表!$C:$O,9,FALSE),"")</f>
        <v/>
      </c>
    </row>
    <row r="96" customHeight="1" spans="2:18">
      <c r="B96" s="463" t="str">
        <f>IFERROR(VLOOKUP(MID(SUBSTITUTE(VLOOKUP($F$5,编号表!$A:$W,19,FALSE),",",""),(ROW(B96)-ROW($B$75))*4+1,4),招式表!$A:$C,3,FALSE),"")</f>
        <v/>
      </c>
      <c r="C96" s="222" t="str">
        <f>IFERROR(VLOOKUP(B96,招式表!$C:$O,9,FALSE),"")</f>
        <v/>
      </c>
      <c r="D96" s="464" t="str">
        <f t="shared" si="3"/>
        <v/>
      </c>
      <c r="E96" s="469"/>
      <c r="F96" s="463" t="str">
        <f>IFERROR(VLOOKUP(MID(SUBSTITUTE(VLOOKUP($F$5,编号表!$A:$W,20,FALSE),",",""),(ROW(F96)-ROW($F$75))*4+1,4),招式表!$A:$C,3,FALSE),"")</f>
        <v>草之誓约</v>
      </c>
      <c r="G96" s="222">
        <f>IFERROR(VLOOKUP(F96,招式表!$C:$O,9,FALSE),"")</f>
        <v>6</v>
      </c>
      <c r="H96" s="220" t="str">
        <f>IFERROR(VLOOKUP(MID(SUBSTITUTE(VLOOKUP($F$5,编号表!$A:$W,20,FALSE),",",""),(ROW(H96)-ROW($F$75)+50)*4+1,4),招式表!$A:$C,3,FALSE),"")</f>
        <v/>
      </c>
      <c r="I96" s="220" t="str">
        <f>IFERROR(VLOOKUP(H96,招式表!$C:$O,9,FALSE),"")</f>
        <v/>
      </c>
      <c r="J96" s="222" t="str">
        <f>IFERROR(VLOOKUP(MID(SUBSTITUTE(VLOOKUP($F$5,编号表!$A:$W,20,FALSE),",",""),(ROW(J96)-ROW($J$75)+100)*4+1,4),招式表!$A:$C,3,FALSE),"")</f>
        <v/>
      </c>
      <c r="K96" s="464" t="str">
        <f>IFERROR(VLOOKUP(J96,招式表!$C:$O,9,FALSE),"")</f>
        <v/>
      </c>
      <c r="M96" s="463" t="str">
        <f>IFERROR(VLOOKUP(MID(SUBSTITUTE(VLOOKUP($F$5,编号表!$A:$W,21,FALSE),",",""),(ROW(M96)-ROW($M$75))*4+1,4),招式表!$A:$C,3,FALSE),"")</f>
        <v/>
      </c>
      <c r="N96" s="465" t="str">
        <f>IFERROR(VLOOKUP(M96,招式表!$C:$O,9,FALSE),"")</f>
        <v/>
      </c>
      <c r="O96" s="466" t="str">
        <f>IFERROR(VLOOKUP(MID(SUBSTITUTE(VLOOKUP($F$5,编号表!$A:$W,22,FALSE),",",""),(ROW(O96)-ROW($O$75))*4+1,4),招式表!$A:$C,3,FALSE),"")</f>
        <v>烦恼种子</v>
      </c>
      <c r="P96" s="467">
        <f>IFERROR(VLOOKUP(O96,招式表!$C:$O,9,FALSE),"")</f>
        <v>6</v>
      </c>
      <c r="Q96" s="463" t="str">
        <f>IFERROR(VLOOKUP(MID(SUBSTITUTE(VLOOKUP($F$5,编号表!$A:$W,23,FALSE),",",""),(ROW(Q96)-ROW($Q$75))*4+1,4),招式表!$A:$C,3,FALSE),"")</f>
        <v/>
      </c>
      <c r="R96" s="464" t="str">
        <f>IFERROR(VLOOKUP(Q96,招式表!$C:$O,9,FALSE),"")</f>
        <v/>
      </c>
    </row>
    <row r="97" customHeight="1" spans="2:18">
      <c r="B97" s="466" t="str">
        <f>IFERROR(VLOOKUP(MID(SUBSTITUTE(VLOOKUP($F$5,编号表!$A:$W,19,FALSE),",",""),(ROW(B97)-ROW($B$75))*4+1,4),招式表!$A:$C,3,FALSE),"")</f>
        <v/>
      </c>
      <c r="C97" s="220" t="str">
        <f>IFERROR(VLOOKUP(B97,招式表!$C:$O,9,FALSE),"")</f>
        <v/>
      </c>
      <c r="D97" s="468" t="str">
        <f t="shared" si="3"/>
        <v/>
      </c>
      <c r="E97" s="469"/>
      <c r="F97" s="466" t="str">
        <f>IFERROR(VLOOKUP(MID(SUBSTITUTE(VLOOKUP($F$5,编号表!$A:$W,20,FALSE),",",""),(ROW(F97)-ROW($F$75))*4+1,4),招式表!$A:$C,3,FALSE),"")</f>
        <v>青草滑梯</v>
      </c>
      <c r="G97" s="220">
        <f>IFERROR(VLOOKUP(F97,招式表!$C:$O,9,FALSE),"")</f>
        <v>6</v>
      </c>
      <c r="H97" s="222" t="str">
        <f>IFERROR(VLOOKUP(MID(SUBSTITUTE(VLOOKUP($F$5,编号表!$A:$W,20,FALSE),",",""),(ROW(H97)-ROW($F$75)+50)*4+1,4),招式表!$A:$C,3,FALSE),"")</f>
        <v/>
      </c>
      <c r="I97" s="222" t="str">
        <f>IFERROR(VLOOKUP(H97,招式表!$C:$O,9,FALSE),"")</f>
        <v/>
      </c>
      <c r="J97" s="220" t="str">
        <f>IFERROR(VLOOKUP(MID(SUBSTITUTE(VLOOKUP($F$5,编号表!$A:$W,20,FALSE),",",""),(ROW(J97)-ROW($J$75)+100)*4+1,4),招式表!$A:$C,3,FALSE),"")</f>
        <v/>
      </c>
      <c r="K97" s="468" t="str">
        <f>IFERROR(VLOOKUP(J97,招式表!$C:$O,9,FALSE),"")</f>
        <v/>
      </c>
      <c r="M97" s="466" t="str">
        <f>IFERROR(VLOOKUP(MID(SUBSTITUTE(VLOOKUP($F$5,编号表!$A:$W,21,FALSE),",",""),(ROW(M97)-ROW($M$75))*4+1,4),招式表!$A:$C,3,FALSE),"")</f>
        <v/>
      </c>
      <c r="N97" s="467" t="str">
        <f>IFERROR(VLOOKUP(M97,招式表!$C:$O,9,FALSE),"")</f>
        <v/>
      </c>
      <c r="O97" s="463" t="str">
        <f>IFERROR(VLOOKUP(MID(SUBSTITUTE(VLOOKUP($F$5,编号表!$A:$W,22,FALSE),",",""),(ROW(O97)-ROW($O$75))*4+1,4),招式表!$A:$C,3,FALSE),"")</f>
        <v/>
      </c>
      <c r="P97" s="465" t="str">
        <f>IFERROR(VLOOKUP(O97,招式表!$C:$O,9,FALSE),"")</f>
        <v/>
      </c>
      <c r="Q97" s="466" t="str">
        <f>IFERROR(VLOOKUP(MID(SUBSTITUTE(VLOOKUP($F$5,编号表!$A:$W,23,FALSE),",",""),(ROW(Q97)-ROW($Q$75))*4+1,4),招式表!$A:$C,3,FALSE),"")</f>
        <v/>
      </c>
      <c r="R97" s="468" t="str">
        <f>IFERROR(VLOOKUP(Q97,招式表!$C:$O,9,FALSE),"")</f>
        <v/>
      </c>
    </row>
    <row r="98" customHeight="1" spans="2:18">
      <c r="B98" s="463" t="str">
        <f>IFERROR(VLOOKUP(MID(SUBSTITUTE(VLOOKUP($F$5,编号表!$A:$W,19,FALSE),",",""),(ROW(B98)-ROW($B$75))*4+1,4),招式表!$A:$C,3,FALSE),"")</f>
        <v/>
      </c>
      <c r="C98" s="222" t="str">
        <f>IFERROR(VLOOKUP(B98,招式表!$C:$O,9,FALSE),"")</f>
        <v/>
      </c>
      <c r="D98" s="464" t="str">
        <f t="shared" si="3"/>
        <v/>
      </c>
      <c r="E98" s="469"/>
      <c r="F98" s="463" t="str">
        <f>IFERROR(VLOOKUP(MID(SUBSTITUTE(VLOOKUP($F$5,编号表!$A:$W,20,FALSE),",",""),(ROW(F98)-ROW($F$75))*4+1,4),招式表!$A:$C,3,FALSE),"")</f>
        <v>青草场地</v>
      </c>
      <c r="G98" s="222">
        <f>IFERROR(VLOOKUP(F98,招式表!$C:$O,9,FALSE),"")</f>
        <v>7</v>
      </c>
      <c r="H98" s="220" t="str">
        <f>IFERROR(VLOOKUP(MID(SUBSTITUTE(VLOOKUP($F$5,编号表!$A:$W,20,FALSE),",",""),(ROW(H98)-ROW($F$75)+50)*4+1,4),招式表!$A:$C,3,FALSE),"")</f>
        <v/>
      </c>
      <c r="I98" s="220" t="str">
        <f>IFERROR(VLOOKUP(H98,招式表!$C:$O,9,FALSE),"")</f>
        <v/>
      </c>
      <c r="J98" s="222" t="str">
        <f>IFERROR(VLOOKUP(MID(SUBSTITUTE(VLOOKUP($F$5,编号表!$A:$W,20,FALSE),",",""),(ROW(J98)-ROW($J$75)+100)*4+1,4),招式表!$A:$C,3,FALSE),"")</f>
        <v/>
      </c>
      <c r="K98" s="464" t="str">
        <f>IFERROR(VLOOKUP(J98,招式表!$C:$O,9,FALSE),"")</f>
        <v/>
      </c>
      <c r="M98" s="463" t="str">
        <f>IFERROR(VLOOKUP(MID(SUBSTITUTE(VLOOKUP($F$5,编号表!$A:$W,21,FALSE),",",""),(ROW(M98)-ROW($M$75))*4+1,4),招式表!$A:$C,3,FALSE),"")</f>
        <v/>
      </c>
      <c r="N98" s="465" t="str">
        <f>IFERROR(VLOOKUP(M98,招式表!$C:$O,9,FALSE),"")</f>
        <v/>
      </c>
      <c r="O98" s="466" t="str">
        <f>IFERROR(VLOOKUP(MID(SUBSTITUTE(VLOOKUP($F$5,编号表!$A:$W,22,FALSE),",",""),(ROW(O98)-ROW($O$75))*4+1,4),招式表!$A:$C,3,FALSE),"")</f>
        <v/>
      </c>
      <c r="P98" s="467" t="str">
        <f>IFERROR(VLOOKUP(O98,招式表!$C:$O,9,FALSE),"")</f>
        <v/>
      </c>
      <c r="Q98" s="463" t="str">
        <f>IFERROR(VLOOKUP(MID(SUBSTITUTE(VLOOKUP($F$5,编号表!$A:$W,23,FALSE),",",""),(ROW(Q98)-ROW($Q$75))*4+1,4),招式表!$A:$C,3,FALSE),"")</f>
        <v/>
      </c>
      <c r="R98" s="464" t="str">
        <f>IFERROR(VLOOKUP(Q98,招式表!$C:$O,9,FALSE),"")</f>
        <v/>
      </c>
    </row>
    <row r="99" customHeight="1" spans="2:18">
      <c r="B99" s="466" t="str">
        <f>IFERROR(VLOOKUP(MID(SUBSTITUTE(VLOOKUP($F$5,编号表!$A:$W,19,FALSE),",",""),(ROW(B99)-ROW($B$75))*4+1,4),招式表!$A:$C,3,FALSE),"")</f>
        <v/>
      </c>
      <c r="C99" s="220" t="str">
        <f>IFERROR(VLOOKUP(B99,招式表!$C:$O,9,FALSE),"")</f>
        <v/>
      </c>
      <c r="D99" s="468" t="str">
        <f t="shared" si="3"/>
        <v/>
      </c>
      <c r="E99" s="469"/>
      <c r="F99" s="466" t="str">
        <f>IFERROR(VLOOKUP(MID(SUBSTITUTE(VLOOKUP($F$5,编号表!$A:$W,20,FALSE),",",""),(ROW(F99)-ROW($F$75))*4+1,4),招式表!$A:$C,3,FALSE),"")</f>
        <v>帮助</v>
      </c>
      <c r="G99" s="220">
        <f>IFERROR(VLOOKUP(F99,招式表!$C:$O,9,FALSE),"")</f>
        <v>5</v>
      </c>
      <c r="H99" s="222" t="str">
        <f>IFERROR(VLOOKUP(MID(SUBSTITUTE(VLOOKUP($F$5,编号表!$A:$W,20,FALSE),",",""),(ROW(H99)-ROW($F$75)+50)*4+1,4),招式表!$A:$C,3,FALSE),"")</f>
        <v/>
      </c>
      <c r="I99" s="222" t="str">
        <f>IFERROR(VLOOKUP(H99,招式表!$C:$O,9,FALSE),"")</f>
        <v/>
      </c>
      <c r="J99" s="220" t="str">
        <f>IFERROR(VLOOKUP(MID(SUBSTITUTE(VLOOKUP($F$5,编号表!$A:$W,20,FALSE),",",""),(ROW(J99)-ROW($J$75)+100)*4+1,4),招式表!$A:$C,3,FALSE),"")</f>
        <v/>
      </c>
      <c r="K99" s="468" t="str">
        <f>IFERROR(VLOOKUP(J99,招式表!$C:$O,9,FALSE),"")</f>
        <v/>
      </c>
      <c r="M99" s="466" t="str">
        <f>IFERROR(VLOOKUP(MID(SUBSTITUTE(VLOOKUP($F$5,编号表!$A:$W,21,FALSE),",",""),(ROW(M99)-ROW($M$75))*4+1,4),招式表!$A:$C,3,FALSE),"")</f>
        <v/>
      </c>
      <c r="N99" s="467" t="str">
        <f>IFERROR(VLOOKUP(M99,招式表!$C:$O,9,FALSE),"")</f>
        <v/>
      </c>
      <c r="O99" s="463" t="str">
        <f>IFERROR(VLOOKUP(MID(SUBSTITUTE(VLOOKUP($F$5,编号表!$A:$W,22,FALSE),",",""),(ROW(O99)-ROW($O$75))*4+1,4),招式表!$A:$C,3,FALSE),"")</f>
        <v/>
      </c>
      <c r="P99" s="465" t="str">
        <f>IFERROR(VLOOKUP(O99,招式表!$C:$O,9,FALSE),"")</f>
        <v/>
      </c>
      <c r="Q99" s="466" t="str">
        <f>IFERROR(VLOOKUP(MID(SUBSTITUTE(VLOOKUP($F$5,编号表!$A:$W,23,FALSE),",",""),(ROW(Q99)-ROW($Q$75))*4+1,4),招式表!$A:$C,3,FALSE),"")</f>
        <v/>
      </c>
      <c r="R99" s="468" t="str">
        <f>IFERROR(VLOOKUP(Q99,招式表!$C:$O,9,FALSE),"")</f>
        <v/>
      </c>
    </row>
    <row r="100" customHeight="1" spans="2:18">
      <c r="B100" s="463" t="str">
        <f>IFERROR(VLOOKUP(MID(SUBSTITUTE(VLOOKUP($F$5,编号表!$A:$W,19,FALSE),",",""),(ROW(B100)-ROW($B$75))*4+1,4),招式表!$A:$C,3,FALSE),"")</f>
        <v/>
      </c>
      <c r="C100" s="222" t="str">
        <f>IFERROR(VLOOKUP(B100,招式表!$C:$O,9,FALSE),"")</f>
        <v/>
      </c>
      <c r="D100" s="464" t="str">
        <f t="shared" si="3"/>
        <v/>
      </c>
      <c r="E100" s="469"/>
      <c r="F100" s="463" t="str">
        <f>IFERROR(VLOOKUP(MID(SUBSTITUTE(VLOOKUP($F$5,编号表!$A:$W,20,FALSE),",",""),(ROW(F100)-ROW($F$75))*4+1,4),招式表!$A:$C,3,FALSE),"")</f>
        <v>觉醒力量</v>
      </c>
      <c r="G100" s="222">
        <f>IFERROR(VLOOKUP(F100,招式表!$C:$O,9,FALSE),"")</f>
        <v>5</v>
      </c>
      <c r="H100" s="220" t="str">
        <f>IFERROR(VLOOKUP(MID(SUBSTITUTE(VLOOKUP($F$5,编号表!$A:$W,20,FALSE),",",""),(ROW(H100)-ROW($F$75)+50)*4+1,4),招式表!$A:$C,3,FALSE),"")</f>
        <v/>
      </c>
      <c r="I100" s="220" t="str">
        <f>IFERROR(VLOOKUP(H100,招式表!$C:$O,9,FALSE),"")</f>
        <v/>
      </c>
      <c r="J100" s="222" t="str">
        <f>IFERROR(VLOOKUP(MID(SUBSTITUTE(VLOOKUP($F$5,编号表!$A:$W,20,FALSE),",",""),(ROW(J100)-ROW($J$75)+100)*4+1,4),招式表!$A:$C,3,FALSE),"")</f>
        <v/>
      </c>
      <c r="K100" s="464" t="str">
        <f>IFERROR(VLOOKUP(J100,招式表!$C:$O,9,FALSE),"")</f>
        <v/>
      </c>
      <c r="M100" s="463" t="str">
        <f>IFERROR(VLOOKUP(MID(SUBSTITUTE(VLOOKUP($F$5,编号表!$A:$W,21,FALSE),",",""),(ROW(M100)-ROW($M$75))*4+1,4),招式表!$A:$C,3,FALSE),"")</f>
        <v/>
      </c>
      <c r="N100" s="465" t="str">
        <f>IFERROR(VLOOKUP(M100,招式表!$C:$O,9,FALSE),"")</f>
        <v/>
      </c>
      <c r="O100" s="466" t="str">
        <f>IFERROR(VLOOKUP(MID(SUBSTITUTE(VLOOKUP($F$5,编号表!$A:$W,22,FALSE),",",""),(ROW(O100)-ROW($O$75))*4+1,4),招式表!$A:$C,3,FALSE),"")</f>
        <v/>
      </c>
      <c r="P100" s="467" t="str">
        <f>IFERROR(VLOOKUP(O100,招式表!$C:$O,9,FALSE),"")</f>
        <v/>
      </c>
      <c r="Q100" s="463" t="str">
        <f>IFERROR(VLOOKUP(MID(SUBSTITUTE(VLOOKUP($F$5,编号表!$A:$W,23,FALSE),",",""),(ROW(Q100)-ROW($Q$75))*4+1,4),招式表!$A:$C,3,FALSE),"")</f>
        <v/>
      </c>
      <c r="R100" s="464" t="str">
        <f>IFERROR(VLOOKUP(Q100,招式表!$C:$O,9,FALSE),"")</f>
        <v/>
      </c>
    </row>
    <row r="101" customHeight="1" spans="2:18">
      <c r="B101" s="466" t="str">
        <f>IFERROR(VLOOKUP(MID(SUBSTITUTE(VLOOKUP($F$5,编号表!$A:$W,19,FALSE),",",""),(ROW(B101)-ROW($B$75))*4+1,4),招式表!$A:$C,3,FALSE),"")</f>
        <v/>
      </c>
      <c r="C101" s="220" t="str">
        <f>IFERROR(VLOOKUP(B101,招式表!$C:$O,9,FALSE),"")</f>
        <v/>
      </c>
      <c r="D101" s="468" t="str">
        <f t="shared" si="3"/>
        <v/>
      </c>
      <c r="E101" s="469"/>
      <c r="F101" s="466" t="str">
        <f>IFERROR(VLOOKUP(MID(SUBSTITUTE(VLOOKUP($F$5,编号表!$A:$W,20,FALSE),",",""),(ROW(F101)-ROW($F$75))*4+1,4),招式表!$A:$C,3,FALSE),"")</f>
        <v>拍落</v>
      </c>
      <c r="G101" s="220">
        <f>IFERROR(VLOOKUP(F101,招式表!$C:$O,9,FALSE),"")</f>
        <v>6</v>
      </c>
      <c r="H101" s="222" t="str">
        <f>IFERROR(VLOOKUP(MID(SUBSTITUTE(VLOOKUP($F$5,编号表!$A:$W,20,FALSE),",",""),(ROW(H101)-ROW($F$75)+50)*4+1,4),招式表!$A:$C,3,FALSE),"")</f>
        <v/>
      </c>
      <c r="I101" s="222" t="str">
        <f>IFERROR(VLOOKUP(H101,招式表!$C:$O,9,FALSE),"")</f>
        <v/>
      </c>
      <c r="J101" s="220" t="str">
        <f>IFERROR(VLOOKUP(MID(SUBSTITUTE(VLOOKUP($F$5,编号表!$A:$W,20,FALSE),",",""),(ROW(J101)-ROW($J$75)+100)*4+1,4),招式表!$A:$C,3,FALSE),"")</f>
        <v/>
      </c>
      <c r="K101" s="468" t="str">
        <f>IFERROR(VLOOKUP(J101,招式表!$C:$O,9,FALSE),"")</f>
        <v/>
      </c>
      <c r="M101" s="466" t="str">
        <f>IFERROR(VLOOKUP(MID(SUBSTITUTE(VLOOKUP($F$5,编号表!$A:$W,21,FALSE),",",""),(ROW(M101)-ROW($M$75))*4+1,4),招式表!$A:$C,3,FALSE),"")</f>
        <v/>
      </c>
      <c r="N101" s="467" t="str">
        <f>IFERROR(VLOOKUP(M101,招式表!$C:$O,9,FALSE),"")</f>
        <v/>
      </c>
      <c r="O101" s="463" t="str">
        <f>IFERROR(VLOOKUP(MID(SUBSTITUTE(VLOOKUP($F$5,编号表!$A:$W,22,FALSE),",",""),(ROW(O101)-ROW($O$75))*4+1,4),招式表!$A:$C,3,FALSE),"")</f>
        <v/>
      </c>
      <c r="P101" s="465" t="str">
        <f>IFERROR(VLOOKUP(O101,招式表!$C:$O,9,FALSE),"")</f>
        <v/>
      </c>
      <c r="Q101" s="466" t="str">
        <f>IFERROR(VLOOKUP(MID(SUBSTITUTE(VLOOKUP($F$5,编号表!$A:$W,23,FALSE),",",""),(ROW(Q101)-ROW($Q$75))*4+1,4),招式表!$A:$C,3,FALSE),"")</f>
        <v/>
      </c>
      <c r="R101" s="468" t="str">
        <f>IFERROR(VLOOKUP(Q101,招式表!$C:$O,9,FALSE),"")</f>
        <v/>
      </c>
    </row>
    <row r="102" customHeight="1" spans="2:18">
      <c r="B102" s="463" t="str">
        <f>IFERROR(VLOOKUP(MID(SUBSTITUTE(VLOOKUP($F$5,编号表!$A:$W,19,FALSE),",",""),(ROW(B102)-ROW($B$75))*4+1,4),招式表!$A:$C,3,FALSE),"")</f>
        <v/>
      </c>
      <c r="C102" s="222" t="str">
        <f>IFERROR(VLOOKUP(B102,招式表!$C:$O,9,FALSE),"")</f>
        <v/>
      </c>
      <c r="D102" s="464" t="str">
        <f t="shared" si="3"/>
        <v/>
      </c>
      <c r="E102" s="469"/>
      <c r="F102" s="463" t="str">
        <f>IFERROR(VLOOKUP(MID(SUBSTITUTE(VLOOKUP($F$5,编号表!$A:$W,20,FALSE),",",""),(ROW(F102)-ROW($F$75))*4+1,4),招式表!$A:$C,3,FALSE),"")</f>
        <v>飞叶风暴</v>
      </c>
      <c r="G102" s="222">
        <f>IFERROR(VLOOKUP(F102,招式表!$C:$O,9,FALSE),"")</f>
        <v>8</v>
      </c>
      <c r="H102" s="220" t="str">
        <f>IFERROR(VLOOKUP(MID(SUBSTITUTE(VLOOKUP($F$5,编号表!$A:$W,20,FALSE),",",""),(ROW(H102)-ROW($F$75)+50)*4+1,4),招式表!$A:$C,3,FALSE),"")</f>
        <v/>
      </c>
      <c r="I102" s="220" t="str">
        <f>IFERROR(VLOOKUP(H102,招式表!$C:$O,9,FALSE),"")</f>
        <v/>
      </c>
      <c r="J102" s="222" t="str">
        <f>IFERROR(VLOOKUP(MID(SUBSTITUTE(VLOOKUP($F$5,编号表!$A:$W,20,FALSE),",",""),(ROW(J102)-ROW($J$75)+100)*4+1,4),招式表!$A:$C,3,FALSE),"")</f>
        <v/>
      </c>
      <c r="K102" s="464" t="str">
        <f>IFERROR(VLOOKUP(J102,招式表!$C:$O,9,FALSE),"")</f>
        <v/>
      </c>
      <c r="M102" s="463" t="str">
        <f>IFERROR(VLOOKUP(MID(SUBSTITUTE(VLOOKUP($F$5,编号表!$A:$W,21,FALSE),",",""),(ROW(M102)-ROW($M$75))*4+1,4),招式表!$A:$C,3,FALSE),"")</f>
        <v/>
      </c>
      <c r="N102" s="465" t="str">
        <f>IFERROR(VLOOKUP(M102,招式表!$C:$O,9,FALSE),"")</f>
        <v/>
      </c>
      <c r="O102" s="466" t="str">
        <f>IFERROR(VLOOKUP(MID(SUBSTITUTE(VLOOKUP($F$5,编号表!$A:$W,22,FALSE),",",""),(ROW(O102)-ROW($O$75))*4+1,4),招式表!$A:$C,3,FALSE),"")</f>
        <v/>
      </c>
      <c r="P102" s="467" t="str">
        <f>IFERROR(VLOOKUP(O102,招式表!$C:$O,9,FALSE),"")</f>
        <v/>
      </c>
      <c r="Q102" s="463" t="str">
        <f>IFERROR(VLOOKUP(MID(SUBSTITUTE(VLOOKUP($F$5,编号表!$A:$W,23,FALSE),",",""),(ROW(Q102)-ROW($Q$75))*4+1,4),招式表!$A:$C,3,FALSE),"")</f>
        <v/>
      </c>
      <c r="R102" s="464" t="str">
        <f>IFERROR(VLOOKUP(Q102,招式表!$C:$O,9,FALSE),"")</f>
        <v/>
      </c>
    </row>
    <row r="103" customHeight="1" spans="2:18">
      <c r="B103" s="466" t="str">
        <f>IFERROR(VLOOKUP(MID(SUBSTITUTE(VLOOKUP($F$5,编号表!$A:$W,19,FALSE),",",""),(ROW(B103)-ROW($B$75))*4+1,4),招式表!$A:$C,3,FALSE),"")</f>
        <v/>
      </c>
      <c r="C103" s="220" t="str">
        <f>IFERROR(VLOOKUP(B103,招式表!$C:$O,9,FALSE),"")</f>
        <v/>
      </c>
      <c r="D103" s="468" t="str">
        <f t="shared" si="3"/>
        <v/>
      </c>
      <c r="E103" s="469"/>
      <c r="F103" s="466" t="str">
        <f>IFERROR(VLOOKUP(MID(SUBSTITUTE(VLOOKUP($F$5,编号表!$A:$W,20,FALSE),",",""),(ROW(F103)-ROW($F$75))*4+1,4),招式表!$A:$C,3,FALSE),"")</f>
        <v>光墙</v>
      </c>
      <c r="G103" s="220">
        <f>IFERROR(VLOOKUP(F103,招式表!$C:$O,9,FALSE),"")</f>
        <v>7</v>
      </c>
      <c r="H103" s="222" t="str">
        <f>IFERROR(VLOOKUP(MID(SUBSTITUTE(VLOOKUP($F$5,编号表!$A:$W,20,FALSE),",",""),(ROW(H103)-ROW($F$75)+50)*4+1,4),招式表!$A:$C,3,FALSE),"")</f>
        <v/>
      </c>
      <c r="I103" s="222" t="str">
        <f>IFERROR(VLOOKUP(H103,招式表!$C:$O,9,FALSE),"")</f>
        <v/>
      </c>
      <c r="J103" s="220" t="str">
        <f>IFERROR(VLOOKUP(MID(SUBSTITUTE(VLOOKUP($F$5,编号表!$A:$W,20,FALSE),",",""),(ROW(J103)-ROW($J$75)+100)*4+1,4),招式表!$A:$C,3,FALSE),"")</f>
        <v/>
      </c>
      <c r="K103" s="468" t="str">
        <f>IFERROR(VLOOKUP(J103,招式表!$C:$O,9,FALSE),"")</f>
        <v/>
      </c>
      <c r="M103" s="466" t="str">
        <f>IFERROR(VLOOKUP(MID(SUBSTITUTE(VLOOKUP($F$5,编号表!$A:$W,21,FALSE),",",""),(ROW(M103)-ROW($M$75))*4+1,4),招式表!$A:$C,3,FALSE),"")</f>
        <v/>
      </c>
      <c r="N103" s="467" t="str">
        <f>IFERROR(VLOOKUP(M103,招式表!$C:$O,9,FALSE),"")</f>
        <v/>
      </c>
      <c r="O103" s="463" t="str">
        <f>IFERROR(VLOOKUP(MID(SUBSTITUTE(VLOOKUP($F$5,编号表!$A:$W,22,FALSE),",",""),(ROW(O103)-ROW($O$75))*4+1,4),招式表!$A:$C,3,FALSE),"")</f>
        <v/>
      </c>
      <c r="P103" s="465" t="str">
        <f>IFERROR(VLOOKUP(O103,招式表!$C:$O,9,FALSE),"")</f>
        <v/>
      </c>
      <c r="Q103" s="466" t="str">
        <f>IFERROR(VLOOKUP(MID(SUBSTITUTE(VLOOKUP($F$5,编号表!$A:$W,23,FALSE),",",""),(ROW(Q103)-ROW($Q$75))*4+1,4),招式表!$A:$C,3,FALSE),"")</f>
        <v/>
      </c>
      <c r="R103" s="468" t="str">
        <f>IFERROR(VLOOKUP(Q103,招式表!$C:$O,9,FALSE),"")</f>
        <v/>
      </c>
    </row>
    <row r="104" customHeight="1" spans="2:18">
      <c r="B104" s="463" t="str">
        <f>IFERROR(VLOOKUP(MID(SUBSTITUTE(VLOOKUP($F$5,编号表!$A:$W,19,FALSE),",",""),(ROW(B104)-ROW($B$75))*4+1,4),招式表!$A:$C,3,FALSE),"")</f>
        <v/>
      </c>
      <c r="C104" s="222" t="str">
        <f>IFERROR(VLOOKUP(B104,招式表!$C:$O,9,FALSE),"")</f>
        <v/>
      </c>
      <c r="D104" s="464" t="str">
        <f t="shared" si="3"/>
        <v/>
      </c>
      <c r="E104" s="469"/>
      <c r="F104" s="463" t="str">
        <f>IFERROR(VLOOKUP(MID(SUBSTITUTE(VLOOKUP($F$5,编号表!$A:$W,20,FALSE),",",""),(ROW(F104)-ROW($F$75))*4+1,4),招式表!$A:$C,3,FALSE),"")</f>
        <v>魔法叶</v>
      </c>
      <c r="G104" s="222">
        <f>IFERROR(VLOOKUP(F104,招式表!$C:$O,9,FALSE),"")</f>
        <v>5</v>
      </c>
      <c r="H104" s="220" t="str">
        <f>IFERROR(VLOOKUP(MID(SUBSTITUTE(VLOOKUP($F$5,编号表!$A:$W,20,FALSE),",",""),(ROW(H104)-ROW($F$75)+50)*4+1,4),招式表!$A:$C,3,FALSE),"")</f>
        <v/>
      </c>
      <c r="I104" s="220" t="str">
        <f>IFERROR(VLOOKUP(H104,招式表!$C:$O,9,FALSE),"")</f>
        <v/>
      </c>
      <c r="J104" s="222" t="str">
        <f>IFERROR(VLOOKUP(MID(SUBSTITUTE(VLOOKUP($F$5,编号表!$A:$W,20,FALSE),",",""),(ROW(J104)-ROW($J$75)+100)*4+1,4),招式表!$A:$C,3,FALSE),"")</f>
        <v/>
      </c>
      <c r="K104" s="464" t="str">
        <f>IFERROR(VLOOKUP(J104,招式表!$C:$O,9,FALSE),"")</f>
        <v/>
      </c>
      <c r="M104" s="463" t="str">
        <f>IFERROR(VLOOKUP(MID(SUBSTITUTE(VLOOKUP($F$5,编号表!$A:$W,21,FALSE),",",""),(ROW(M104)-ROW($M$75))*4+1,4),招式表!$A:$C,3,FALSE),"")</f>
        <v/>
      </c>
      <c r="N104" s="465" t="str">
        <f>IFERROR(VLOOKUP(M104,招式表!$C:$O,9,FALSE),"")</f>
        <v/>
      </c>
      <c r="O104" s="466" t="str">
        <f>IFERROR(VLOOKUP(MID(SUBSTITUTE(VLOOKUP($F$5,编号表!$A:$W,22,FALSE),",",""),(ROW(O104)-ROW($O$75))*4+1,4),招式表!$A:$C,3,FALSE),"")</f>
        <v/>
      </c>
      <c r="P104" s="467" t="str">
        <f>IFERROR(VLOOKUP(O104,招式表!$C:$O,9,FALSE),"")</f>
        <v/>
      </c>
      <c r="Q104" s="463" t="str">
        <f>IFERROR(VLOOKUP(MID(SUBSTITUTE(VLOOKUP($F$5,编号表!$A:$W,23,FALSE),",",""),(ROW(Q104)-ROW($Q$75))*4+1,4),招式表!$A:$C,3,FALSE),"")</f>
        <v/>
      </c>
      <c r="R104" s="464" t="str">
        <f>IFERROR(VLOOKUP(Q104,招式表!$C:$O,9,FALSE),"")</f>
        <v/>
      </c>
    </row>
    <row r="105" customHeight="1" spans="2:18">
      <c r="B105" s="466" t="str">
        <f>IFERROR(VLOOKUP(MID(SUBSTITUTE(VLOOKUP($F$5,编号表!$A:$W,19,FALSE),",",""),(ROW(B105)-ROW($B$75))*4+1,4),招式表!$A:$C,3,FALSE),"")</f>
        <v/>
      </c>
      <c r="C105" s="220" t="str">
        <f>IFERROR(VLOOKUP(B105,招式表!$C:$O,9,FALSE),"")</f>
        <v/>
      </c>
      <c r="D105" s="468" t="str">
        <f t="shared" si="3"/>
        <v/>
      </c>
      <c r="E105" s="469"/>
      <c r="F105" s="466" t="str">
        <f>IFERROR(VLOOKUP(MID(SUBSTITUTE(VLOOKUP($F$5,编号表!$A:$W,20,FALSE),",",""),(ROW(F105)-ROW($F$75))*4+1,4),招式表!$A:$C,3,FALSE),"")</f>
        <v>自然之恩</v>
      </c>
      <c r="G105" s="220">
        <f>IFERROR(VLOOKUP(F105,招式表!$C:$O,9,FALSE),"")</f>
        <v>6</v>
      </c>
      <c r="H105" s="222" t="str">
        <f>IFERROR(VLOOKUP(MID(SUBSTITUTE(VLOOKUP($F$5,编号表!$A:$W,20,FALSE),",",""),(ROW(H105)-ROW($F$75)+50)*4+1,4),招式表!$A:$C,3,FALSE),"")</f>
        <v/>
      </c>
      <c r="I105" s="222" t="str">
        <f>IFERROR(VLOOKUP(H105,招式表!$C:$O,9,FALSE),"")</f>
        <v/>
      </c>
      <c r="J105" s="220" t="str">
        <f>IFERROR(VLOOKUP(MID(SUBSTITUTE(VLOOKUP($F$5,编号表!$A:$W,20,FALSE),",",""),(ROW(J105)-ROW($J$75)+100)*4+1,4),招式表!$A:$C,3,FALSE),"")</f>
        <v/>
      </c>
      <c r="K105" s="468" t="str">
        <f>IFERROR(VLOOKUP(J105,招式表!$C:$O,9,FALSE),"")</f>
        <v/>
      </c>
      <c r="M105" s="466" t="str">
        <f>IFERROR(VLOOKUP(MID(SUBSTITUTE(VLOOKUP($F$5,编号表!$A:$W,21,FALSE),",",""),(ROW(M105)-ROW($M$75))*4+1,4),招式表!$A:$C,3,FALSE),"")</f>
        <v/>
      </c>
      <c r="N105" s="467" t="str">
        <f>IFERROR(VLOOKUP(M105,招式表!$C:$O,9,FALSE),"")</f>
        <v/>
      </c>
      <c r="O105" s="463" t="str">
        <f>IFERROR(VLOOKUP(MID(SUBSTITUTE(VLOOKUP($F$5,编号表!$A:$W,22,FALSE),",",""),(ROW(O105)-ROW($O$75))*4+1,4),招式表!$A:$C,3,FALSE),"")</f>
        <v/>
      </c>
      <c r="P105" s="465" t="str">
        <f>IFERROR(VLOOKUP(O105,招式表!$C:$O,9,FALSE),"")</f>
        <v/>
      </c>
      <c r="Q105" s="466" t="str">
        <f>IFERROR(VLOOKUP(MID(SUBSTITUTE(VLOOKUP($F$5,编号表!$A:$W,23,FALSE),",",""),(ROW(Q105)-ROW($Q$75))*4+1,4),招式表!$A:$C,3,FALSE),"")</f>
        <v/>
      </c>
      <c r="R105" s="468" t="str">
        <f>IFERROR(VLOOKUP(Q105,招式表!$C:$O,9,FALSE),"")</f>
        <v/>
      </c>
    </row>
    <row r="106" customHeight="1" spans="2:18">
      <c r="B106" s="463" t="str">
        <f>IFERROR(VLOOKUP(MID(SUBSTITUTE(VLOOKUP($F$5,编号表!$A:$W,19,FALSE),",",""),(ROW(B106)-ROW($B$75))*4+1,4),招式表!$A:$C,3,FALSE),"")</f>
        <v/>
      </c>
      <c r="C106" s="222" t="str">
        <f>IFERROR(VLOOKUP(B106,招式表!$C:$O,9,FALSE),"")</f>
        <v/>
      </c>
      <c r="D106" s="464" t="str">
        <f t="shared" si="3"/>
        <v/>
      </c>
      <c r="E106" s="469"/>
      <c r="F106" s="463" t="str">
        <f>IFERROR(VLOOKUP(MID(SUBSTITUTE(VLOOKUP($F$5,编号表!$A:$W,20,FALSE),",",""),(ROW(F106)-ROW($F$75))*4+1,4),招式表!$A:$C,3,FALSE),"")</f>
        <v>自然之力</v>
      </c>
      <c r="G106" s="222">
        <f>IFERROR(VLOOKUP(F106,招式表!$C:$O,9,FALSE),"")</f>
        <v>5</v>
      </c>
      <c r="H106" s="220" t="str">
        <f>IFERROR(VLOOKUP(MID(SUBSTITUTE(VLOOKUP($F$5,编号表!$A:$W,20,FALSE),",",""),(ROW(H106)-ROW($F$75)+50)*4+1,4),招式表!$A:$C,3,FALSE),"")</f>
        <v/>
      </c>
      <c r="I106" s="220" t="str">
        <f>IFERROR(VLOOKUP(H106,招式表!$C:$O,9,FALSE),"")</f>
        <v/>
      </c>
      <c r="J106" s="222" t="str">
        <f>IFERROR(VLOOKUP(MID(SUBSTITUTE(VLOOKUP($F$5,编号表!$A:$W,20,FALSE),",",""),(ROW(J106)-ROW($J$75)+100)*4+1,4),招式表!$A:$C,3,FALSE),"")</f>
        <v/>
      </c>
      <c r="K106" s="464" t="str">
        <f>IFERROR(VLOOKUP(J106,招式表!$C:$O,9,FALSE),"")</f>
        <v/>
      </c>
      <c r="M106" s="463" t="str">
        <f>IFERROR(VLOOKUP(MID(SUBSTITUTE(VLOOKUP($F$5,编号表!$A:$W,21,FALSE),",",""),(ROW(M106)-ROW($M$75))*4+1,4),招式表!$A:$C,3,FALSE),"")</f>
        <v/>
      </c>
      <c r="N106" s="465" t="str">
        <f>IFERROR(VLOOKUP(M106,招式表!$C:$O,9,FALSE),"")</f>
        <v/>
      </c>
      <c r="O106" s="466" t="str">
        <f>IFERROR(VLOOKUP(MID(SUBSTITUTE(VLOOKUP($F$5,编号表!$A:$W,22,FALSE),",",""),(ROW(O106)-ROW($O$75))*4+1,4),招式表!$A:$C,3,FALSE),"")</f>
        <v/>
      </c>
      <c r="P106" s="467" t="str">
        <f>IFERROR(VLOOKUP(O106,招式表!$C:$O,9,FALSE),"")</f>
        <v/>
      </c>
      <c r="Q106" s="463" t="str">
        <f>IFERROR(VLOOKUP(MID(SUBSTITUTE(VLOOKUP($F$5,编号表!$A:$W,23,FALSE),",",""),(ROW(Q106)-ROW($Q$75))*4+1,4),招式表!$A:$C,3,FALSE),"")</f>
        <v/>
      </c>
      <c r="R106" s="464" t="str">
        <f>IFERROR(VLOOKUP(Q106,招式表!$C:$O,9,FALSE),"")</f>
        <v/>
      </c>
    </row>
    <row r="107" customHeight="1" spans="2:18">
      <c r="B107" s="466" t="str">
        <f>IFERROR(VLOOKUP(MID(SUBSTITUTE(VLOOKUP($F$5,编号表!$A:$W,19,FALSE),",",""),(ROW(B107)-ROW($B$75))*4+1,4),招式表!$A:$C,3,FALSE),"")</f>
        <v/>
      </c>
      <c r="C107" s="220" t="str">
        <f>IFERROR(VLOOKUP(B107,招式表!$C:$O,9,FALSE),"")</f>
        <v/>
      </c>
      <c r="D107" s="468" t="str">
        <f t="shared" si="3"/>
        <v/>
      </c>
      <c r="E107" s="469"/>
      <c r="F107" s="466" t="str">
        <f>IFERROR(VLOOKUP(MID(SUBSTITUTE(VLOOKUP($F$5,编号表!$A:$W,20,FALSE),",",""),(ROW(F107)-ROW($F$75))*4+1,4),招式表!$A:$C,3,FALSE),"")</f>
        <v>强力鞭打</v>
      </c>
      <c r="G107" s="220">
        <f>IFERROR(VLOOKUP(F107,招式表!$C:$O,9,FALSE),"")</f>
        <v>8</v>
      </c>
      <c r="H107" s="222" t="str">
        <f>IFERROR(VLOOKUP(MID(SUBSTITUTE(VLOOKUP($F$5,编号表!$A:$W,20,FALSE),",",""),(ROW(H107)-ROW($F$75)+50)*4+1,4),招式表!$A:$C,3,FALSE),"")</f>
        <v/>
      </c>
      <c r="I107" s="222" t="str">
        <f>IFERROR(VLOOKUP(H107,招式表!$C:$O,9,FALSE),"")</f>
        <v/>
      </c>
      <c r="J107" s="220" t="str">
        <f>IFERROR(VLOOKUP(MID(SUBSTITUTE(VLOOKUP($F$5,编号表!$A:$W,20,FALSE),",",""),(ROW(J107)-ROW($J$75)+100)*4+1,4),招式表!$A:$C,3,FALSE),"")</f>
        <v/>
      </c>
      <c r="K107" s="468" t="str">
        <f>IFERROR(VLOOKUP(J107,招式表!$C:$O,9,FALSE),"")</f>
        <v/>
      </c>
      <c r="M107" s="466" t="str">
        <f>IFERROR(VLOOKUP(MID(SUBSTITUTE(VLOOKUP($F$5,编号表!$A:$W,21,FALSE),",",""),(ROW(M107)-ROW($M$75))*4+1,4),招式表!$A:$C,3,FALSE),"")</f>
        <v/>
      </c>
      <c r="N107" s="467" t="str">
        <f>IFERROR(VLOOKUP(M107,招式表!$C:$O,9,FALSE),"")</f>
        <v/>
      </c>
      <c r="O107" s="463" t="str">
        <f>IFERROR(VLOOKUP(MID(SUBSTITUTE(VLOOKUP($F$5,编号表!$A:$W,22,FALSE),",",""),(ROW(O107)-ROW($O$75))*4+1,4),招式表!$A:$C,3,FALSE),"")</f>
        <v/>
      </c>
      <c r="P107" s="465" t="str">
        <f>IFERROR(VLOOKUP(O107,招式表!$C:$O,9,FALSE),"")</f>
        <v/>
      </c>
      <c r="Q107" s="466" t="str">
        <f>IFERROR(VLOOKUP(MID(SUBSTITUTE(VLOOKUP($F$5,编号表!$A:$W,23,FALSE),",",""),(ROW(Q107)-ROW($Q$75))*4+1,4),招式表!$A:$C,3,FALSE),"")</f>
        <v/>
      </c>
      <c r="R107" s="468" t="str">
        <f>IFERROR(VLOOKUP(Q107,招式表!$C:$O,9,FALSE),"")</f>
        <v/>
      </c>
    </row>
    <row r="108" customHeight="1" spans="2:18">
      <c r="B108" s="463" t="str">
        <f>IFERROR(VLOOKUP(MID(SUBSTITUTE(VLOOKUP($F$5,编号表!$A:$W,19,FALSE),",",""),(ROW(B108)-ROW($B$75))*4+1,4),招式表!$A:$C,3,FALSE),"")</f>
        <v/>
      </c>
      <c r="C108" s="222" t="str">
        <f>IFERROR(VLOOKUP(B108,招式表!$C:$O,9,FALSE),"")</f>
        <v/>
      </c>
      <c r="D108" s="464" t="str">
        <f t="shared" si="3"/>
        <v/>
      </c>
      <c r="E108" s="469"/>
      <c r="F108" s="463" t="str">
        <f>IFERROR(VLOOKUP(MID(SUBSTITUTE(VLOOKUP($F$5,编号表!$A:$W,20,FALSE),",",""),(ROW(F108)-ROW($F$75))*4+1,4),招式表!$A:$C,3,FALSE),"")</f>
        <v>守住</v>
      </c>
      <c r="G108" s="222">
        <f>IFERROR(VLOOKUP(F108,招式表!$C:$O,9,FALSE),"")</f>
        <v>6</v>
      </c>
      <c r="H108" s="220" t="str">
        <f>IFERROR(VLOOKUP(MID(SUBSTITUTE(VLOOKUP($F$5,编号表!$A:$W,20,FALSE),",",""),(ROW(H108)-ROW($F$75)+50)*4+1,4),招式表!$A:$C,3,FALSE),"")</f>
        <v/>
      </c>
      <c r="I108" s="220" t="str">
        <f>IFERROR(VLOOKUP(H108,招式表!$C:$O,9,FALSE),"")</f>
        <v/>
      </c>
      <c r="J108" s="222" t="str">
        <f>IFERROR(VLOOKUP(MID(SUBSTITUTE(VLOOKUP($F$5,编号表!$A:$W,20,FALSE),",",""),(ROW(J108)-ROW($J$75)+100)*4+1,4),招式表!$A:$C,3,FALSE),"")</f>
        <v/>
      </c>
      <c r="K108" s="464" t="str">
        <f>IFERROR(VLOOKUP(J108,招式表!$C:$O,9,FALSE),"")</f>
        <v/>
      </c>
      <c r="M108" s="463" t="str">
        <f>IFERROR(VLOOKUP(MID(SUBSTITUTE(VLOOKUP($F$5,编号表!$A:$W,21,FALSE),",",""),(ROW(M108)-ROW($M$75))*4+1,4),招式表!$A:$C,3,FALSE),"")</f>
        <v/>
      </c>
      <c r="N108" s="465" t="str">
        <f>IFERROR(VLOOKUP(M108,招式表!$C:$O,9,FALSE),"")</f>
        <v/>
      </c>
      <c r="O108" s="466" t="str">
        <f>IFERROR(VLOOKUP(MID(SUBSTITUTE(VLOOKUP($F$5,编号表!$A:$W,22,FALSE),",",""),(ROW(O108)-ROW($O$75))*4+1,4),招式表!$A:$C,3,FALSE),"")</f>
        <v/>
      </c>
      <c r="P108" s="467" t="str">
        <f>IFERROR(VLOOKUP(O108,招式表!$C:$O,9,FALSE),"")</f>
        <v/>
      </c>
      <c r="Q108" s="463" t="str">
        <f>IFERROR(VLOOKUP(MID(SUBSTITUTE(VLOOKUP($F$5,编号表!$A:$W,23,FALSE),",",""),(ROW(Q108)-ROW($Q$75))*4+1,4),招式表!$A:$C,3,FALSE),"")</f>
        <v/>
      </c>
      <c r="R108" s="464" t="str">
        <f>IFERROR(VLOOKUP(Q108,招式表!$C:$O,9,FALSE),"")</f>
        <v/>
      </c>
    </row>
    <row r="109" customHeight="1" spans="2:18">
      <c r="B109" s="466" t="str">
        <f>IFERROR(VLOOKUP(MID(SUBSTITUTE(VLOOKUP($F$5,编号表!$A:$W,19,FALSE),",",""),(ROW(B109)-ROW($B$75))*4+1,4),招式表!$A:$C,3,FALSE),"")</f>
        <v/>
      </c>
      <c r="C109" s="220" t="str">
        <f>IFERROR(VLOOKUP(B109,招式表!$C:$O,9,FALSE),"")</f>
        <v/>
      </c>
      <c r="D109" s="468" t="str">
        <f t="shared" si="3"/>
        <v/>
      </c>
      <c r="E109" s="469"/>
      <c r="F109" s="466" t="str">
        <f>IFERROR(VLOOKUP(MID(SUBSTITUTE(VLOOKUP($F$5,编号表!$A:$W,20,FALSE),",",""),(ROW(F109)-ROW($F$75))*4+1,4),招式表!$A:$C,3,FALSE),"")</f>
        <v>睡觉</v>
      </c>
      <c r="G109" s="220">
        <f>IFERROR(VLOOKUP(F109,招式表!$C:$O,9,FALSE),"")</f>
        <v>6</v>
      </c>
      <c r="H109" s="222" t="str">
        <f>IFERROR(VLOOKUP(MID(SUBSTITUTE(VLOOKUP($F$5,编号表!$A:$W,20,FALSE),",",""),(ROW(H109)-ROW($F$75)+50)*4+1,4),招式表!$A:$C,3,FALSE),"")</f>
        <v/>
      </c>
      <c r="I109" s="222" t="str">
        <f>IFERROR(VLOOKUP(H109,招式表!$C:$O,9,FALSE),"")</f>
        <v/>
      </c>
      <c r="J109" s="220" t="str">
        <f>IFERROR(VLOOKUP(MID(SUBSTITUTE(VLOOKUP($F$5,编号表!$A:$W,20,FALSE),",",""),(ROW(J109)-ROW($J$75)+100)*4+1,4),招式表!$A:$C,3,FALSE),"")</f>
        <v/>
      </c>
      <c r="K109" s="468" t="str">
        <f>IFERROR(VLOOKUP(J109,招式表!$C:$O,9,FALSE),"")</f>
        <v/>
      </c>
      <c r="M109" s="466" t="str">
        <f>IFERROR(VLOOKUP(MID(SUBSTITUTE(VLOOKUP($F$5,编号表!$A:$W,21,FALSE),",",""),(ROW(M109)-ROW($M$75))*4+1,4),招式表!$A:$C,3,FALSE),"")</f>
        <v/>
      </c>
      <c r="N109" s="467" t="str">
        <f>IFERROR(VLOOKUP(M109,招式表!$C:$O,9,FALSE),"")</f>
        <v/>
      </c>
      <c r="O109" s="463" t="str">
        <f>IFERROR(VLOOKUP(MID(SUBSTITUTE(VLOOKUP($F$5,编号表!$A:$W,22,FALSE),",",""),(ROW(O109)-ROW($O$75))*4+1,4),招式表!$A:$C,3,FALSE),"")</f>
        <v/>
      </c>
      <c r="P109" s="465" t="str">
        <f>IFERROR(VLOOKUP(O109,招式表!$C:$O,9,FALSE),"")</f>
        <v/>
      </c>
      <c r="Q109" s="466" t="str">
        <f>IFERROR(VLOOKUP(MID(SUBSTITUTE(VLOOKUP($F$5,编号表!$A:$W,23,FALSE),",",""),(ROW(Q109)-ROW($Q$75))*4+1,4),招式表!$A:$C,3,FALSE),"")</f>
        <v/>
      </c>
      <c r="R109" s="468" t="str">
        <f>IFERROR(VLOOKUP(Q109,招式表!$C:$O,9,FALSE),"")</f>
        <v/>
      </c>
    </row>
    <row r="110" customHeight="1" spans="2:18">
      <c r="B110" s="463" t="str">
        <f>IFERROR(VLOOKUP(MID(SUBSTITUTE(VLOOKUP($F$5,编号表!$A:$W,19,FALSE),",",""),(ROW(B110)-ROW($B$75))*4+1,4),招式表!$A:$C,3,FALSE),"")</f>
        <v/>
      </c>
      <c r="C110" s="222" t="str">
        <f>IFERROR(VLOOKUP(B110,招式表!$C:$O,9,FALSE),"")</f>
        <v/>
      </c>
      <c r="D110" s="464" t="str">
        <f t="shared" si="3"/>
        <v/>
      </c>
      <c r="E110" s="469"/>
      <c r="F110" s="463" t="str">
        <f>IFERROR(VLOOKUP(MID(SUBSTITUTE(VLOOKUP($F$5,编号表!$A:$W,20,FALSE),",",""),(ROW(F110)-ROW($F$75))*4+1,4),招式表!$A:$C,3,FALSE),"")</f>
        <v>报恩</v>
      </c>
      <c r="G110" s="222">
        <f>IFERROR(VLOOKUP(F110,招式表!$C:$O,9,FALSE),"")</f>
        <v>5</v>
      </c>
      <c r="H110" s="220" t="str">
        <f>IFERROR(VLOOKUP(MID(SUBSTITUTE(VLOOKUP($F$5,编号表!$A:$W,20,FALSE),",",""),(ROW(H110)-ROW($F$75)+50)*4+1,4),招式表!$A:$C,3,FALSE),"")</f>
        <v/>
      </c>
      <c r="I110" s="220" t="str">
        <f>IFERROR(VLOOKUP(H110,招式表!$C:$O,9,FALSE),"")</f>
        <v/>
      </c>
      <c r="J110" s="222" t="str">
        <f>IFERROR(VLOOKUP(MID(SUBSTITUTE(VLOOKUP($F$5,编号表!$A:$W,20,FALSE),",",""),(ROW(J110)-ROW($J$75)+100)*4+1,4),招式表!$A:$C,3,FALSE),"")</f>
        <v/>
      </c>
      <c r="K110" s="464" t="str">
        <f>IFERROR(VLOOKUP(J110,招式表!$C:$O,9,FALSE),"")</f>
        <v/>
      </c>
      <c r="M110" s="463" t="str">
        <f>IFERROR(VLOOKUP(MID(SUBSTITUTE(VLOOKUP($F$5,编号表!$A:$W,21,FALSE),",",""),(ROW(M110)-ROW($M$75))*4+1,4),招式表!$A:$C,3,FALSE),"")</f>
        <v/>
      </c>
      <c r="N110" s="465" t="str">
        <f>IFERROR(VLOOKUP(M110,招式表!$C:$O,9,FALSE),"")</f>
        <v/>
      </c>
      <c r="O110" s="466" t="str">
        <f>IFERROR(VLOOKUP(MID(SUBSTITUTE(VLOOKUP($F$5,编号表!$A:$W,22,FALSE),",",""),(ROW(O110)-ROW($O$75))*4+1,4),招式表!$A:$C,3,FALSE),"")</f>
        <v/>
      </c>
      <c r="P110" s="467" t="str">
        <f>IFERROR(VLOOKUP(O110,招式表!$C:$O,9,FALSE),"")</f>
        <v/>
      </c>
      <c r="Q110" s="463" t="str">
        <f>IFERROR(VLOOKUP(MID(SUBSTITUTE(VLOOKUP($F$5,编号表!$A:$W,23,FALSE),",",""),(ROW(Q110)-ROW($Q$75))*4+1,4),招式表!$A:$C,3,FALSE),"")</f>
        <v/>
      </c>
      <c r="R110" s="464" t="str">
        <f>IFERROR(VLOOKUP(Q110,招式表!$C:$O,9,FALSE),"")</f>
        <v/>
      </c>
    </row>
    <row r="111" customHeight="1" spans="2:18">
      <c r="B111" s="466" t="str">
        <f>IFERROR(VLOOKUP(MID(SUBSTITUTE(VLOOKUP($F$5,编号表!$A:$W,19,FALSE),",",""),(ROW(B111)-ROW($B$75))*4+1,4),招式表!$A:$C,3,FALSE),"")</f>
        <v/>
      </c>
      <c r="C111" s="220" t="str">
        <f>IFERROR(VLOOKUP(B111,招式表!$C:$O,9,FALSE),"")</f>
        <v/>
      </c>
      <c r="D111" s="468" t="str">
        <f t="shared" si="3"/>
        <v/>
      </c>
      <c r="E111" s="469"/>
      <c r="F111" s="466" t="str">
        <f>IFERROR(VLOOKUP(MID(SUBSTITUTE(VLOOKUP($F$5,编号表!$A:$W,20,FALSE),",",""),(ROW(F111)-ROW($F$75))*4+1,4),招式表!$A:$C,3,FALSE),"")</f>
        <v>碎岩</v>
      </c>
      <c r="G111" s="220">
        <f>IFERROR(VLOOKUP(F111,招式表!$C:$O,9,FALSE),"")</f>
        <v>3</v>
      </c>
      <c r="H111" s="222" t="str">
        <f>IFERROR(VLOOKUP(MID(SUBSTITUTE(VLOOKUP($F$5,编号表!$A:$W,20,FALSE),",",""),(ROW(H111)-ROW($F$75)+50)*4+1,4),招式表!$A:$C,3,FALSE),"")</f>
        <v/>
      </c>
      <c r="I111" s="222" t="str">
        <f>IFERROR(VLOOKUP(H111,招式表!$C:$O,9,FALSE),"")</f>
        <v/>
      </c>
      <c r="J111" s="220" t="str">
        <f>IFERROR(VLOOKUP(MID(SUBSTITUTE(VLOOKUP($F$5,编号表!$A:$W,20,FALSE),",",""),(ROW(J111)-ROW($J$75)+100)*4+1,4),招式表!$A:$C,3,FALSE),"")</f>
        <v/>
      </c>
      <c r="K111" s="468" t="str">
        <f>IFERROR(VLOOKUP(J111,招式表!$C:$O,9,FALSE),"")</f>
        <v/>
      </c>
      <c r="M111" s="466" t="str">
        <f>IFERROR(VLOOKUP(MID(SUBSTITUTE(VLOOKUP($F$5,编号表!$A:$W,21,FALSE),",",""),(ROW(M111)-ROW($M$75))*4+1,4),招式表!$A:$C,3,FALSE),"")</f>
        <v/>
      </c>
      <c r="N111" s="467" t="str">
        <f>IFERROR(VLOOKUP(M111,招式表!$C:$O,9,FALSE),"")</f>
        <v/>
      </c>
      <c r="O111" s="463" t="str">
        <f>IFERROR(VLOOKUP(MID(SUBSTITUTE(VLOOKUP($F$5,编号表!$A:$W,22,FALSE),",",""),(ROW(O111)-ROW($O$75))*4+1,4),招式表!$A:$C,3,FALSE),"")</f>
        <v/>
      </c>
      <c r="P111" s="465" t="str">
        <f>IFERROR(VLOOKUP(O111,招式表!$C:$O,9,FALSE),"")</f>
        <v/>
      </c>
      <c r="Q111" s="466" t="str">
        <f>IFERROR(VLOOKUP(MID(SUBSTITUTE(VLOOKUP($F$5,编号表!$A:$W,23,FALSE),",",""),(ROW(Q111)-ROW($Q$75))*4+1,4),招式表!$A:$C,3,FALSE),"")</f>
        <v/>
      </c>
      <c r="R111" s="468" t="str">
        <f>IFERROR(VLOOKUP(Q111,招式表!$C:$O,9,FALSE),"")</f>
        <v/>
      </c>
    </row>
    <row r="112" customHeight="1" spans="2:18">
      <c r="B112" s="463" t="str">
        <f>IFERROR(VLOOKUP(MID(SUBSTITUTE(VLOOKUP($F$5,编号表!$A:$W,19,FALSE),",",""),(ROW(B112)-ROW($B$75))*4+1,4),招式表!$A:$C,3,FALSE),"")</f>
        <v/>
      </c>
      <c r="C112" s="222" t="str">
        <f>IFERROR(VLOOKUP(B112,招式表!$C:$O,9,FALSE),"")</f>
        <v/>
      </c>
      <c r="D112" s="464" t="str">
        <f t="shared" si="3"/>
        <v/>
      </c>
      <c r="E112" s="469"/>
      <c r="F112" s="463" t="str">
        <f>IFERROR(VLOOKUP(MID(SUBSTITUTE(VLOOKUP($F$5,编号表!$A:$W,20,FALSE),",",""),(ROW(F112)-ROW($F$75))*4+1,4),招式表!$A:$C,3,FALSE),"")</f>
        <v>轮唱</v>
      </c>
      <c r="G112" s="222">
        <f>IFERROR(VLOOKUP(F112,招式表!$C:$O,9,FALSE),"")</f>
        <v>6</v>
      </c>
      <c r="H112" s="220" t="str">
        <f>IFERROR(VLOOKUP(MID(SUBSTITUTE(VLOOKUP($F$5,编号表!$A:$W,20,FALSE),",",""),(ROW(H112)-ROW($F$75)+50)*4+1,4),招式表!$A:$C,3,FALSE),"")</f>
        <v/>
      </c>
      <c r="I112" s="220" t="str">
        <f>IFERROR(VLOOKUP(H112,招式表!$C:$O,9,FALSE),"")</f>
        <v/>
      </c>
      <c r="J112" s="222" t="str">
        <f>IFERROR(VLOOKUP(MID(SUBSTITUTE(VLOOKUP($F$5,编号表!$A:$W,20,FALSE),",",""),(ROW(J112)-ROW($J$75)+100)*4+1,4),招式表!$A:$C,3,FALSE),"")</f>
        <v/>
      </c>
      <c r="K112" s="464" t="str">
        <f>IFERROR(VLOOKUP(J112,招式表!$C:$O,9,FALSE),"")</f>
        <v/>
      </c>
      <c r="M112" s="463" t="str">
        <f>IFERROR(VLOOKUP(MID(SUBSTITUTE(VLOOKUP($F$5,编号表!$A:$W,21,FALSE),",",""),(ROW(M112)-ROW($M$75))*4+1,4),招式表!$A:$C,3,FALSE),"")</f>
        <v/>
      </c>
      <c r="N112" s="465" t="str">
        <f>IFERROR(VLOOKUP(M112,招式表!$C:$O,9,FALSE),"")</f>
        <v/>
      </c>
      <c r="O112" s="466" t="str">
        <f>IFERROR(VLOOKUP(MID(SUBSTITUTE(VLOOKUP($F$5,编号表!$A:$W,22,FALSE),",",""),(ROW(O112)-ROW($O$75))*4+1,4),招式表!$A:$C,3,FALSE),"")</f>
        <v/>
      </c>
      <c r="P112" s="467" t="str">
        <f>IFERROR(VLOOKUP(O112,招式表!$C:$O,9,FALSE),"")</f>
        <v/>
      </c>
      <c r="Q112" s="463" t="str">
        <f>IFERROR(VLOOKUP(MID(SUBSTITUTE(VLOOKUP($F$5,编号表!$A:$W,23,FALSE),",",""),(ROW(Q112)-ROW($Q$75))*4+1,4),招式表!$A:$C,3,FALSE),"")</f>
        <v/>
      </c>
      <c r="R112" s="464" t="str">
        <f>IFERROR(VLOOKUP(Q112,招式表!$C:$O,9,FALSE),"")</f>
        <v/>
      </c>
    </row>
    <row r="113" customHeight="1" spans="2:18">
      <c r="B113" s="466" t="str">
        <f>IFERROR(VLOOKUP(MID(SUBSTITUTE(VLOOKUP($F$5,编号表!$A:$W,19,FALSE),",",""),(ROW(B113)-ROW($B$75))*4+1,4),招式表!$A:$C,3,FALSE),"")</f>
        <v/>
      </c>
      <c r="C113" s="220" t="str">
        <f>IFERROR(VLOOKUP(B113,招式表!$C:$O,9,FALSE),"")</f>
        <v/>
      </c>
      <c r="D113" s="468" t="str">
        <f t="shared" si="3"/>
        <v/>
      </c>
      <c r="E113" s="469"/>
      <c r="F113" s="466" t="str">
        <f>IFERROR(VLOOKUP(MID(SUBSTITUTE(VLOOKUP($F$5,编号表!$A:$W,20,FALSE),",",""),(ROW(F113)-ROW($F$75))*4+1,4),招式表!$A:$C,3,FALSE),"")</f>
        <v>神秘守护</v>
      </c>
      <c r="G113" s="220">
        <f>IFERROR(VLOOKUP(F113,招式表!$C:$O,9,FALSE),"")</f>
        <v>5</v>
      </c>
      <c r="H113" s="222" t="str">
        <f>IFERROR(VLOOKUP(MID(SUBSTITUTE(VLOOKUP($F$5,编号表!$A:$W,20,FALSE),",",""),(ROW(H113)-ROW($F$75)+50)*4+1,4),招式表!$A:$C,3,FALSE),"")</f>
        <v/>
      </c>
      <c r="I113" s="222" t="str">
        <f>IFERROR(VLOOKUP(H113,招式表!$C:$O,9,FALSE),"")</f>
        <v/>
      </c>
      <c r="J113" s="220" t="str">
        <f>IFERROR(VLOOKUP(MID(SUBSTITUTE(VLOOKUP($F$5,编号表!$A:$W,20,FALSE),",",""),(ROW(J113)-ROW($J$75)+100)*4+1,4),招式表!$A:$C,3,FALSE),"")</f>
        <v/>
      </c>
      <c r="K113" s="468" t="str">
        <f>IFERROR(VLOOKUP(J113,招式表!$C:$O,9,FALSE),"")</f>
        <v/>
      </c>
      <c r="M113" s="466" t="str">
        <f>IFERROR(VLOOKUP(MID(SUBSTITUTE(VLOOKUP($F$5,编号表!$A:$W,21,FALSE),",",""),(ROW(M113)-ROW($M$75))*4+1,4),招式表!$A:$C,3,FALSE),"")</f>
        <v/>
      </c>
      <c r="N113" s="467" t="str">
        <f>IFERROR(VLOOKUP(M113,招式表!$C:$O,9,FALSE),"")</f>
        <v/>
      </c>
      <c r="O113" s="463" t="str">
        <f>IFERROR(VLOOKUP(MID(SUBSTITUTE(VLOOKUP($F$5,编号表!$A:$W,22,FALSE),",",""),(ROW(O113)-ROW($O$75))*4+1,4),招式表!$A:$C,3,FALSE),"")</f>
        <v/>
      </c>
      <c r="P113" s="465" t="str">
        <f>IFERROR(VLOOKUP(O113,招式表!$C:$O,9,FALSE),"")</f>
        <v/>
      </c>
      <c r="Q113" s="466" t="str">
        <f>IFERROR(VLOOKUP(MID(SUBSTITUTE(VLOOKUP($F$5,编号表!$A:$W,23,FALSE),",",""),(ROW(Q113)-ROW($Q$75))*4+1,4),招式表!$A:$C,3,FALSE),"")</f>
        <v/>
      </c>
      <c r="R113" s="468" t="str">
        <f>IFERROR(VLOOKUP(Q113,招式表!$C:$O,9,FALSE),"")</f>
        <v/>
      </c>
    </row>
    <row r="114" customHeight="1" spans="2:18">
      <c r="B114" s="463" t="str">
        <f>IFERROR(VLOOKUP(MID(SUBSTITUTE(VLOOKUP($F$5,编号表!$A:$W,19,FALSE),",",""),(ROW(B114)-ROW($B$75))*4+1,4),招式表!$A:$C,3,FALSE),"")</f>
        <v/>
      </c>
      <c r="C114" s="222" t="str">
        <f>IFERROR(VLOOKUP(B114,招式表!$C:$O,9,FALSE),"")</f>
        <v/>
      </c>
      <c r="D114" s="464" t="str">
        <f t="shared" si="3"/>
        <v/>
      </c>
      <c r="E114" s="469"/>
      <c r="F114" s="463" t="str">
        <f>IFERROR(VLOOKUP(MID(SUBSTITUTE(VLOOKUP($F$5,编号表!$A:$W,20,FALSE),",",""),(ROW(F114)-ROW($F$75))*4+1,4),招式表!$A:$C,3,FALSE),"")</f>
        <v>秘密之力</v>
      </c>
      <c r="G114" s="222">
        <f>IFERROR(VLOOKUP(F114,招式表!$C:$O,9,FALSE),"")</f>
        <v>6</v>
      </c>
      <c r="H114" s="220" t="str">
        <f>IFERROR(VLOOKUP(MID(SUBSTITUTE(VLOOKUP($F$5,编号表!$A:$W,20,FALSE),",",""),(ROW(H114)-ROW($F$75)+50)*4+1,4),招式表!$A:$C,3,FALSE),"")</f>
        <v/>
      </c>
      <c r="I114" s="220" t="str">
        <f>IFERROR(VLOOKUP(H114,招式表!$C:$O,9,FALSE),"")</f>
        <v/>
      </c>
      <c r="J114" s="222" t="str">
        <f>IFERROR(VLOOKUP(MID(SUBSTITUTE(VLOOKUP($F$5,编号表!$A:$W,20,FALSE),",",""),(ROW(J114)-ROW($J$75)+100)*4+1,4),招式表!$A:$C,3,FALSE),"")</f>
        <v/>
      </c>
      <c r="K114" s="464" t="str">
        <f>IFERROR(VLOOKUP(J114,招式表!$C:$O,9,FALSE),"")</f>
        <v/>
      </c>
      <c r="M114" s="463" t="str">
        <f>IFERROR(VLOOKUP(MID(SUBSTITUTE(VLOOKUP($F$5,编号表!$A:$W,21,FALSE),",",""),(ROW(M114)-ROW($M$75))*4+1,4),招式表!$A:$C,3,FALSE),"")</f>
        <v/>
      </c>
      <c r="N114" s="465" t="str">
        <f>IFERROR(VLOOKUP(M114,招式表!$C:$O,9,FALSE),"")</f>
        <v/>
      </c>
      <c r="O114" s="466" t="str">
        <f>IFERROR(VLOOKUP(MID(SUBSTITUTE(VLOOKUP($F$5,编号表!$A:$W,22,FALSE),",",""),(ROW(O114)-ROW($O$75))*4+1,4),招式表!$A:$C,3,FALSE),"")</f>
        <v/>
      </c>
      <c r="P114" s="467" t="str">
        <f>IFERROR(VLOOKUP(O114,招式表!$C:$O,9,FALSE),"")</f>
        <v/>
      </c>
      <c r="Q114" s="463" t="str">
        <f>IFERROR(VLOOKUP(MID(SUBSTITUTE(VLOOKUP($F$5,编号表!$A:$W,23,FALSE),",",""),(ROW(Q114)-ROW($Q$75))*4+1,4),招式表!$A:$C,3,FALSE),"")</f>
        <v/>
      </c>
      <c r="R114" s="464" t="str">
        <f>IFERROR(VLOOKUP(Q114,招式表!$C:$O,9,FALSE),"")</f>
        <v/>
      </c>
    </row>
    <row r="115" customHeight="1" spans="2:18">
      <c r="B115" s="466" t="str">
        <f>IFERROR(VLOOKUP(MID(SUBSTITUTE(VLOOKUP($F$5,编号表!$A:$W,19,FALSE),",",""),(ROW(B115)-ROW($B$75))*4+1,4),招式表!$A:$C,3,FALSE),"")</f>
        <v/>
      </c>
      <c r="C115" s="220" t="str">
        <f>IFERROR(VLOOKUP(B115,招式表!$C:$O,9,FALSE),"")</f>
        <v/>
      </c>
      <c r="D115" s="468" t="str">
        <f t="shared" si="3"/>
        <v/>
      </c>
      <c r="E115" s="469"/>
      <c r="F115" s="466" t="str">
        <f>IFERROR(VLOOKUP(MID(SUBSTITUTE(VLOOKUP($F$5,编号表!$A:$W,20,FALSE),",",""),(ROW(F115)-ROW($F$75))*4+1,4),招式表!$A:$C,3,FALSE),"")</f>
        <v>种子炸弹</v>
      </c>
      <c r="G115" s="220">
        <f>IFERROR(VLOOKUP(F115,招式表!$C:$O,9,FALSE),"")</f>
        <v>6</v>
      </c>
      <c r="H115" s="222" t="str">
        <f>IFERROR(VLOOKUP(MID(SUBSTITUTE(VLOOKUP($F$5,编号表!$A:$W,20,FALSE),",",""),(ROW(H115)-ROW($F$75)+50)*4+1,4),招式表!$A:$C,3,FALSE),"")</f>
        <v/>
      </c>
      <c r="I115" s="222" t="str">
        <f>IFERROR(VLOOKUP(H115,招式表!$C:$O,9,FALSE),"")</f>
        <v/>
      </c>
      <c r="J115" s="220" t="str">
        <f>IFERROR(VLOOKUP(MID(SUBSTITUTE(VLOOKUP($F$5,编号表!$A:$W,20,FALSE),",",""),(ROW(J115)-ROW($J$75)+100)*4+1,4),招式表!$A:$C,3,FALSE),"")</f>
        <v/>
      </c>
      <c r="K115" s="468" t="str">
        <f>IFERROR(VLOOKUP(J115,招式表!$C:$O,9,FALSE),"")</f>
        <v/>
      </c>
      <c r="M115" s="466" t="str">
        <f>IFERROR(VLOOKUP(MID(SUBSTITUTE(VLOOKUP($F$5,编号表!$A:$W,21,FALSE),",",""),(ROW(M115)-ROW($M$75))*4+1,4),招式表!$A:$C,3,FALSE),"")</f>
        <v/>
      </c>
      <c r="N115" s="467" t="str">
        <f>IFERROR(VLOOKUP(M115,招式表!$C:$O,9,FALSE),"")</f>
        <v/>
      </c>
      <c r="O115" s="463" t="str">
        <f>IFERROR(VLOOKUP(MID(SUBSTITUTE(VLOOKUP($F$5,编号表!$A:$W,22,FALSE),",",""),(ROW(O115)-ROW($O$75))*4+1,4),招式表!$A:$C,3,FALSE),"")</f>
        <v/>
      </c>
      <c r="P115" s="465" t="str">
        <f>IFERROR(VLOOKUP(O115,招式表!$C:$O,9,FALSE),"")</f>
        <v/>
      </c>
      <c r="Q115" s="466" t="str">
        <f>IFERROR(VLOOKUP(MID(SUBSTITUTE(VLOOKUP($F$5,编号表!$A:$W,23,FALSE),",",""),(ROW(Q115)-ROW($Q$75))*4+1,4),招式表!$A:$C,3,FALSE),"")</f>
        <v/>
      </c>
      <c r="R115" s="468" t="str">
        <f>IFERROR(VLOOKUP(Q115,招式表!$C:$O,9,FALSE),"")</f>
        <v/>
      </c>
    </row>
    <row r="116" customHeight="1" spans="2:18">
      <c r="B116" s="463" t="str">
        <f>IFERROR(VLOOKUP(MID(SUBSTITUTE(VLOOKUP($F$5,编号表!$A:$W,19,FALSE),",",""),(ROW(B116)-ROW($B$75))*4+1,4),招式表!$A:$C,3,FALSE),"")</f>
        <v/>
      </c>
      <c r="C116" s="222" t="str">
        <f>IFERROR(VLOOKUP(B116,招式表!$C:$O,9,FALSE),"")</f>
        <v/>
      </c>
      <c r="D116" s="464" t="str">
        <f t="shared" si="3"/>
        <v/>
      </c>
      <c r="E116" s="469"/>
      <c r="F116" s="463" t="str">
        <f>IFERROR(VLOOKUP(MID(SUBSTITUTE(VLOOKUP($F$5,编号表!$A:$W,20,FALSE),",",""),(ROW(F116)-ROW($F$75))*4+1,4),招式表!$A:$C,3,FALSE),"")</f>
        <v>梦话</v>
      </c>
      <c r="G116" s="222">
        <f>IFERROR(VLOOKUP(F116,招式表!$C:$O,9,FALSE),"")</f>
        <v>7</v>
      </c>
      <c r="H116" s="220" t="str">
        <f>IFERROR(VLOOKUP(MID(SUBSTITUTE(VLOOKUP($F$5,编号表!$A:$W,20,FALSE),",",""),(ROW(H116)-ROW($F$75)+50)*4+1,4),招式表!$A:$C,3,FALSE),"")</f>
        <v/>
      </c>
      <c r="I116" s="220" t="str">
        <f>IFERROR(VLOOKUP(H116,招式表!$C:$O,9,FALSE),"")</f>
        <v/>
      </c>
      <c r="J116" s="222" t="str">
        <f>IFERROR(VLOOKUP(MID(SUBSTITUTE(VLOOKUP($F$5,编号表!$A:$W,20,FALSE),",",""),(ROW(J116)-ROW($J$75)+100)*4+1,4),招式表!$A:$C,3,FALSE),"")</f>
        <v/>
      </c>
      <c r="K116" s="464" t="str">
        <f>IFERROR(VLOOKUP(J116,招式表!$C:$O,9,FALSE),"")</f>
        <v/>
      </c>
      <c r="M116" s="463" t="str">
        <f>IFERROR(VLOOKUP(MID(SUBSTITUTE(VLOOKUP($F$5,编号表!$A:$W,21,FALSE),",",""),(ROW(M116)-ROW($M$75))*4+1,4),招式表!$A:$C,3,FALSE),"")</f>
        <v/>
      </c>
      <c r="N116" s="465" t="str">
        <f>IFERROR(VLOOKUP(M116,招式表!$C:$O,9,FALSE),"")</f>
        <v/>
      </c>
      <c r="O116" s="466" t="str">
        <f>IFERROR(VLOOKUP(MID(SUBSTITUTE(VLOOKUP($F$5,编号表!$A:$W,22,FALSE),",",""),(ROW(O116)-ROW($O$75))*4+1,4),招式表!$A:$C,3,FALSE),"")</f>
        <v/>
      </c>
      <c r="P116" s="467" t="str">
        <f>IFERROR(VLOOKUP(O116,招式表!$C:$O,9,FALSE),"")</f>
        <v/>
      </c>
      <c r="Q116" s="463" t="str">
        <f>IFERROR(VLOOKUP(MID(SUBSTITUTE(VLOOKUP($F$5,编号表!$A:$W,23,FALSE),",",""),(ROW(Q116)-ROW($Q$75))*4+1,4),招式表!$A:$C,3,FALSE),"")</f>
        <v/>
      </c>
      <c r="R116" s="464" t="str">
        <f>IFERROR(VLOOKUP(Q116,招式表!$C:$O,9,FALSE),"")</f>
        <v/>
      </c>
    </row>
    <row r="117" customHeight="1" spans="2:18">
      <c r="B117" s="466" t="str">
        <f>IFERROR(VLOOKUP(MID(SUBSTITUTE(VLOOKUP($F$5,编号表!$A:$W,19,FALSE),",",""),(ROW(B117)-ROW($B$75))*4+1,4),招式表!$A:$C,3,FALSE),"")</f>
        <v/>
      </c>
      <c r="C117" s="220" t="str">
        <f>IFERROR(VLOOKUP(B117,招式表!$C:$O,9,FALSE),"")</f>
        <v/>
      </c>
      <c r="D117" s="468" t="str">
        <f t="shared" si="3"/>
        <v/>
      </c>
      <c r="E117" s="469"/>
      <c r="F117" s="466" t="str">
        <f>IFERROR(VLOOKUP(MID(SUBSTITUTE(VLOOKUP($F$5,编号表!$A:$W,20,FALSE),",",""),(ROW(F117)-ROW($F$75))*4+1,4),招式表!$A:$C,3,FALSE),"")</f>
        <v>污泥炸弹</v>
      </c>
      <c r="G117" s="220">
        <f>IFERROR(VLOOKUP(F117,招式表!$C:$O,9,FALSE),"")</f>
        <v>7</v>
      </c>
      <c r="H117" s="222" t="str">
        <f>IFERROR(VLOOKUP(MID(SUBSTITUTE(VLOOKUP($F$5,编号表!$A:$W,20,FALSE),",",""),(ROW(H117)-ROW($F$75)+50)*4+1,4),招式表!$A:$C,3,FALSE),"")</f>
        <v/>
      </c>
      <c r="I117" s="222" t="str">
        <f>IFERROR(VLOOKUP(H117,招式表!$C:$O,9,FALSE),"")</f>
        <v/>
      </c>
      <c r="J117" s="220" t="str">
        <f>IFERROR(VLOOKUP(MID(SUBSTITUTE(VLOOKUP($F$5,编号表!$A:$W,20,FALSE),",",""),(ROW(J117)-ROW($J$75)+100)*4+1,4),招式表!$A:$C,3,FALSE),"")</f>
        <v/>
      </c>
      <c r="K117" s="468" t="str">
        <f>IFERROR(VLOOKUP(J117,招式表!$C:$O,9,FALSE),"")</f>
        <v/>
      </c>
      <c r="M117" s="466" t="str">
        <f>IFERROR(VLOOKUP(MID(SUBSTITUTE(VLOOKUP($F$5,编号表!$A:$W,21,FALSE),",",""),(ROW(M117)-ROW($M$75))*4+1,4),招式表!$A:$C,3,FALSE),"")</f>
        <v/>
      </c>
      <c r="N117" s="467" t="str">
        <f>IFERROR(VLOOKUP(M117,招式表!$C:$O,9,FALSE),"")</f>
        <v/>
      </c>
      <c r="O117" s="463" t="str">
        <f>IFERROR(VLOOKUP(MID(SUBSTITUTE(VLOOKUP($F$5,编号表!$A:$W,22,FALSE),",",""),(ROW(O117)-ROW($O$75))*4+1,4),招式表!$A:$C,3,FALSE),"")</f>
        <v/>
      </c>
      <c r="P117" s="465" t="str">
        <f>IFERROR(VLOOKUP(O117,招式表!$C:$O,9,FALSE),"")</f>
        <v/>
      </c>
      <c r="Q117" s="466" t="str">
        <f>IFERROR(VLOOKUP(MID(SUBSTITUTE(VLOOKUP($F$5,编号表!$A:$W,23,FALSE),",",""),(ROW(Q117)-ROW($Q$75))*4+1,4),招式表!$A:$C,3,FALSE),"")</f>
        <v/>
      </c>
      <c r="R117" s="468" t="str">
        <f>IFERROR(VLOOKUP(Q117,招式表!$C:$O,9,FALSE),"")</f>
        <v/>
      </c>
    </row>
    <row r="118" customHeight="1" spans="2:18">
      <c r="B118" s="463" t="str">
        <f>IFERROR(VLOOKUP(MID(SUBSTITUTE(VLOOKUP($F$5,编号表!$A:$W,19,FALSE),",",""),(ROW(B118)-ROW($B$75))*4+1,4),招式表!$A:$C,3,FALSE),"")</f>
        <v/>
      </c>
      <c r="C118" s="222" t="str">
        <f>IFERROR(VLOOKUP(B118,招式表!$C:$O,9,FALSE),"")</f>
        <v/>
      </c>
      <c r="D118" s="464" t="str">
        <f t="shared" si="3"/>
        <v/>
      </c>
      <c r="E118" s="469"/>
      <c r="F118" s="463" t="str">
        <f>IFERROR(VLOOKUP(MID(SUBSTITUTE(VLOOKUP($F$5,编号表!$A:$W,20,FALSE),",",""),(ROW(F118)-ROW($F$75))*4+1,4),招式表!$A:$C,3,FALSE),"")</f>
        <v>打鼾</v>
      </c>
      <c r="G118" s="222">
        <f>IFERROR(VLOOKUP(F118,招式表!$C:$O,9,FALSE),"")</f>
        <v>4</v>
      </c>
      <c r="H118" s="220" t="str">
        <f>IFERROR(VLOOKUP(MID(SUBSTITUTE(VLOOKUP($F$5,编号表!$A:$W,20,FALSE),",",""),(ROW(H118)-ROW($F$75)+50)*4+1,4),招式表!$A:$C,3,FALSE),"")</f>
        <v/>
      </c>
      <c r="I118" s="220" t="str">
        <f>IFERROR(VLOOKUP(H118,招式表!$C:$O,9,FALSE),"")</f>
        <v/>
      </c>
      <c r="J118" s="222" t="str">
        <f>IFERROR(VLOOKUP(MID(SUBSTITUTE(VLOOKUP($F$5,编号表!$A:$W,20,FALSE),",",""),(ROW(J118)-ROW($J$75)+100)*4+1,4),招式表!$A:$C,3,FALSE),"")</f>
        <v/>
      </c>
      <c r="K118" s="464" t="str">
        <f>IFERROR(VLOOKUP(J118,招式表!$C:$O,9,FALSE),"")</f>
        <v/>
      </c>
      <c r="M118" s="463" t="str">
        <f>IFERROR(VLOOKUP(MID(SUBSTITUTE(VLOOKUP($F$5,编号表!$A:$W,21,FALSE),",",""),(ROW(M118)-ROW($M$75))*4+1,4),招式表!$A:$C,3,FALSE),"")</f>
        <v/>
      </c>
      <c r="N118" s="465" t="str">
        <f>IFERROR(VLOOKUP(M118,招式表!$C:$O,9,FALSE),"")</f>
        <v/>
      </c>
      <c r="O118" s="466" t="str">
        <f>IFERROR(VLOOKUP(MID(SUBSTITUTE(VLOOKUP($F$5,编号表!$A:$W,22,FALSE),",",""),(ROW(O118)-ROW($O$75))*4+1,4),招式表!$A:$C,3,FALSE),"")</f>
        <v/>
      </c>
      <c r="P118" s="467" t="str">
        <f>IFERROR(VLOOKUP(O118,招式表!$C:$O,9,FALSE),"")</f>
        <v/>
      </c>
      <c r="Q118" s="463" t="str">
        <f>IFERROR(VLOOKUP(MID(SUBSTITUTE(VLOOKUP($F$5,编号表!$A:$W,23,FALSE),",",""),(ROW(Q118)-ROW($Q$75))*4+1,4),招式表!$A:$C,3,FALSE),"")</f>
        <v/>
      </c>
      <c r="R118" s="464" t="str">
        <f>IFERROR(VLOOKUP(Q118,招式表!$C:$O,9,FALSE),"")</f>
        <v/>
      </c>
    </row>
    <row r="119" customHeight="1" spans="2:18">
      <c r="B119" s="466" t="str">
        <f>IFERROR(VLOOKUP(MID(SUBSTITUTE(VLOOKUP($F$5,编号表!$A:$W,19,FALSE),",",""),(ROW(B119)-ROW($B$75))*4+1,4),招式表!$A:$C,3,FALSE),"")</f>
        <v/>
      </c>
      <c r="C119" s="220" t="str">
        <f>IFERROR(VLOOKUP(B119,招式表!$C:$O,9,FALSE),"")</f>
        <v/>
      </c>
      <c r="D119" s="468" t="str">
        <f t="shared" si="3"/>
        <v/>
      </c>
      <c r="E119" s="469"/>
      <c r="F119" s="466" t="str">
        <f>IFERROR(VLOOKUP(MID(SUBSTITUTE(VLOOKUP($F$5,编号表!$A:$W,20,FALSE),",",""),(ROW(F119)-ROW($F$75))*4+1,4),招式表!$A:$C,3,FALSE),"")</f>
        <v>日光束</v>
      </c>
      <c r="G119" s="220">
        <f>IFERROR(VLOOKUP(F119,招式表!$C:$O,9,FALSE),"")</f>
        <v>7</v>
      </c>
      <c r="H119" s="222" t="str">
        <f>IFERROR(VLOOKUP(MID(SUBSTITUTE(VLOOKUP($F$5,编号表!$A:$W,20,FALSE),",",""),(ROW(H119)-ROW($F$75)+50)*4+1,4),招式表!$A:$C,3,FALSE),"")</f>
        <v/>
      </c>
      <c r="I119" s="222" t="str">
        <f>IFERROR(VLOOKUP(H119,招式表!$C:$O,9,FALSE),"")</f>
        <v/>
      </c>
      <c r="J119" s="220" t="str">
        <f>IFERROR(VLOOKUP(MID(SUBSTITUTE(VLOOKUP($F$5,编号表!$A:$W,20,FALSE),",",""),(ROW(J119)-ROW($J$75)+100)*4+1,4),招式表!$A:$C,3,FALSE),"")</f>
        <v/>
      </c>
      <c r="K119" s="468" t="str">
        <f>IFERROR(VLOOKUP(J119,招式表!$C:$O,9,FALSE),"")</f>
        <v/>
      </c>
      <c r="M119" s="466" t="str">
        <f>IFERROR(VLOOKUP(MID(SUBSTITUTE(VLOOKUP($F$5,编号表!$A:$W,21,FALSE),",",""),(ROW(M119)-ROW($M$75))*4+1,4),招式表!$A:$C,3,FALSE),"")</f>
        <v/>
      </c>
      <c r="N119" s="467" t="str">
        <f>IFERROR(VLOOKUP(M119,招式表!$C:$O,9,FALSE),"")</f>
        <v/>
      </c>
      <c r="O119" s="463" t="str">
        <f>IFERROR(VLOOKUP(MID(SUBSTITUTE(VLOOKUP($F$5,编号表!$A:$W,22,FALSE),",",""),(ROW(O119)-ROW($O$75))*4+1,4),招式表!$A:$C,3,FALSE),"")</f>
        <v/>
      </c>
      <c r="P119" s="465" t="str">
        <f>IFERROR(VLOOKUP(O119,招式表!$C:$O,9,FALSE),"")</f>
        <v/>
      </c>
      <c r="Q119" s="466" t="str">
        <f>IFERROR(VLOOKUP(MID(SUBSTITUTE(VLOOKUP($F$5,编号表!$A:$W,23,FALSE),",",""),(ROW(Q119)-ROW($Q$75))*4+1,4),招式表!$A:$C,3,FALSE),"")</f>
        <v/>
      </c>
      <c r="R119" s="468" t="str">
        <f>IFERROR(VLOOKUP(Q119,招式表!$C:$O,9,FALSE),"")</f>
        <v/>
      </c>
    </row>
    <row r="120" customHeight="1" spans="2:18">
      <c r="B120" s="463" t="str">
        <f>IFERROR(VLOOKUP(MID(SUBSTITUTE(VLOOKUP($F$5,编号表!$A:$W,19,FALSE),",",""),(ROW(B120)-ROW($B$75))*4+1,4),招式表!$A:$C,3,FALSE),"")</f>
        <v/>
      </c>
      <c r="C120" s="222" t="str">
        <f>IFERROR(VLOOKUP(B120,招式表!$C:$O,9,FALSE),"")</f>
        <v/>
      </c>
      <c r="D120" s="464" t="str">
        <f t="shared" si="3"/>
        <v/>
      </c>
      <c r="E120" s="469"/>
      <c r="F120" s="463" t="str">
        <f>IFERROR(VLOOKUP(MID(SUBSTITUTE(VLOOKUP($F$5,编号表!$A:$W,20,FALSE),",",""),(ROW(F120)-ROW($F$75))*4+1,4),招式表!$A:$C,3,FALSE),"")</f>
        <v>怪力</v>
      </c>
      <c r="G120" s="222">
        <f>IFERROR(VLOOKUP(F120,招式表!$C:$O,9,FALSE),"")</f>
        <v>6</v>
      </c>
      <c r="H120" s="220" t="str">
        <f>IFERROR(VLOOKUP(MID(SUBSTITUTE(VLOOKUP($F$5,编号表!$A:$W,20,FALSE),",",""),(ROW(H120)-ROW($F$75)+50)*4+1,4),招式表!$A:$C,3,FALSE),"")</f>
        <v/>
      </c>
      <c r="I120" s="220" t="str">
        <f>IFERROR(VLOOKUP(H120,招式表!$C:$O,9,FALSE),"")</f>
        <v/>
      </c>
      <c r="J120" s="222" t="str">
        <f>IFERROR(VLOOKUP(MID(SUBSTITUTE(VLOOKUP($F$5,编号表!$A:$W,20,FALSE),",",""),(ROW(J120)-ROW($J$75)+100)*4+1,4),招式表!$A:$C,3,FALSE),"")</f>
        <v/>
      </c>
      <c r="K120" s="464" t="str">
        <f>IFERROR(VLOOKUP(J120,招式表!$C:$O,9,FALSE),"")</f>
        <v/>
      </c>
      <c r="M120" s="463" t="str">
        <f>IFERROR(VLOOKUP(MID(SUBSTITUTE(VLOOKUP($F$5,编号表!$A:$W,21,FALSE),",",""),(ROW(M120)-ROW($M$75))*4+1,4),招式表!$A:$C,3,FALSE),"")</f>
        <v/>
      </c>
      <c r="N120" s="465" t="str">
        <f>IFERROR(VLOOKUP(M120,招式表!$C:$O,9,FALSE),"")</f>
        <v/>
      </c>
      <c r="O120" s="466" t="str">
        <f>IFERROR(VLOOKUP(MID(SUBSTITUTE(VLOOKUP($F$5,编号表!$A:$W,22,FALSE),",",""),(ROW(O120)-ROW($O$75))*4+1,4),招式表!$A:$C,3,FALSE),"")</f>
        <v/>
      </c>
      <c r="P120" s="467" t="str">
        <f>IFERROR(VLOOKUP(O120,招式表!$C:$O,9,FALSE),"")</f>
        <v/>
      </c>
      <c r="Q120" s="463" t="str">
        <f>IFERROR(VLOOKUP(MID(SUBSTITUTE(VLOOKUP($F$5,编号表!$A:$W,23,FALSE),",",""),(ROW(Q120)-ROW($Q$75))*4+1,4),招式表!$A:$C,3,FALSE),"")</f>
        <v/>
      </c>
      <c r="R120" s="464" t="str">
        <f>IFERROR(VLOOKUP(Q120,招式表!$C:$O,9,FALSE),"")</f>
        <v/>
      </c>
    </row>
    <row r="121" customHeight="1" spans="2:18">
      <c r="B121" s="466" t="str">
        <f>IFERROR(VLOOKUP(MID(SUBSTITUTE(VLOOKUP($F$5,编号表!$A:$W,19,FALSE),",",""),(ROW(B121)-ROW($B$75))*4+1,4),招式表!$A:$C,3,FALSE),"")</f>
        <v/>
      </c>
      <c r="C121" s="220" t="str">
        <f>IFERROR(VLOOKUP(B121,招式表!$C:$O,9,FALSE),"")</f>
        <v/>
      </c>
      <c r="D121" s="468" t="str">
        <f t="shared" si="3"/>
        <v/>
      </c>
      <c r="E121" s="469"/>
      <c r="F121" s="466" t="str">
        <f>IFERROR(VLOOKUP(MID(SUBSTITUTE(VLOOKUP($F$5,编号表!$A:$W,20,FALSE),",",""),(ROW(F121)-ROW($F$75))*4+1,4),招式表!$A:$C,3,FALSE),"")</f>
        <v>替身</v>
      </c>
      <c r="G121" s="220">
        <f>IFERROR(VLOOKUP(F121,招式表!$C:$O,9,FALSE),"")</f>
        <v>6</v>
      </c>
      <c r="H121" s="222" t="str">
        <f>IFERROR(VLOOKUP(MID(SUBSTITUTE(VLOOKUP($F$5,编号表!$A:$W,20,FALSE),",",""),(ROW(H121)-ROW($F$75)+50)*4+1,4),招式表!$A:$C,3,FALSE),"")</f>
        <v/>
      </c>
      <c r="I121" s="222" t="str">
        <f>IFERROR(VLOOKUP(H121,招式表!$C:$O,9,FALSE),"")</f>
        <v/>
      </c>
      <c r="J121" s="220" t="str">
        <f>IFERROR(VLOOKUP(MID(SUBSTITUTE(VLOOKUP($F$5,编号表!$A:$W,20,FALSE),",",""),(ROW(J121)-ROW($J$75)+100)*4+1,4),招式表!$A:$C,3,FALSE),"")</f>
        <v/>
      </c>
      <c r="K121" s="468" t="str">
        <f>IFERROR(VLOOKUP(J121,招式表!$C:$O,9,FALSE),"")</f>
        <v/>
      </c>
      <c r="M121" s="466" t="str">
        <f>IFERROR(VLOOKUP(MID(SUBSTITUTE(VLOOKUP($F$5,编号表!$A:$W,21,FALSE),",",""),(ROW(M121)-ROW($M$75))*4+1,4),招式表!$A:$C,3,FALSE),"")</f>
        <v/>
      </c>
      <c r="N121" s="467" t="str">
        <f>IFERROR(VLOOKUP(M121,招式表!$C:$O,9,FALSE),"")</f>
        <v/>
      </c>
      <c r="O121" s="463" t="str">
        <f>IFERROR(VLOOKUP(MID(SUBSTITUTE(VLOOKUP($F$5,编号表!$A:$W,22,FALSE),",",""),(ROW(O121)-ROW($O$75))*4+1,4),招式表!$A:$C,3,FALSE),"")</f>
        <v/>
      </c>
      <c r="P121" s="465" t="str">
        <f>IFERROR(VLOOKUP(O121,招式表!$C:$O,9,FALSE),"")</f>
        <v/>
      </c>
      <c r="Q121" s="466" t="str">
        <f>IFERROR(VLOOKUP(MID(SUBSTITUTE(VLOOKUP($F$5,编号表!$A:$W,23,FALSE),",",""),(ROW(Q121)-ROW($Q$75))*4+1,4),招式表!$A:$C,3,FALSE),"")</f>
        <v/>
      </c>
      <c r="R121" s="468" t="str">
        <f>IFERROR(VLOOKUP(Q121,招式表!$C:$O,9,FALSE),"")</f>
        <v/>
      </c>
    </row>
    <row r="122" customHeight="1" spans="2:18">
      <c r="B122" s="463" t="str">
        <f>IFERROR(VLOOKUP(MID(SUBSTITUTE(VLOOKUP($F$5,编号表!$A:$W,19,FALSE),",",""),(ROW(B122)-ROW($B$75))*4+1,4),招式表!$A:$C,3,FALSE),"")</f>
        <v/>
      </c>
      <c r="C122" s="222" t="str">
        <f>IFERROR(VLOOKUP(B122,招式表!$C:$O,9,FALSE),"")</f>
        <v/>
      </c>
      <c r="D122" s="464" t="str">
        <f t="shared" si="3"/>
        <v/>
      </c>
      <c r="E122" s="469"/>
      <c r="F122" s="463" t="str">
        <f>IFERROR(VLOOKUP(MID(SUBSTITUTE(VLOOKUP($F$5,编号表!$A:$W,20,FALSE),",",""),(ROW(F122)-ROW($F$75))*4+1,4),招式表!$A:$C,3,FALSE),"")</f>
        <v>大晴天</v>
      </c>
      <c r="G122" s="222">
        <f>IFERROR(VLOOKUP(F122,招式表!$C:$O,9,FALSE),"")</f>
        <v>8</v>
      </c>
      <c r="H122" s="220" t="str">
        <f>IFERROR(VLOOKUP(MID(SUBSTITUTE(VLOOKUP($F$5,编号表!$A:$W,20,FALSE),",",""),(ROW(H122)-ROW($F$75)+50)*4+1,4),招式表!$A:$C,3,FALSE),"")</f>
        <v/>
      </c>
      <c r="I122" s="220" t="str">
        <f>IFERROR(VLOOKUP(H122,招式表!$C:$O,9,FALSE),"")</f>
        <v/>
      </c>
      <c r="J122" s="222" t="str">
        <f>IFERROR(VLOOKUP(MID(SUBSTITUTE(VLOOKUP($F$5,编号表!$A:$W,20,FALSE),",",""),(ROW(J122)-ROW($J$75)+100)*4+1,4),招式表!$A:$C,3,FALSE),"")</f>
        <v/>
      </c>
      <c r="K122" s="464" t="str">
        <f>IFERROR(VLOOKUP(J122,招式表!$C:$O,9,FALSE),"")</f>
        <v/>
      </c>
      <c r="M122" s="463" t="str">
        <f>IFERROR(VLOOKUP(MID(SUBSTITUTE(VLOOKUP($F$5,编号表!$A:$W,21,FALSE),",",""),(ROW(M122)-ROW($M$75))*4+1,4),招式表!$A:$C,3,FALSE),"")</f>
        <v/>
      </c>
      <c r="N122" s="465" t="str">
        <f>IFERROR(VLOOKUP(M122,招式表!$C:$O,9,FALSE),"")</f>
        <v/>
      </c>
      <c r="O122" s="466" t="str">
        <f>IFERROR(VLOOKUP(MID(SUBSTITUTE(VLOOKUP($F$5,编号表!$A:$W,22,FALSE),",",""),(ROW(O122)-ROW($O$75))*4+1,4),招式表!$A:$C,3,FALSE),"")</f>
        <v/>
      </c>
      <c r="P122" s="467" t="str">
        <f>IFERROR(VLOOKUP(O122,招式表!$C:$O,9,FALSE),"")</f>
        <v/>
      </c>
      <c r="Q122" s="463" t="str">
        <f>IFERROR(VLOOKUP(MID(SUBSTITUTE(VLOOKUP($F$5,编号表!$A:$W,23,FALSE),",",""),(ROW(Q122)-ROW($Q$75))*4+1,4),招式表!$A:$C,3,FALSE),"")</f>
        <v/>
      </c>
      <c r="R122" s="464" t="str">
        <f>IFERROR(VLOOKUP(Q122,招式表!$C:$O,9,FALSE),"")</f>
        <v/>
      </c>
    </row>
    <row r="123" customHeight="1" spans="2:18">
      <c r="B123" s="466" t="str">
        <f>IFERROR(VLOOKUP(MID(SUBSTITUTE(VLOOKUP($F$5,编号表!$A:$W,19,FALSE),",",""),(ROW(B123)-ROW($B$75))*4+1,4),招式表!$A:$C,3,FALSE),"")</f>
        <v/>
      </c>
      <c r="C123" s="220" t="str">
        <f>IFERROR(VLOOKUP(B123,招式表!$C:$O,9,FALSE),"")</f>
        <v/>
      </c>
      <c r="D123" s="468" t="str">
        <f t="shared" si="3"/>
        <v/>
      </c>
      <c r="E123" s="469"/>
      <c r="F123" s="466" t="str">
        <f>IFERROR(VLOOKUP(MID(SUBSTITUTE(VLOOKUP($F$5,编号表!$A:$W,20,FALSE),",",""),(ROW(F123)-ROW($F$75))*4+1,4),招式表!$A:$C,3,FALSE),"")</f>
        <v>虚张声势</v>
      </c>
      <c r="G123" s="220">
        <f>IFERROR(VLOOKUP(F123,招式表!$C:$O,9,FALSE),"")</f>
        <v>6</v>
      </c>
      <c r="H123" s="222" t="str">
        <f>IFERROR(VLOOKUP(MID(SUBSTITUTE(VLOOKUP($F$5,编号表!$A:$W,20,FALSE),",",""),(ROW(H123)-ROW($F$75)+50)*4+1,4),招式表!$A:$C,3,FALSE),"")</f>
        <v/>
      </c>
      <c r="I123" s="222" t="str">
        <f>IFERROR(VLOOKUP(H123,招式表!$C:$O,9,FALSE),"")</f>
        <v/>
      </c>
      <c r="J123" s="220" t="str">
        <f>IFERROR(VLOOKUP(MID(SUBSTITUTE(VLOOKUP($F$5,编号表!$A:$W,20,FALSE),",",""),(ROW(J123)-ROW($J$75)+100)*4+1,4),招式表!$A:$C,3,FALSE),"")</f>
        <v/>
      </c>
      <c r="K123" s="468" t="str">
        <f>IFERROR(VLOOKUP(J123,招式表!$C:$O,9,FALSE),"")</f>
        <v/>
      </c>
      <c r="M123" s="466" t="str">
        <f>IFERROR(VLOOKUP(MID(SUBSTITUTE(VLOOKUP($F$5,编号表!$A:$W,21,FALSE),",",""),(ROW(M123)-ROW($M$75))*4+1,4),招式表!$A:$C,3,FALSE),"")</f>
        <v/>
      </c>
      <c r="N123" s="467" t="str">
        <f>IFERROR(VLOOKUP(M123,招式表!$C:$O,9,FALSE),"")</f>
        <v/>
      </c>
      <c r="O123" s="463" t="str">
        <f>IFERROR(VLOOKUP(MID(SUBSTITUTE(VLOOKUP($F$5,编号表!$A:$W,22,FALSE),",",""),(ROW(O123)-ROW($O$75))*4+1,4),招式表!$A:$C,3,FALSE),"")</f>
        <v/>
      </c>
      <c r="P123" s="465" t="str">
        <f>IFERROR(VLOOKUP(O123,招式表!$C:$O,9,FALSE),"")</f>
        <v/>
      </c>
      <c r="Q123" s="466" t="str">
        <f>IFERROR(VLOOKUP(MID(SUBSTITUTE(VLOOKUP($F$5,编号表!$A:$W,23,FALSE),",",""),(ROW(Q123)-ROW($Q$75))*4+1,4),招式表!$A:$C,3,FALSE),"")</f>
        <v/>
      </c>
      <c r="R123" s="468" t="str">
        <f>IFERROR(VLOOKUP(Q123,招式表!$C:$O,9,FALSE),"")</f>
        <v/>
      </c>
    </row>
    <row r="124" customHeight="1" spans="2:18">
      <c r="B124" s="470" t="str">
        <f>IFERROR(VLOOKUP(MID(SUBSTITUTE(VLOOKUP($F$5,编号表!$A:$W,19,FALSE),",",""),(ROW(B124)-ROW($B$75))*4+1,4),招式表!$A:$C,3,FALSE),"")</f>
        <v/>
      </c>
      <c r="C124" s="471" t="str">
        <f>IFERROR(VLOOKUP(B124,招式表!$C:$O,9,FALSE),"")</f>
        <v/>
      </c>
      <c r="D124" s="472" t="str">
        <f t="shared" si="3"/>
        <v/>
      </c>
      <c r="E124" s="469"/>
      <c r="F124" s="470" t="str">
        <f>IFERROR(VLOOKUP(MID(SUBSTITUTE(VLOOKUP($F$5,编号表!$A:$W,20,FALSE),",",""),(ROW(F124)-ROW($F$75))*4+1,4),招式表!$A:$C,3,FALSE),"")</f>
        <v>剑舞</v>
      </c>
      <c r="G124" s="471">
        <f>IFERROR(VLOOKUP(F124,招式表!$C:$O,9,FALSE),"")</f>
        <v>6</v>
      </c>
      <c r="H124" s="473" t="str">
        <f>IFERROR(VLOOKUP(MID(SUBSTITUTE(VLOOKUP($F$5,编号表!$A:$W,20,FALSE),",",""),(ROW(H124)-ROW($F$75)+50)*4+1,4),招式表!$A:$C,3,FALSE),"")</f>
        <v/>
      </c>
      <c r="I124" s="473" t="str">
        <f>IFERROR(VLOOKUP(H124,招式表!$C:$O,9,FALSE),"")</f>
        <v/>
      </c>
      <c r="J124" s="471" t="str">
        <f>IFERROR(VLOOKUP(MID(SUBSTITUTE(VLOOKUP($F$5,编号表!$A:$W,20,FALSE),",",""),(ROW(J124)-ROW($J$75)+100)*4+1,4),招式表!$A:$C,3,FALSE),"")</f>
        <v/>
      </c>
      <c r="K124" s="472" t="str">
        <f>IFERROR(VLOOKUP(J124,招式表!$C:$O,9,FALSE),"")</f>
        <v/>
      </c>
      <c r="M124" s="470" t="str">
        <f>IFERROR(VLOOKUP(MID(SUBSTITUTE(VLOOKUP($F$5,编号表!$A:$W,21,FALSE),",",""),(ROW(M124)-ROW($M$75))*4+1,4),招式表!$A:$C,3,FALSE),"")</f>
        <v/>
      </c>
      <c r="N124" s="474" t="str">
        <f>IFERROR(VLOOKUP(M124,招式表!$C:$O,9,FALSE),"")</f>
        <v/>
      </c>
      <c r="O124" s="475" t="str">
        <f>IFERROR(VLOOKUP(MID(SUBSTITUTE(VLOOKUP($F$5,编号表!$A:$W,22,FALSE),",",""),(ROW(O124)-ROW($O$75))*4+1,4),招式表!$A:$C,3,FALSE),"")</f>
        <v/>
      </c>
      <c r="P124" s="476" t="str">
        <f>IFERROR(VLOOKUP(O124,招式表!$C:$O,9,FALSE),"")</f>
        <v/>
      </c>
      <c r="Q124" s="470" t="str">
        <f>IFERROR(VLOOKUP(MID(SUBSTITUTE(VLOOKUP($F$5,编号表!$A:$W,23,FALSE),",",""),(ROW(Q124)-ROW($Q$75))*4+1,4),招式表!$A:$C,3,FALSE),"")</f>
        <v/>
      </c>
      <c r="R124" s="472" t="str">
        <f>IFERROR(VLOOKUP(Q124,招式表!$C:$O,9,FALSE),"")</f>
        <v/>
      </c>
    </row>
    <row r="125" customHeight="1" spans="2:18">
      <c r="E125" s="469"/>
    </row>
    <row r="126" customHeight="1" spans="2:18">
      <c r="E126" s="469"/>
    </row>
    <row r="127" customHeight="1" spans="2:18">
      <c r="E127" s="469"/>
    </row>
    <row r="128" customHeight="1" spans="2:18">
      <c r="E128" s="469"/>
    </row>
  </sheetData>
  <mergeCells count="166">
    <mergeCell ref="B2:H2"/>
    <mergeCell ref="J2:N2"/>
    <mergeCell ref="P2:Q2"/>
    <mergeCell ref="R2:S2"/>
    <mergeCell ref="P17:S17"/>
    <mergeCell ref="J18:N18"/>
    <mergeCell ref="B26:S26"/>
    <mergeCell ref="C27:D27"/>
    <mergeCell ref="L27:M27"/>
    <mergeCell ref="C28:D28"/>
    <mergeCell ref="L28:M28"/>
    <mergeCell ref="C33:D33"/>
    <mergeCell ref="L33:M33"/>
    <mergeCell ref="C34:D34"/>
    <mergeCell ref="L34:M34"/>
    <mergeCell ref="B39:S39"/>
    <mergeCell ref="C40:D40"/>
    <mergeCell ref="L40:M40"/>
    <mergeCell ref="C41:D41"/>
    <mergeCell ref="L41:M41"/>
    <mergeCell ref="B48:J48"/>
    <mergeCell ref="L48:N48"/>
    <mergeCell ref="P48:S48"/>
    <mergeCell ref="B67:J67"/>
    <mergeCell ref="L67:O67"/>
    <mergeCell ref="Q67:S67"/>
    <mergeCell ref="B20:B21"/>
    <mergeCell ref="B22:B23"/>
    <mergeCell ref="B29:B32"/>
    <mergeCell ref="B35:B38"/>
    <mergeCell ref="B42:B45"/>
    <mergeCell ref="B49:B51"/>
    <mergeCell ref="B52:B54"/>
    <mergeCell ref="B55:B57"/>
    <mergeCell ref="B58:B64"/>
    <mergeCell ref="C22:C23"/>
    <mergeCell ref="E3:E4"/>
    <mergeCell ref="E5:E6"/>
    <mergeCell ref="E7:E8"/>
    <mergeCell ref="E11:E12"/>
    <mergeCell ref="E13:E14"/>
    <mergeCell ref="E17:E18"/>
    <mergeCell ref="F3:F4"/>
    <mergeCell ref="F5:F6"/>
    <mergeCell ref="F13:F14"/>
    <mergeCell ref="F17:F18"/>
    <mergeCell ref="G3:G4"/>
    <mergeCell ref="G5:G6"/>
    <mergeCell ref="G7:G8"/>
    <mergeCell ref="G11:G12"/>
    <mergeCell ref="G13:G14"/>
    <mergeCell ref="G15:G16"/>
    <mergeCell ref="G17:G18"/>
    <mergeCell ref="H3:H4"/>
    <mergeCell ref="H5:H6"/>
    <mergeCell ref="H13:H14"/>
    <mergeCell ref="H15:H16"/>
    <mergeCell ref="H17:H18"/>
    <mergeCell ref="J4:J5"/>
    <mergeCell ref="J6:J7"/>
    <mergeCell ref="J8:J9"/>
    <mergeCell ref="J10:J11"/>
    <mergeCell ref="J12:J13"/>
    <mergeCell ref="J14:J15"/>
    <mergeCell ref="J20:J21"/>
    <mergeCell ref="J22:J23"/>
    <mergeCell ref="J29:J32"/>
    <mergeCell ref="J35:J38"/>
    <mergeCell ref="J42:J45"/>
    <mergeCell ref="K4:K5"/>
    <mergeCell ref="K6:K7"/>
    <mergeCell ref="K8:K9"/>
    <mergeCell ref="K10:K11"/>
    <mergeCell ref="K12:K13"/>
    <mergeCell ref="K14:K15"/>
    <mergeCell ref="K20:K21"/>
    <mergeCell ref="K22:K23"/>
    <mergeCell ref="K29:K32"/>
    <mergeCell ref="K35:K38"/>
    <mergeCell ref="K42:K45"/>
    <mergeCell ref="L4:L5"/>
    <mergeCell ref="L6:L7"/>
    <mergeCell ref="L8:L9"/>
    <mergeCell ref="L10:L11"/>
    <mergeCell ref="L12:L13"/>
    <mergeCell ref="L14:L15"/>
    <mergeCell ref="L20:L21"/>
    <mergeCell ref="L22:L23"/>
    <mergeCell ref="L70:L71"/>
    <mergeCell ref="M4:M5"/>
    <mergeCell ref="M6:M7"/>
    <mergeCell ref="M8:M9"/>
    <mergeCell ref="M10:M11"/>
    <mergeCell ref="M12:M13"/>
    <mergeCell ref="M14:M15"/>
    <mergeCell ref="M20:M23"/>
    <mergeCell ref="M70:M71"/>
    <mergeCell ref="N4:N5"/>
    <mergeCell ref="N6:N7"/>
    <mergeCell ref="N8:N9"/>
    <mergeCell ref="N10:N11"/>
    <mergeCell ref="N12:N13"/>
    <mergeCell ref="N14:N15"/>
    <mergeCell ref="N20:N21"/>
    <mergeCell ref="N22:N23"/>
    <mergeCell ref="N70:N71"/>
    <mergeCell ref="P3:P4"/>
    <mergeCell ref="P5:P6"/>
    <mergeCell ref="P7:P8"/>
    <mergeCell ref="P9:P10"/>
    <mergeCell ref="P11:P12"/>
    <mergeCell ref="P13:P14"/>
    <mergeCell ref="P18:P19"/>
    <mergeCell ref="P20:P21"/>
    <mergeCell ref="P22:P23"/>
    <mergeCell ref="P53:P54"/>
    <mergeCell ref="P55:P56"/>
    <mergeCell ref="P59:P64"/>
    <mergeCell ref="Q3:Q4"/>
    <mergeCell ref="Q5:Q6"/>
    <mergeCell ref="Q7:Q8"/>
    <mergeCell ref="Q9:Q10"/>
    <mergeCell ref="Q11:Q12"/>
    <mergeCell ref="Q13:Q14"/>
    <mergeCell ref="Q18:Q19"/>
    <mergeCell ref="Q20:Q21"/>
    <mergeCell ref="Q22:Q23"/>
    <mergeCell ref="R3:R4"/>
    <mergeCell ref="R5:R6"/>
    <mergeCell ref="R7:R8"/>
    <mergeCell ref="R9:R10"/>
    <mergeCell ref="R11:R12"/>
    <mergeCell ref="R13:R14"/>
    <mergeCell ref="R18:R19"/>
    <mergeCell ref="R20:R21"/>
    <mergeCell ref="R22:R23"/>
    <mergeCell ref="S3:S4"/>
    <mergeCell ref="S5:S6"/>
    <mergeCell ref="S7:S8"/>
    <mergeCell ref="S9:S10"/>
    <mergeCell ref="S11:S12"/>
    <mergeCell ref="S13:S14"/>
    <mergeCell ref="S18:S19"/>
    <mergeCell ref="S20:S21"/>
    <mergeCell ref="S22:S23"/>
    <mergeCell ref="S29:S32"/>
    <mergeCell ref="S35:S38"/>
    <mergeCell ref="S42:S45"/>
    <mergeCell ref="B6:D16"/>
    <mergeCell ref="C19:H21"/>
    <mergeCell ref="D22:H23"/>
    <mergeCell ref="C29:I32"/>
    <mergeCell ref="L29:R32"/>
    <mergeCell ref="C35:I38"/>
    <mergeCell ref="L35:R38"/>
    <mergeCell ref="C42:I45"/>
    <mergeCell ref="L42:R45"/>
    <mergeCell ref="C49:J51"/>
    <mergeCell ref="P51:Q52"/>
    <mergeCell ref="R51:S52"/>
    <mergeCell ref="C52:J54"/>
    <mergeCell ref="Q53:S54"/>
    <mergeCell ref="C55:J57"/>
    <mergeCell ref="Q55:S56"/>
    <mergeCell ref="C58:J64"/>
    <mergeCell ref="Q59:S64"/>
  </mergeCells>
  <conditionalFormatting sqref="F7">
    <cfRule type="cellIs" dxfId="19" priority="507" operator="equal">
      <formula>"星晶"</formula>
    </cfRule>
  </conditionalFormatting>
  <conditionalFormatting sqref="F8">
    <cfRule type="cellIs" dxfId="19" priority="546" operator="equal">
      <formula>"星晶"</formula>
    </cfRule>
  </conditionalFormatting>
  <conditionalFormatting sqref="F12">
    <cfRule type="colorScale" priority="126">
      <colorScale>
        <cfvo type="num" val="0"/>
        <cfvo type="num" val="0.5"/>
        <cfvo type="num" val="1"/>
        <color rgb="FFFF0000"/>
        <color rgb="FFFFC000"/>
        <color rgb="FF00B050"/>
      </colorScale>
    </cfRule>
  </conditionalFormatting>
  <conditionalFormatting sqref="H12">
    <cfRule type="colorScale" priority="1">
      <colorScale>
        <cfvo type="num" val="0"/>
        <cfvo type="num" val="0.5"/>
        <cfvo type="num" val="1"/>
        <color theme="5"/>
        <color rgb="FF00B0F0"/>
        <color rgb="FF0070C0"/>
      </colorScale>
    </cfRule>
  </conditionalFormatting>
  <conditionalFormatting sqref="F16">
    <cfRule type="cellIs" dxfId="20" priority="545" operator="equal">
      <formula>"一般"</formula>
    </cfRule>
    <cfRule type="cellIs" dxfId="21" priority="544" operator="equal">
      <formula>"火"</formula>
    </cfRule>
    <cfRule type="cellIs" dxfId="22" priority="543" operator="equal">
      <formula>"草"</formula>
    </cfRule>
    <cfRule type="cellIs" dxfId="23" priority="542" operator="equal">
      <formula>"水"</formula>
    </cfRule>
    <cfRule type="cellIs" dxfId="24" priority="541" operator="equal">
      <formula>"电"</formula>
    </cfRule>
    <cfRule type="cellIs" dxfId="25" priority="540" operator="equal">
      <formula>"冰"</formula>
    </cfRule>
    <cfRule type="cellIs" dxfId="26" priority="539" operator="equal">
      <formula>"毒"</formula>
    </cfRule>
    <cfRule type="cellIs" dxfId="27" priority="538" operator="equal">
      <formula>"虫"</formula>
    </cfRule>
    <cfRule type="cellIs" dxfId="28" priority="537" operator="equal">
      <formula>"龙"</formula>
    </cfRule>
    <cfRule type="cellIs" dxfId="29" priority="536" operator="equal">
      <formula>"恶"</formula>
    </cfRule>
    <cfRule type="cellIs" dxfId="30" priority="535" operator="equal">
      <formula>"钢"</formula>
    </cfRule>
    <cfRule type="cellIs" dxfId="31" priority="534" operator="equal">
      <formula>"格斗"</formula>
    </cfRule>
    <cfRule type="cellIs" dxfId="32" priority="533" operator="equal">
      <formula>"飞行"</formula>
    </cfRule>
    <cfRule type="cellIs" dxfId="33" priority="532" operator="equal">
      <formula>"超能力"</formula>
    </cfRule>
    <cfRule type="cellIs" dxfId="34" priority="531" operator="equal">
      <formula>"岩石"</formula>
    </cfRule>
    <cfRule type="cellIs" dxfId="35" priority="530" operator="equal">
      <formula>"幽灵"</formula>
    </cfRule>
    <cfRule type="cellIs" dxfId="36" priority="529" operator="equal">
      <formula>"妖精"</formula>
    </cfRule>
    <cfRule type="cellIs" dxfId="37" priority="528" operator="equal">
      <formula>"地面"</formula>
    </cfRule>
    <cfRule type="cellIs" dxfId="19" priority="527" operator="equal">
      <formula>"星晶"</formula>
    </cfRule>
  </conditionalFormatting>
  <conditionalFormatting sqref="F27">
    <cfRule type="cellIs" dxfId="20" priority="506" operator="equal">
      <formula>"一般"</formula>
    </cfRule>
    <cfRule type="cellIs" dxfId="21" priority="505" operator="equal">
      <formula>"火"</formula>
    </cfRule>
    <cfRule type="cellIs" dxfId="22" priority="504" operator="equal">
      <formula>"草"</formula>
    </cfRule>
    <cfRule type="cellIs" dxfId="23" priority="503" operator="equal">
      <formula>"水"</formula>
    </cfRule>
    <cfRule type="cellIs" dxfId="24" priority="502" operator="equal">
      <formula>"电"</formula>
    </cfRule>
    <cfRule type="cellIs" dxfId="25" priority="501" operator="equal">
      <formula>"冰"</formula>
    </cfRule>
    <cfRule type="cellIs" dxfId="26" priority="500" operator="equal">
      <formula>"毒"</formula>
    </cfRule>
    <cfRule type="cellIs" dxfId="27" priority="499" operator="equal">
      <formula>"虫"</formula>
    </cfRule>
    <cfRule type="cellIs" dxfId="28" priority="498" operator="equal">
      <formula>"龙"</formula>
    </cfRule>
    <cfRule type="cellIs" dxfId="29" priority="497" operator="equal">
      <formula>"恶"</formula>
    </cfRule>
    <cfRule type="cellIs" dxfId="30" priority="496" operator="equal">
      <formula>"钢"</formula>
    </cfRule>
    <cfRule type="cellIs" dxfId="31" priority="495" operator="equal">
      <formula>"格斗"</formula>
    </cfRule>
    <cfRule type="cellIs" dxfId="32" priority="494" operator="equal">
      <formula>"飞行"</formula>
    </cfRule>
    <cfRule type="cellIs" dxfId="33" priority="493" operator="equal">
      <formula>"超能力"</formula>
    </cfRule>
    <cfRule type="cellIs" dxfId="34" priority="492" operator="equal">
      <formula>"岩石"</formula>
    </cfRule>
    <cfRule type="cellIs" dxfId="35" priority="491" operator="equal">
      <formula>"幽灵"</formula>
    </cfRule>
    <cfRule type="cellIs" dxfId="36" priority="490" operator="equal">
      <formula>"妖精"</formula>
    </cfRule>
    <cfRule type="cellIs" dxfId="37" priority="489" operator="equal">
      <formula>"地面"</formula>
    </cfRule>
    <cfRule type="cellIs" dxfId="19" priority="488" operator="equal">
      <formula>"星晶"</formula>
    </cfRule>
  </conditionalFormatting>
  <conditionalFormatting sqref="H27">
    <cfRule type="cellIs" dxfId="38" priority="573" operator="equal">
      <formula>"物理"</formula>
    </cfRule>
    <cfRule type="cellIs" dxfId="39" priority="572" operator="equal">
      <formula>"变化"</formula>
    </cfRule>
    <cfRule type="cellIs" dxfId="40" priority="571" operator="equal">
      <formula>"特殊"</formula>
    </cfRule>
  </conditionalFormatting>
  <conditionalFormatting sqref="O27">
    <cfRule type="cellIs" dxfId="20" priority="82" operator="equal">
      <formula>"一般"</formula>
    </cfRule>
    <cfRule type="cellIs" dxfId="21" priority="81" operator="equal">
      <formula>"火"</formula>
    </cfRule>
    <cfRule type="cellIs" dxfId="22" priority="80" operator="equal">
      <formula>"草"</formula>
    </cfRule>
    <cfRule type="cellIs" dxfId="23" priority="79" operator="equal">
      <formula>"水"</formula>
    </cfRule>
    <cfRule type="cellIs" dxfId="24" priority="78" operator="equal">
      <formula>"电"</formula>
    </cfRule>
    <cfRule type="cellIs" dxfId="25" priority="77" operator="equal">
      <formula>"冰"</formula>
    </cfRule>
    <cfRule type="cellIs" dxfId="26" priority="76" operator="equal">
      <formula>"毒"</formula>
    </cfRule>
    <cfRule type="cellIs" dxfId="27" priority="75" operator="equal">
      <formula>"虫"</formula>
    </cfRule>
    <cfRule type="cellIs" dxfId="28" priority="74" operator="equal">
      <formula>"龙"</formula>
    </cfRule>
    <cfRule type="cellIs" dxfId="29" priority="73" operator="equal">
      <formula>"恶"</formula>
    </cfRule>
    <cfRule type="cellIs" dxfId="30" priority="72" operator="equal">
      <formula>"钢"</formula>
    </cfRule>
    <cfRule type="cellIs" dxfId="31" priority="71" operator="equal">
      <formula>"格斗"</formula>
    </cfRule>
    <cfRule type="cellIs" dxfId="32" priority="70" operator="equal">
      <formula>"飞行"</formula>
    </cfRule>
    <cfRule type="cellIs" dxfId="33" priority="69" operator="equal">
      <formula>"超能力"</formula>
    </cfRule>
    <cfRule type="cellIs" dxfId="34" priority="68" operator="equal">
      <formula>"岩石"</formula>
    </cfRule>
    <cfRule type="cellIs" dxfId="35" priority="67" operator="equal">
      <formula>"幽灵"</formula>
    </cfRule>
    <cfRule type="cellIs" dxfId="36" priority="66" operator="equal">
      <formula>"妖精"</formula>
    </cfRule>
    <cfRule type="cellIs" dxfId="37" priority="65" operator="equal">
      <formula>"地面"</formula>
    </cfRule>
    <cfRule type="cellIs" dxfId="19" priority="64" operator="equal">
      <formula>"星晶"</formula>
    </cfRule>
  </conditionalFormatting>
  <conditionalFormatting sqref="Q27">
    <cfRule type="cellIs" dxfId="38" priority="103" operator="equal">
      <formula>"物理"</formula>
    </cfRule>
    <cfRule type="cellIs" dxfId="39" priority="102" operator="equal">
      <formula>"变化"</formula>
    </cfRule>
    <cfRule type="cellIs" dxfId="40" priority="101" operator="equal">
      <formula>"特殊"</formula>
    </cfRule>
  </conditionalFormatting>
  <conditionalFormatting sqref="Q28">
    <cfRule type="cellIs" dxfId="20" priority="100" operator="equal">
      <formula>"一般"</formula>
    </cfRule>
    <cfRule type="cellIs" dxfId="21" priority="99" operator="equal">
      <formula>"火"</formula>
    </cfRule>
    <cfRule type="cellIs" dxfId="22" priority="98" operator="equal">
      <formula>"草"</formula>
    </cfRule>
    <cfRule type="cellIs" dxfId="23" priority="97" operator="equal">
      <formula>"水"</formula>
    </cfRule>
    <cfRule type="cellIs" dxfId="24" priority="96" operator="equal">
      <formula>"电"</formula>
    </cfRule>
    <cfRule type="cellIs" dxfId="25" priority="95" operator="equal">
      <formula>"冰"</formula>
    </cfRule>
    <cfRule type="cellIs" dxfId="26" priority="94" operator="equal">
      <formula>"毒"</formula>
    </cfRule>
    <cfRule type="cellIs" dxfId="27" priority="93" operator="equal">
      <formula>"虫"</formula>
    </cfRule>
    <cfRule type="cellIs" dxfId="28" priority="92" operator="equal">
      <formula>"龙"</formula>
    </cfRule>
    <cfRule type="cellIs" dxfId="29" priority="91" operator="equal">
      <formula>"恶"</formula>
    </cfRule>
    <cfRule type="cellIs" dxfId="30" priority="90" operator="equal">
      <formula>"钢"</formula>
    </cfRule>
    <cfRule type="cellIs" dxfId="31" priority="89" operator="equal">
      <formula>"格斗"</formula>
    </cfRule>
    <cfRule type="cellIs" dxfId="32" priority="88" operator="equal">
      <formula>"飞行"</formula>
    </cfRule>
    <cfRule type="cellIs" dxfId="33" priority="87" operator="equal">
      <formula>"超能力"</formula>
    </cfRule>
    <cfRule type="cellIs" dxfId="34" priority="86" operator="equal">
      <formula>"岩石"</formula>
    </cfRule>
    <cfRule type="cellIs" dxfId="35" priority="85" operator="equal">
      <formula>"幽灵"</formula>
    </cfRule>
    <cfRule type="cellIs" dxfId="36" priority="84" operator="equal">
      <formula>"妖精"</formula>
    </cfRule>
    <cfRule type="cellIs" dxfId="37" priority="83" operator="equal">
      <formula>"地面"</formula>
    </cfRule>
  </conditionalFormatting>
  <conditionalFormatting sqref="F33">
    <cfRule type="cellIs" dxfId="20" priority="526" operator="equal">
      <formula>"一般"</formula>
    </cfRule>
    <cfRule type="cellIs" dxfId="21" priority="525" operator="equal">
      <formula>"火"</formula>
    </cfRule>
    <cfRule type="cellIs" dxfId="22" priority="524" operator="equal">
      <formula>"草"</formula>
    </cfRule>
    <cfRule type="cellIs" dxfId="23" priority="523" operator="equal">
      <formula>"水"</formula>
    </cfRule>
    <cfRule type="cellIs" dxfId="24" priority="522" operator="equal">
      <formula>"电"</formula>
    </cfRule>
    <cfRule type="cellIs" dxfId="25" priority="521" operator="equal">
      <formula>"冰"</formula>
    </cfRule>
    <cfRule type="cellIs" dxfId="26" priority="520" operator="equal">
      <formula>"毒"</formula>
    </cfRule>
    <cfRule type="cellIs" dxfId="27" priority="519" operator="equal">
      <formula>"虫"</formula>
    </cfRule>
    <cfRule type="cellIs" dxfId="28" priority="518" operator="equal">
      <formula>"龙"</formula>
    </cfRule>
    <cfRule type="cellIs" dxfId="29" priority="517" operator="equal">
      <formula>"恶"</formula>
    </cfRule>
    <cfRule type="cellIs" dxfId="30" priority="516" operator="equal">
      <formula>"钢"</formula>
    </cfRule>
    <cfRule type="cellIs" dxfId="31" priority="515" operator="equal">
      <formula>"格斗"</formula>
    </cfRule>
    <cfRule type="cellIs" dxfId="32" priority="514" operator="equal">
      <formula>"飞行"</formula>
    </cfRule>
    <cfRule type="cellIs" dxfId="33" priority="513" operator="equal">
      <formula>"超能力"</formula>
    </cfRule>
    <cfRule type="cellIs" dxfId="34" priority="512" operator="equal">
      <formula>"岩石"</formula>
    </cfRule>
    <cfRule type="cellIs" dxfId="35" priority="511" operator="equal">
      <formula>"幽灵"</formula>
    </cfRule>
    <cfRule type="cellIs" dxfId="36" priority="510" operator="equal">
      <formula>"妖精"</formula>
    </cfRule>
    <cfRule type="cellIs" dxfId="37" priority="509" operator="equal">
      <formula>"地面"</formula>
    </cfRule>
    <cfRule type="cellIs" dxfId="19" priority="508" operator="equal">
      <formula>"星晶"</formula>
    </cfRule>
  </conditionalFormatting>
  <conditionalFormatting sqref="H33">
    <cfRule type="cellIs" dxfId="38" priority="570" operator="equal">
      <formula>"物理"</formula>
    </cfRule>
    <cfRule type="cellIs" dxfId="39" priority="569" operator="equal">
      <formula>"变化"</formula>
    </cfRule>
    <cfRule type="cellIs" dxfId="40" priority="568" operator="equal">
      <formula>"特殊"</formula>
    </cfRule>
  </conditionalFormatting>
  <conditionalFormatting sqref="O33">
    <cfRule type="cellIs" dxfId="20" priority="122" operator="equal">
      <formula>"一般"</formula>
    </cfRule>
    <cfRule type="cellIs" dxfId="21" priority="121" operator="equal">
      <formula>"火"</formula>
    </cfRule>
    <cfRule type="cellIs" dxfId="22" priority="120" operator="equal">
      <formula>"草"</formula>
    </cfRule>
    <cfRule type="cellIs" dxfId="23" priority="119" operator="equal">
      <formula>"水"</formula>
    </cfRule>
    <cfRule type="cellIs" dxfId="24" priority="118" operator="equal">
      <formula>"电"</formula>
    </cfRule>
    <cfRule type="cellIs" dxfId="25" priority="117" operator="equal">
      <formula>"冰"</formula>
    </cfRule>
    <cfRule type="cellIs" dxfId="26" priority="116" operator="equal">
      <formula>"毒"</formula>
    </cfRule>
    <cfRule type="cellIs" dxfId="27" priority="115" operator="equal">
      <formula>"虫"</formula>
    </cfRule>
    <cfRule type="cellIs" dxfId="28" priority="114" operator="equal">
      <formula>"龙"</formula>
    </cfRule>
    <cfRule type="cellIs" dxfId="29" priority="113" operator="equal">
      <formula>"恶"</formula>
    </cfRule>
    <cfRule type="cellIs" dxfId="30" priority="112" operator="equal">
      <formula>"钢"</formula>
    </cfRule>
    <cfRule type="cellIs" dxfId="31" priority="111" operator="equal">
      <formula>"格斗"</formula>
    </cfRule>
    <cfRule type="cellIs" dxfId="32" priority="110" operator="equal">
      <formula>"飞行"</formula>
    </cfRule>
    <cfRule type="cellIs" dxfId="33" priority="109" operator="equal">
      <formula>"超能力"</formula>
    </cfRule>
    <cfRule type="cellIs" dxfId="34" priority="108" operator="equal">
      <formula>"岩石"</formula>
    </cfRule>
    <cfRule type="cellIs" dxfId="35" priority="107" operator="equal">
      <formula>"幽灵"</formula>
    </cfRule>
    <cfRule type="cellIs" dxfId="36" priority="106" operator="equal">
      <formula>"妖精"</formula>
    </cfRule>
    <cfRule type="cellIs" dxfId="37" priority="105" operator="equal">
      <formula>"地面"</formula>
    </cfRule>
    <cfRule type="cellIs" dxfId="19" priority="104" operator="equal">
      <formula>"星晶"</formula>
    </cfRule>
  </conditionalFormatting>
  <conditionalFormatting sqref="Q33">
    <cfRule type="cellIs" dxfId="38" priority="125" operator="equal">
      <formula>"物理"</formula>
    </cfRule>
    <cfRule type="cellIs" dxfId="39" priority="124" operator="equal">
      <formula>"变化"</formula>
    </cfRule>
    <cfRule type="cellIs" dxfId="40" priority="123" operator="equal">
      <formula>"特殊"</formula>
    </cfRule>
  </conditionalFormatting>
  <conditionalFormatting sqref="H34">
    <cfRule type="cellIs" dxfId="20" priority="567" operator="equal">
      <formula>"一般"</formula>
    </cfRule>
    <cfRule type="cellIs" dxfId="21" priority="566" operator="equal">
      <formula>"火"</formula>
    </cfRule>
    <cfRule type="cellIs" dxfId="22" priority="565" operator="equal">
      <formula>"草"</formula>
    </cfRule>
    <cfRule type="cellIs" dxfId="23" priority="564" operator="equal">
      <formula>"水"</formula>
    </cfRule>
    <cfRule type="cellIs" dxfId="24" priority="563" operator="equal">
      <formula>"电"</formula>
    </cfRule>
    <cfRule type="cellIs" dxfId="25" priority="562" operator="equal">
      <formula>"冰"</formula>
    </cfRule>
    <cfRule type="cellIs" dxfId="26" priority="561" operator="equal">
      <formula>"毒"</formula>
    </cfRule>
    <cfRule type="cellIs" dxfId="27" priority="560" operator="equal">
      <formula>"虫"</formula>
    </cfRule>
    <cfRule type="cellIs" dxfId="28" priority="559" operator="equal">
      <formula>"龙"</formula>
    </cfRule>
    <cfRule type="cellIs" dxfId="29" priority="558" operator="equal">
      <formula>"恶"</formula>
    </cfRule>
    <cfRule type="cellIs" dxfId="30" priority="557" operator="equal">
      <formula>"钢"</formula>
    </cfRule>
    <cfRule type="cellIs" dxfId="31" priority="556" operator="equal">
      <formula>"格斗"</formula>
    </cfRule>
    <cfRule type="cellIs" dxfId="32" priority="555" operator="equal">
      <formula>"飞行"</formula>
    </cfRule>
    <cfRule type="cellIs" dxfId="33" priority="554" operator="equal">
      <formula>"超能力"</formula>
    </cfRule>
    <cfRule type="cellIs" dxfId="34" priority="553" operator="equal">
      <formula>"岩石"</formula>
    </cfRule>
    <cfRule type="cellIs" dxfId="35" priority="552" operator="equal">
      <formula>"幽灵"</formula>
    </cfRule>
    <cfRule type="cellIs" dxfId="36" priority="551" operator="equal">
      <formula>"妖精"</formula>
    </cfRule>
    <cfRule type="cellIs" dxfId="37" priority="550" operator="equal">
      <formula>"地面"</formula>
    </cfRule>
  </conditionalFormatting>
  <conditionalFormatting sqref="F40">
    <cfRule type="cellIs" dxfId="20" priority="60" operator="equal">
      <formula>"一般"</formula>
    </cfRule>
    <cfRule type="cellIs" dxfId="21" priority="59" operator="equal">
      <formula>"火"</formula>
    </cfRule>
    <cfRule type="cellIs" dxfId="22" priority="58" operator="equal">
      <formula>"草"</formula>
    </cfRule>
    <cfRule type="cellIs" dxfId="23" priority="57" operator="equal">
      <formula>"水"</formula>
    </cfRule>
    <cfRule type="cellIs" dxfId="24" priority="56" operator="equal">
      <formula>"电"</formula>
    </cfRule>
    <cfRule type="cellIs" dxfId="25" priority="55" operator="equal">
      <formula>"冰"</formula>
    </cfRule>
    <cfRule type="cellIs" dxfId="26" priority="54" operator="equal">
      <formula>"毒"</formula>
    </cfRule>
    <cfRule type="cellIs" dxfId="27" priority="53" operator="equal">
      <formula>"虫"</formula>
    </cfRule>
    <cfRule type="cellIs" dxfId="28" priority="52" operator="equal">
      <formula>"龙"</formula>
    </cfRule>
    <cfRule type="cellIs" dxfId="29" priority="51" operator="equal">
      <formula>"恶"</formula>
    </cfRule>
    <cfRule type="cellIs" dxfId="30" priority="50" operator="equal">
      <formula>"钢"</formula>
    </cfRule>
    <cfRule type="cellIs" dxfId="31" priority="49" operator="equal">
      <formula>"格斗"</formula>
    </cfRule>
    <cfRule type="cellIs" dxfId="32" priority="48" operator="equal">
      <formula>"飞行"</formula>
    </cfRule>
    <cfRule type="cellIs" dxfId="33" priority="47" operator="equal">
      <formula>"超能力"</formula>
    </cfRule>
    <cfRule type="cellIs" dxfId="34" priority="46" operator="equal">
      <formula>"岩石"</formula>
    </cfRule>
    <cfRule type="cellIs" dxfId="35" priority="45" operator="equal">
      <formula>"幽灵"</formula>
    </cfRule>
    <cfRule type="cellIs" dxfId="36" priority="44" operator="equal">
      <formula>"妖精"</formula>
    </cfRule>
    <cfRule type="cellIs" dxfId="37" priority="43" operator="equal">
      <formula>"地面"</formula>
    </cfRule>
    <cfRule type="cellIs" dxfId="19" priority="42" operator="equal">
      <formula>"星晶"</formula>
    </cfRule>
  </conditionalFormatting>
  <conditionalFormatting sqref="H40">
    <cfRule type="cellIs" dxfId="38" priority="63" operator="equal">
      <formula>"物理"</formula>
    </cfRule>
    <cfRule type="cellIs" dxfId="39" priority="62" operator="equal">
      <formula>"变化"</formula>
    </cfRule>
    <cfRule type="cellIs" dxfId="40" priority="61" operator="equal">
      <formula>"特殊"</formula>
    </cfRule>
  </conditionalFormatting>
  <conditionalFormatting sqref="O40">
    <cfRule type="cellIs" dxfId="20" priority="20" operator="equal">
      <formula>"一般"</formula>
    </cfRule>
    <cfRule type="cellIs" dxfId="21" priority="19" operator="equal">
      <formula>"火"</formula>
    </cfRule>
    <cfRule type="cellIs" dxfId="22" priority="18" operator="equal">
      <formula>"草"</formula>
    </cfRule>
    <cfRule type="cellIs" dxfId="23" priority="17" operator="equal">
      <formula>"水"</formula>
    </cfRule>
    <cfRule type="cellIs" dxfId="24" priority="16" operator="equal">
      <formula>"电"</formula>
    </cfRule>
    <cfRule type="cellIs" dxfId="25" priority="15" operator="equal">
      <formula>"冰"</formula>
    </cfRule>
    <cfRule type="cellIs" dxfId="26" priority="14" operator="equal">
      <formula>"毒"</formula>
    </cfRule>
    <cfRule type="cellIs" dxfId="27" priority="13" operator="equal">
      <formula>"虫"</formula>
    </cfRule>
    <cfRule type="cellIs" dxfId="28" priority="12" operator="equal">
      <formula>"龙"</formula>
    </cfRule>
    <cfRule type="cellIs" dxfId="29" priority="11" operator="equal">
      <formula>"恶"</formula>
    </cfRule>
    <cfRule type="cellIs" dxfId="30" priority="10" operator="equal">
      <formula>"钢"</formula>
    </cfRule>
    <cfRule type="cellIs" dxfId="31" priority="9" operator="equal">
      <formula>"格斗"</formula>
    </cfRule>
    <cfRule type="cellIs" dxfId="32" priority="8" operator="equal">
      <formula>"飞行"</formula>
    </cfRule>
    <cfRule type="cellIs" dxfId="33" priority="7" operator="equal">
      <formula>"超能力"</formula>
    </cfRule>
    <cfRule type="cellIs" dxfId="34" priority="6" operator="equal">
      <formula>"岩石"</formula>
    </cfRule>
    <cfRule type="cellIs" dxfId="35" priority="5" operator="equal">
      <formula>"幽灵"</formula>
    </cfRule>
    <cfRule type="cellIs" dxfId="36" priority="4" operator="equal">
      <formula>"妖精"</formula>
    </cfRule>
    <cfRule type="cellIs" dxfId="37" priority="3" operator="equal">
      <formula>"地面"</formula>
    </cfRule>
    <cfRule type="cellIs" dxfId="19" priority="2" operator="equal">
      <formula>"星晶"</formula>
    </cfRule>
  </conditionalFormatting>
  <conditionalFormatting sqref="Q40">
    <cfRule type="cellIs" dxfId="38" priority="41" operator="equal">
      <formula>"物理"</formula>
    </cfRule>
    <cfRule type="cellIs" dxfId="39" priority="40" operator="equal">
      <formula>"变化"</formula>
    </cfRule>
    <cfRule type="cellIs" dxfId="40" priority="39" operator="equal">
      <formula>"特殊"</formula>
    </cfRule>
  </conditionalFormatting>
  <conditionalFormatting sqref="Q41">
    <cfRule type="cellIs" dxfId="20" priority="38" operator="equal">
      <formula>"一般"</formula>
    </cfRule>
    <cfRule type="cellIs" dxfId="21" priority="37" operator="equal">
      <formula>"火"</formula>
    </cfRule>
    <cfRule type="cellIs" dxfId="22" priority="36" operator="equal">
      <formula>"草"</formula>
    </cfRule>
    <cfRule type="cellIs" dxfId="23" priority="35" operator="equal">
      <formula>"水"</formula>
    </cfRule>
    <cfRule type="cellIs" dxfId="24" priority="34" operator="equal">
      <formula>"电"</formula>
    </cfRule>
    <cfRule type="cellIs" dxfId="25" priority="33" operator="equal">
      <formula>"冰"</formula>
    </cfRule>
    <cfRule type="cellIs" dxfId="26" priority="32" operator="equal">
      <formula>"毒"</formula>
    </cfRule>
    <cfRule type="cellIs" dxfId="27" priority="31" operator="equal">
      <formula>"虫"</formula>
    </cfRule>
    <cfRule type="cellIs" dxfId="28" priority="30" operator="equal">
      <formula>"龙"</formula>
    </cfRule>
    <cfRule type="cellIs" dxfId="29" priority="29" operator="equal">
      <formula>"恶"</formula>
    </cfRule>
    <cfRule type="cellIs" dxfId="30" priority="28" operator="equal">
      <formula>"钢"</formula>
    </cfRule>
    <cfRule type="cellIs" dxfId="31" priority="27" operator="equal">
      <formula>"格斗"</formula>
    </cfRule>
    <cfRule type="cellIs" dxfId="32" priority="26" operator="equal">
      <formula>"飞行"</formula>
    </cfRule>
    <cfRule type="cellIs" dxfId="33" priority="25" operator="equal">
      <formula>"超能力"</formula>
    </cfRule>
    <cfRule type="cellIs" dxfId="34" priority="24" operator="equal">
      <formula>"岩石"</formula>
    </cfRule>
    <cfRule type="cellIs" dxfId="35" priority="23" operator="equal">
      <formula>"幽灵"</formula>
    </cfRule>
    <cfRule type="cellIs" dxfId="36" priority="22" operator="equal">
      <formula>"妖精"</formula>
    </cfRule>
    <cfRule type="cellIs" dxfId="37" priority="21" operator="equal">
      <formula>"地面"</formula>
    </cfRule>
  </conditionalFormatting>
  <conditionalFormatting sqref="S49">
    <cfRule type="cellIs" dxfId="38" priority="549" operator="equal">
      <formula>"物理"</formula>
    </cfRule>
    <cfRule type="cellIs" dxfId="39" priority="548" operator="equal">
      <formula>"变化"</formula>
    </cfRule>
    <cfRule type="cellIs" dxfId="40" priority="547" operator="equal">
      <formula>"特殊"</formula>
    </cfRule>
  </conditionalFormatting>
  <conditionalFormatting sqref="S50">
    <cfRule type="cellIs" dxfId="20" priority="487" operator="equal">
      <formula>"一般"</formula>
    </cfRule>
    <cfRule type="cellIs" dxfId="21" priority="486" operator="equal">
      <formula>"火"</formula>
    </cfRule>
    <cfRule type="cellIs" dxfId="22" priority="485" operator="equal">
      <formula>"草"</formula>
    </cfRule>
    <cfRule type="cellIs" dxfId="23" priority="484" operator="equal">
      <formula>"水"</formula>
    </cfRule>
    <cfRule type="cellIs" dxfId="24" priority="483" operator="equal">
      <formula>"电"</formula>
    </cfRule>
    <cfRule type="cellIs" dxfId="25" priority="482" operator="equal">
      <formula>"冰"</formula>
    </cfRule>
    <cfRule type="cellIs" dxfId="26" priority="481" operator="equal">
      <formula>"毒"</formula>
    </cfRule>
    <cfRule type="cellIs" dxfId="27" priority="480" operator="equal">
      <formula>"虫"</formula>
    </cfRule>
    <cfRule type="cellIs" dxfId="28" priority="479" operator="equal">
      <formula>"龙"</formula>
    </cfRule>
    <cfRule type="cellIs" dxfId="29" priority="478" operator="equal">
      <formula>"恶"</formula>
    </cfRule>
    <cfRule type="cellIs" dxfId="30" priority="477" operator="equal">
      <formula>"钢"</formula>
    </cfRule>
    <cfRule type="cellIs" dxfId="31" priority="476" operator="equal">
      <formula>"格斗"</formula>
    </cfRule>
    <cfRule type="cellIs" dxfId="32" priority="475" operator="equal">
      <formula>"飞行"</formula>
    </cfRule>
    <cfRule type="cellIs" dxfId="33" priority="474" operator="equal">
      <formula>"超能力"</formula>
    </cfRule>
    <cfRule type="cellIs" dxfId="34" priority="473" operator="equal">
      <formula>"岩石"</formula>
    </cfRule>
    <cfRule type="cellIs" dxfId="35" priority="472" operator="equal">
      <formula>"幽灵"</formula>
    </cfRule>
    <cfRule type="cellIs" dxfId="36" priority="471" operator="equal">
      <formula>"妖精"</formula>
    </cfRule>
    <cfRule type="cellIs" dxfId="37" priority="470" operator="equal">
      <formula>"地面"</formula>
    </cfRule>
    <cfRule type="cellIs" dxfId="19" priority="469" operator="equal">
      <formula>"星晶"</formula>
    </cfRule>
  </conditionalFormatting>
  <conditionalFormatting sqref="B68">
    <cfRule type="cellIs" dxfId="20" priority="468" operator="equal">
      <formula>"一般"</formula>
    </cfRule>
    <cfRule type="cellIs" dxfId="21" priority="467" operator="equal">
      <formula>"火"</formula>
    </cfRule>
    <cfRule type="cellIs" dxfId="22" priority="466" operator="equal">
      <formula>"草"</formula>
    </cfRule>
    <cfRule type="cellIs" dxfId="23" priority="465" operator="equal">
      <formula>"水"</formula>
    </cfRule>
    <cfRule type="cellIs" dxfId="24" priority="464" operator="equal">
      <formula>"电"</formula>
    </cfRule>
    <cfRule type="cellIs" dxfId="25" priority="463" operator="equal">
      <formula>"冰"</formula>
    </cfRule>
    <cfRule type="cellIs" dxfId="26" priority="462" operator="equal">
      <formula>"毒"</formula>
    </cfRule>
    <cfRule type="cellIs" dxfId="27" priority="461" operator="equal">
      <formula>"虫"</formula>
    </cfRule>
    <cfRule type="cellIs" dxfId="28" priority="460" operator="equal">
      <formula>"龙"</formula>
    </cfRule>
    <cfRule type="cellIs" dxfId="29" priority="459" operator="equal">
      <formula>"恶"</formula>
    </cfRule>
    <cfRule type="cellIs" dxfId="30" priority="458" operator="equal">
      <formula>"钢"</formula>
    </cfRule>
    <cfRule type="cellIs" dxfId="31" priority="457" operator="equal">
      <formula>"格斗"</formula>
    </cfRule>
    <cfRule type="cellIs" dxfId="32" priority="456" operator="equal">
      <formula>"飞行"</formula>
    </cfRule>
    <cfRule type="cellIs" dxfId="33" priority="455" operator="equal">
      <formula>"超能力"</formula>
    </cfRule>
    <cfRule type="cellIs" dxfId="34" priority="454" operator="equal">
      <formula>"岩石"</formula>
    </cfRule>
    <cfRule type="cellIs" dxfId="35" priority="453" operator="equal">
      <formula>"幽灵"</formula>
    </cfRule>
    <cfRule type="cellIs" dxfId="36" priority="452" operator="equal">
      <formula>"妖精"</formula>
    </cfRule>
    <cfRule type="cellIs" dxfId="37" priority="451" operator="equal">
      <formula>"地面"</formula>
    </cfRule>
    <cfRule type="cellIs" dxfId="19" priority="450" operator="equal">
      <formula>"星晶"</formula>
    </cfRule>
  </conditionalFormatting>
  <conditionalFormatting sqref="C68">
    <cfRule type="cellIs" dxfId="20" priority="430" operator="equal">
      <formula>"一般"</formula>
    </cfRule>
    <cfRule type="cellIs" dxfId="21" priority="429" operator="equal">
      <formula>"火"</formula>
    </cfRule>
    <cfRule type="cellIs" dxfId="22" priority="428" operator="equal">
      <formula>"草"</formula>
    </cfRule>
    <cfRule type="cellIs" dxfId="23" priority="427" operator="equal">
      <formula>"水"</formula>
    </cfRule>
    <cfRule type="cellIs" dxfId="24" priority="426" operator="equal">
      <formula>"电"</formula>
    </cfRule>
    <cfRule type="cellIs" dxfId="25" priority="425" operator="equal">
      <formula>"冰"</formula>
    </cfRule>
    <cfRule type="cellIs" dxfId="26" priority="424" operator="equal">
      <formula>"毒"</formula>
    </cfRule>
    <cfRule type="cellIs" dxfId="27" priority="423" operator="equal">
      <formula>"虫"</formula>
    </cfRule>
    <cfRule type="cellIs" dxfId="28" priority="422" operator="equal">
      <formula>"龙"</formula>
    </cfRule>
    <cfRule type="cellIs" dxfId="29" priority="421" operator="equal">
      <formula>"恶"</formula>
    </cfRule>
    <cfRule type="cellIs" dxfId="30" priority="420" operator="equal">
      <formula>"钢"</formula>
    </cfRule>
    <cfRule type="cellIs" dxfId="31" priority="419" operator="equal">
      <formula>"格斗"</formula>
    </cfRule>
    <cfRule type="cellIs" dxfId="32" priority="418" operator="equal">
      <formula>"飞行"</formula>
    </cfRule>
    <cfRule type="cellIs" dxfId="33" priority="417" operator="equal">
      <formula>"超能力"</formula>
    </cfRule>
    <cfRule type="cellIs" dxfId="34" priority="416" operator="equal">
      <formula>"岩石"</formula>
    </cfRule>
    <cfRule type="cellIs" dxfId="35" priority="415" operator="equal">
      <formula>"幽灵"</formula>
    </cfRule>
    <cfRule type="cellIs" dxfId="36" priority="414" operator="equal">
      <formula>"妖精"</formula>
    </cfRule>
    <cfRule type="cellIs" dxfId="37" priority="413" operator="equal">
      <formula>"地面"</formula>
    </cfRule>
    <cfRule type="cellIs" dxfId="19" priority="412" operator="equal">
      <formula>"星晶"</formula>
    </cfRule>
  </conditionalFormatting>
  <conditionalFormatting sqref="D68">
    <cfRule type="cellIs" dxfId="20" priority="392" operator="equal">
      <formula>"一般"</formula>
    </cfRule>
    <cfRule type="cellIs" dxfId="21" priority="388" operator="equal">
      <formula>"火"</formula>
    </cfRule>
    <cfRule type="cellIs" dxfId="22" priority="384" operator="equal">
      <formula>"草"</formula>
    </cfRule>
    <cfRule type="cellIs" dxfId="23" priority="380" operator="equal">
      <formula>"水"</formula>
    </cfRule>
    <cfRule type="cellIs" dxfId="24" priority="376" operator="equal">
      <formula>"电"</formula>
    </cfRule>
    <cfRule type="cellIs" dxfId="25" priority="372" operator="equal">
      <formula>"冰"</formula>
    </cfRule>
    <cfRule type="cellIs" dxfId="26" priority="368" operator="equal">
      <formula>"毒"</formula>
    </cfRule>
    <cfRule type="cellIs" dxfId="27" priority="364" operator="equal">
      <formula>"虫"</formula>
    </cfRule>
    <cfRule type="cellIs" dxfId="28" priority="360" operator="equal">
      <formula>"龙"</formula>
    </cfRule>
    <cfRule type="cellIs" dxfId="29" priority="356" operator="equal">
      <formula>"恶"</formula>
    </cfRule>
    <cfRule type="cellIs" dxfId="30" priority="352" operator="equal">
      <formula>"钢"</formula>
    </cfRule>
    <cfRule type="cellIs" dxfId="31" priority="348" operator="equal">
      <formula>"格斗"</formula>
    </cfRule>
    <cfRule type="cellIs" dxfId="32" priority="344" operator="equal">
      <formula>"飞行"</formula>
    </cfRule>
    <cfRule type="cellIs" dxfId="33" priority="340" operator="equal">
      <formula>"超能力"</formula>
    </cfRule>
    <cfRule type="cellIs" dxfId="34" priority="336" operator="equal">
      <formula>"岩石"</formula>
    </cfRule>
    <cfRule type="cellIs" dxfId="35" priority="332" operator="equal">
      <formula>"幽灵"</formula>
    </cfRule>
    <cfRule type="cellIs" dxfId="36" priority="328" operator="equal">
      <formula>"妖精"</formula>
    </cfRule>
    <cfRule type="cellIs" dxfId="37" priority="324" operator="equal">
      <formula>"地面"</formula>
    </cfRule>
    <cfRule type="cellIs" dxfId="19" priority="320" operator="equal">
      <formula>"星晶"</formula>
    </cfRule>
  </conditionalFormatting>
  <conditionalFormatting sqref="E68">
    <cfRule type="cellIs" dxfId="20" priority="240" operator="equal">
      <formula>"一般"</formula>
    </cfRule>
    <cfRule type="cellIs" dxfId="21" priority="237" operator="equal">
      <formula>"火"</formula>
    </cfRule>
    <cfRule type="cellIs" dxfId="22" priority="234" operator="equal">
      <formula>"草"</formula>
    </cfRule>
    <cfRule type="cellIs" dxfId="23" priority="231" operator="equal">
      <formula>"水"</formula>
    </cfRule>
    <cfRule type="cellIs" dxfId="24" priority="228" operator="equal">
      <formula>"电"</formula>
    </cfRule>
    <cfRule type="cellIs" dxfId="25" priority="225" operator="equal">
      <formula>"冰"</formula>
    </cfRule>
    <cfRule type="cellIs" dxfId="26" priority="222" operator="equal">
      <formula>"毒"</formula>
    </cfRule>
    <cfRule type="cellIs" dxfId="27" priority="219" operator="equal">
      <formula>"虫"</formula>
    </cfRule>
    <cfRule type="cellIs" dxfId="28" priority="216" operator="equal">
      <formula>"龙"</formula>
    </cfRule>
    <cfRule type="cellIs" dxfId="29" priority="213" operator="equal">
      <formula>"恶"</formula>
    </cfRule>
    <cfRule type="cellIs" dxfId="30" priority="210" operator="equal">
      <formula>"钢"</formula>
    </cfRule>
    <cfRule type="cellIs" dxfId="31" priority="207" operator="equal">
      <formula>"格斗"</formula>
    </cfRule>
    <cfRule type="cellIs" dxfId="32" priority="204" operator="equal">
      <formula>"飞行"</formula>
    </cfRule>
    <cfRule type="cellIs" dxfId="33" priority="201" operator="equal">
      <formula>"超能力"</formula>
    </cfRule>
    <cfRule type="cellIs" dxfId="34" priority="198" operator="equal">
      <formula>"岩石"</formula>
    </cfRule>
    <cfRule type="cellIs" dxfId="35" priority="195" operator="equal">
      <formula>"幽灵"</formula>
    </cfRule>
    <cfRule type="cellIs" dxfId="36" priority="192" operator="equal">
      <formula>"妖精"</formula>
    </cfRule>
    <cfRule type="cellIs" dxfId="37" priority="189" operator="equal">
      <formula>"地面"</formula>
    </cfRule>
    <cfRule type="cellIs" dxfId="19" priority="186" operator="equal">
      <formula>"星晶"</formula>
    </cfRule>
  </conditionalFormatting>
  <conditionalFormatting sqref="F68">
    <cfRule type="cellIs" dxfId="20" priority="391" operator="equal">
      <formula>"一般"</formula>
    </cfRule>
    <cfRule type="cellIs" dxfId="21" priority="387" operator="equal">
      <formula>"火"</formula>
    </cfRule>
    <cfRule type="cellIs" dxfId="22" priority="383" operator="equal">
      <formula>"草"</formula>
    </cfRule>
    <cfRule type="cellIs" dxfId="23" priority="379" operator="equal">
      <formula>"水"</formula>
    </cfRule>
    <cfRule type="cellIs" dxfId="24" priority="375" operator="equal">
      <formula>"电"</formula>
    </cfRule>
    <cfRule type="cellIs" dxfId="25" priority="371" operator="equal">
      <formula>"冰"</formula>
    </cfRule>
    <cfRule type="cellIs" dxfId="26" priority="367" operator="equal">
      <formula>"毒"</formula>
    </cfRule>
    <cfRule type="cellIs" dxfId="27" priority="363" operator="equal">
      <formula>"虫"</formula>
    </cfRule>
    <cfRule type="cellIs" dxfId="28" priority="359" operator="equal">
      <formula>"龙"</formula>
    </cfRule>
    <cfRule type="cellIs" dxfId="29" priority="355" operator="equal">
      <formula>"恶"</formula>
    </cfRule>
    <cfRule type="cellIs" dxfId="30" priority="351" operator="equal">
      <formula>"钢"</formula>
    </cfRule>
    <cfRule type="cellIs" dxfId="31" priority="347" operator="equal">
      <formula>"格斗"</formula>
    </cfRule>
    <cfRule type="cellIs" dxfId="32" priority="343" operator="equal">
      <formula>"飞行"</formula>
    </cfRule>
    <cfRule type="cellIs" dxfId="33" priority="339" operator="equal">
      <formula>"超能力"</formula>
    </cfRule>
    <cfRule type="cellIs" dxfId="34" priority="335" operator="equal">
      <formula>"岩石"</formula>
    </cfRule>
    <cfRule type="cellIs" dxfId="35" priority="331" operator="equal">
      <formula>"幽灵"</formula>
    </cfRule>
    <cfRule type="cellIs" dxfId="36" priority="327" operator="equal">
      <formula>"妖精"</formula>
    </cfRule>
    <cfRule type="cellIs" dxfId="37" priority="323" operator="equal">
      <formula>"地面"</formula>
    </cfRule>
    <cfRule type="cellIs" dxfId="19" priority="319" operator="equal">
      <formula>"星晶"</formula>
    </cfRule>
  </conditionalFormatting>
  <conditionalFormatting sqref="G68">
    <cfRule type="cellIs" dxfId="20" priority="239" operator="equal">
      <formula>"一般"</formula>
    </cfRule>
    <cfRule type="cellIs" dxfId="21" priority="236" operator="equal">
      <formula>"火"</formula>
    </cfRule>
    <cfRule type="cellIs" dxfId="22" priority="233" operator="equal">
      <formula>"草"</formula>
    </cfRule>
    <cfRule type="cellIs" dxfId="23" priority="230" operator="equal">
      <formula>"水"</formula>
    </cfRule>
    <cfRule type="cellIs" dxfId="24" priority="227" operator="equal">
      <formula>"电"</formula>
    </cfRule>
    <cfRule type="cellIs" dxfId="25" priority="224" operator="equal">
      <formula>"冰"</formula>
    </cfRule>
    <cfRule type="cellIs" dxfId="26" priority="221" operator="equal">
      <formula>"毒"</formula>
    </cfRule>
    <cfRule type="cellIs" dxfId="27" priority="218" operator="equal">
      <formula>"虫"</formula>
    </cfRule>
    <cfRule type="cellIs" dxfId="28" priority="215" operator="equal">
      <formula>"龙"</formula>
    </cfRule>
    <cfRule type="cellIs" dxfId="29" priority="212" operator="equal">
      <formula>"恶"</formula>
    </cfRule>
    <cfRule type="cellIs" dxfId="30" priority="209" operator="equal">
      <formula>"钢"</formula>
    </cfRule>
    <cfRule type="cellIs" dxfId="31" priority="206" operator="equal">
      <formula>"格斗"</formula>
    </cfRule>
    <cfRule type="cellIs" dxfId="32" priority="203" operator="equal">
      <formula>"飞行"</formula>
    </cfRule>
    <cfRule type="cellIs" dxfId="33" priority="200" operator="equal">
      <formula>"超能力"</formula>
    </cfRule>
    <cfRule type="cellIs" dxfId="34" priority="197" operator="equal">
      <formula>"岩石"</formula>
    </cfRule>
    <cfRule type="cellIs" dxfId="35" priority="194" operator="equal">
      <formula>"幽灵"</formula>
    </cfRule>
    <cfRule type="cellIs" dxfId="36" priority="191" operator="equal">
      <formula>"妖精"</formula>
    </cfRule>
    <cfRule type="cellIs" dxfId="37" priority="188" operator="equal">
      <formula>"地面"</formula>
    </cfRule>
    <cfRule type="cellIs" dxfId="19" priority="185" operator="equal">
      <formula>"星晶"</formula>
    </cfRule>
  </conditionalFormatting>
  <conditionalFormatting sqref="H68">
    <cfRule type="cellIs" dxfId="20" priority="390" operator="equal">
      <formula>"一般"</formula>
    </cfRule>
    <cfRule type="cellIs" dxfId="21" priority="386" operator="equal">
      <formula>"火"</formula>
    </cfRule>
    <cfRule type="cellIs" dxfId="22" priority="382" operator="equal">
      <formula>"草"</formula>
    </cfRule>
    <cfRule type="cellIs" dxfId="23" priority="378" operator="equal">
      <formula>"水"</formula>
    </cfRule>
    <cfRule type="cellIs" dxfId="24" priority="374" operator="equal">
      <formula>"电"</formula>
    </cfRule>
    <cfRule type="cellIs" dxfId="25" priority="370" operator="equal">
      <formula>"冰"</formula>
    </cfRule>
    <cfRule type="cellIs" dxfId="26" priority="366" operator="equal">
      <formula>"毒"</formula>
    </cfRule>
    <cfRule type="cellIs" dxfId="27" priority="362" operator="equal">
      <formula>"虫"</formula>
    </cfRule>
    <cfRule type="cellIs" dxfId="28" priority="358" operator="equal">
      <formula>"龙"</formula>
    </cfRule>
    <cfRule type="cellIs" dxfId="29" priority="354" operator="equal">
      <formula>"恶"</formula>
    </cfRule>
    <cfRule type="cellIs" dxfId="30" priority="350" operator="equal">
      <formula>"钢"</formula>
    </cfRule>
    <cfRule type="cellIs" dxfId="31" priority="346" operator="equal">
      <formula>"格斗"</formula>
    </cfRule>
    <cfRule type="cellIs" dxfId="32" priority="342" operator="equal">
      <formula>"飞行"</formula>
    </cfRule>
    <cfRule type="cellIs" dxfId="33" priority="338" operator="equal">
      <formula>"超能力"</formula>
    </cfRule>
    <cfRule type="cellIs" dxfId="34" priority="334" operator="equal">
      <formula>"岩石"</formula>
    </cfRule>
    <cfRule type="cellIs" dxfId="35" priority="330" operator="equal">
      <formula>"幽灵"</formula>
    </cfRule>
    <cfRule type="cellIs" dxfId="36" priority="326" operator="equal">
      <formula>"妖精"</formula>
    </cfRule>
    <cfRule type="cellIs" dxfId="37" priority="322" operator="equal">
      <formula>"地面"</formula>
    </cfRule>
    <cfRule type="cellIs" dxfId="19" priority="318" operator="equal">
      <formula>"星晶"</formula>
    </cfRule>
  </conditionalFormatting>
  <conditionalFormatting sqref="I68">
    <cfRule type="cellIs" dxfId="20" priority="238" operator="equal">
      <formula>"一般"</formula>
    </cfRule>
    <cfRule type="cellIs" dxfId="21" priority="235" operator="equal">
      <formula>"火"</formula>
    </cfRule>
    <cfRule type="cellIs" dxfId="22" priority="232" operator="equal">
      <formula>"草"</formula>
    </cfRule>
    <cfRule type="cellIs" dxfId="23" priority="229" operator="equal">
      <formula>"水"</formula>
    </cfRule>
    <cfRule type="cellIs" dxfId="24" priority="226" operator="equal">
      <formula>"电"</formula>
    </cfRule>
    <cfRule type="cellIs" dxfId="25" priority="223" operator="equal">
      <formula>"冰"</formula>
    </cfRule>
    <cfRule type="cellIs" dxfId="26" priority="220" operator="equal">
      <formula>"毒"</formula>
    </cfRule>
    <cfRule type="cellIs" dxfId="27" priority="217" operator="equal">
      <formula>"虫"</formula>
    </cfRule>
    <cfRule type="cellIs" dxfId="28" priority="214" operator="equal">
      <formula>"龙"</formula>
    </cfRule>
    <cfRule type="cellIs" dxfId="29" priority="211" operator="equal">
      <formula>"恶"</formula>
    </cfRule>
    <cfRule type="cellIs" dxfId="30" priority="208" operator="equal">
      <formula>"钢"</formula>
    </cfRule>
    <cfRule type="cellIs" dxfId="31" priority="205" operator="equal">
      <formula>"格斗"</formula>
    </cfRule>
    <cfRule type="cellIs" dxfId="32" priority="202" operator="equal">
      <formula>"飞行"</formula>
    </cfRule>
    <cfRule type="cellIs" dxfId="33" priority="199" operator="equal">
      <formula>"超能力"</formula>
    </cfRule>
    <cfRule type="cellIs" dxfId="34" priority="196" operator="equal">
      <formula>"岩石"</formula>
    </cfRule>
    <cfRule type="cellIs" dxfId="35" priority="193" operator="equal">
      <formula>"幽灵"</formula>
    </cfRule>
    <cfRule type="cellIs" dxfId="36" priority="190" operator="equal">
      <formula>"妖精"</formula>
    </cfRule>
    <cfRule type="cellIs" dxfId="37" priority="187" operator="equal">
      <formula>"地面"</formula>
    </cfRule>
    <cfRule type="cellIs" dxfId="19" priority="184" operator="equal">
      <formula>"星晶"</formula>
    </cfRule>
  </conditionalFormatting>
  <conditionalFormatting sqref="J68">
    <cfRule type="cellIs" dxfId="20" priority="389" operator="equal">
      <formula>"一般"</formula>
    </cfRule>
    <cfRule type="cellIs" dxfId="21" priority="385" operator="equal">
      <formula>"火"</formula>
    </cfRule>
    <cfRule type="cellIs" dxfId="22" priority="381" operator="equal">
      <formula>"草"</formula>
    </cfRule>
    <cfRule type="cellIs" dxfId="23" priority="377" operator="equal">
      <formula>"水"</formula>
    </cfRule>
    <cfRule type="cellIs" dxfId="24" priority="373" operator="equal">
      <formula>"电"</formula>
    </cfRule>
    <cfRule type="cellIs" dxfId="25" priority="369" operator="equal">
      <formula>"冰"</formula>
    </cfRule>
    <cfRule type="cellIs" dxfId="26" priority="365" operator="equal">
      <formula>"毒"</formula>
    </cfRule>
    <cfRule type="cellIs" dxfId="27" priority="361" operator="equal">
      <formula>"虫"</formula>
    </cfRule>
    <cfRule type="cellIs" dxfId="28" priority="357" operator="equal">
      <formula>"龙"</formula>
    </cfRule>
    <cfRule type="cellIs" dxfId="29" priority="353" operator="equal">
      <formula>"恶"</formula>
    </cfRule>
    <cfRule type="cellIs" dxfId="30" priority="349" operator="equal">
      <formula>"钢"</formula>
    </cfRule>
    <cfRule type="cellIs" dxfId="31" priority="345" operator="equal">
      <formula>"格斗"</formula>
    </cfRule>
    <cfRule type="cellIs" dxfId="32" priority="341" operator="equal">
      <formula>"飞行"</formula>
    </cfRule>
    <cfRule type="cellIs" dxfId="33" priority="337" operator="equal">
      <formula>"超能力"</formula>
    </cfRule>
    <cfRule type="cellIs" dxfId="34" priority="333" operator="equal">
      <formula>"岩石"</formula>
    </cfRule>
    <cfRule type="cellIs" dxfId="35" priority="329" operator="equal">
      <formula>"幽灵"</formula>
    </cfRule>
    <cfRule type="cellIs" dxfId="36" priority="325" operator="equal">
      <formula>"妖精"</formula>
    </cfRule>
    <cfRule type="cellIs" dxfId="37" priority="321" operator="equal">
      <formula>"地面"</formula>
    </cfRule>
    <cfRule type="cellIs" dxfId="19" priority="317" operator="equal">
      <formula>"星晶"</formula>
    </cfRule>
  </conditionalFormatting>
  <conditionalFormatting sqref="B70">
    <cfRule type="cellIs" dxfId="20" priority="449" operator="equal">
      <formula>"一般"</formula>
    </cfRule>
    <cfRule type="cellIs" dxfId="21" priority="448" operator="equal">
      <formula>"火"</formula>
    </cfRule>
    <cfRule type="cellIs" dxfId="22" priority="447" operator="equal">
      <formula>"草"</formula>
    </cfRule>
    <cfRule type="cellIs" dxfId="23" priority="446" operator="equal">
      <formula>"水"</formula>
    </cfRule>
    <cfRule type="cellIs" dxfId="24" priority="445" operator="equal">
      <formula>"电"</formula>
    </cfRule>
    <cfRule type="cellIs" dxfId="25" priority="444" operator="equal">
      <formula>"冰"</formula>
    </cfRule>
    <cfRule type="cellIs" dxfId="26" priority="443" operator="equal">
      <formula>"毒"</formula>
    </cfRule>
    <cfRule type="cellIs" dxfId="27" priority="442" operator="equal">
      <formula>"虫"</formula>
    </cfRule>
    <cfRule type="cellIs" dxfId="28" priority="441" operator="equal">
      <formula>"龙"</formula>
    </cfRule>
    <cfRule type="cellIs" dxfId="29" priority="440" operator="equal">
      <formula>"恶"</formula>
    </cfRule>
    <cfRule type="cellIs" dxfId="30" priority="439" operator="equal">
      <formula>"钢"</formula>
    </cfRule>
    <cfRule type="cellIs" dxfId="31" priority="438" operator="equal">
      <formula>"格斗"</formula>
    </cfRule>
    <cfRule type="cellIs" dxfId="32" priority="437" operator="equal">
      <formula>"飞行"</formula>
    </cfRule>
    <cfRule type="cellIs" dxfId="33" priority="436" operator="equal">
      <formula>"超能力"</formula>
    </cfRule>
    <cfRule type="cellIs" dxfId="34" priority="435" operator="equal">
      <formula>"岩石"</formula>
    </cfRule>
    <cfRule type="cellIs" dxfId="35" priority="434" operator="equal">
      <formula>"幽灵"</formula>
    </cfRule>
    <cfRule type="cellIs" dxfId="36" priority="433" operator="equal">
      <formula>"妖精"</formula>
    </cfRule>
    <cfRule type="cellIs" dxfId="37" priority="432" operator="equal">
      <formula>"地面"</formula>
    </cfRule>
    <cfRule type="cellIs" dxfId="19" priority="431" operator="equal">
      <formula>"星晶"</formula>
    </cfRule>
  </conditionalFormatting>
  <conditionalFormatting sqref="C70">
    <cfRule type="cellIs" dxfId="20" priority="411" operator="equal">
      <formula>"一般"</formula>
    </cfRule>
    <cfRule type="cellIs" dxfId="21" priority="410" operator="equal">
      <formula>"火"</formula>
    </cfRule>
    <cfRule type="cellIs" dxfId="22" priority="409" operator="equal">
      <formula>"草"</formula>
    </cfRule>
    <cfRule type="cellIs" dxfId="23" priority="408" operator="equal">
      <formula>"水"</formula>
    </cfRule>
    <cfRule type="cellIs" dxfId="24" priority="407" operator="equal">
      <formula>"电"</formula>
    </cfRule>
    <cfRule type="cellIs" dxfId="25" priority="406" operator="equal">
      <formula>"冰"</formula>
    </cfRule>
    <cfRule type="cellIs" dxfId="26" priority="405" operator="equal">
      <formula>"毒"</formula>
    </cfRule>
    <cfRule type="cellIs" dxfId="27" priority="404" operator="equal">
      <formula>"虫"</formula>
    </cfRule>
    <cfRule type="cellIs" dxfId="28" priority="403" operator="equal">
      <formula>"龙"</formula>
    </cfRule>
    <cfRule type="cellIs" dxfId="29" priority="402" operator="equal">
      <formula>"恶"</formula>
    </cfRule>
    <cfRule type="cellIs" dxfId="30" priority="401" operator="equal">
      <formula>"钢"</formula>
    </cfRule>
    <cfRule type="cellIs" dxfId="31" priority="400" operator="equal">
      <formula>"格斗"</formula>
    </cfRule>
    <cfRule type="cellIs" dxfId="32" priority="399" operator="equal">
      <formula>"飞行"</formula>
    </cfRule>
    <cfRule type="cellIs" dxfId="33" priority="398" operator="equal">
      <formula>"超能力"</formula>
    </cfRule>
    <cfRule type="cellIs" dxfId="34" priority="397" operator="equal">
      <formula>"岩石"</formula>
    </cfRule>
    <cfRule type="cellIs" dxfId="35" priority="396" operator="equal">
      <formula>"幽灵"</formula>
    </cfRule>
    <cfRule type="cellIs" dxfId="36" priority="395" operator="equal">
      <formula>"妖精"</formula>
    </cfRule>
    <cfRule type="cellIs" dxfId="37" priority="394" operator="equal">
      <formula>"地面"</formula>
    </cfRule>
    <cfRule type="cellIs" dxfId="19" priority="393" operator="equal">
      <formula>"星晶"</formula>
    </cfRule>
  </conditionalFormatting>
  <conditionalFormatting sqref="D70">
    <cfRule type="cellIs" dxfId="20" priority="316" operator="equal">
      <formula>"一般"</formula>
    </cfRule>
    <cfRule type="cellIs" dxfId="21" priority="312" operator="equal">
      <formula>"火"</formula>
    </cfRule>
    <cfRule type="cellIs" dxfId="22" priority="308" operator="equal">
      <formula>"草"</formula>
    </cfRule>
    <cfRule type="cellIs" dxfId="23" priority="304" operator="equal">
      <formula>"水"</formula>
    </cfRule>
    <cfRule type="cellIs" dxfId="24" priority="300" operator="equal">
      <formula>"电"</formula>
    </cfRule>
    <cfRule type="cellIs" dxfId="25" priority="296" operator="equal">
      <formula>"冰"</formula>
    </cfRule>
    <cfRule type="cellIs" dxfId="26" priority="292" operator="equal">
      <formula>"毒"</formula>
    </cfRule>
    <cfRule type="cellIs" dxfId="27" priority="288" operator="equal">
      <formula>"虫"</formula>
    </cfRule>
    <cfRule type="cellIs" dxfId="28" priority="284" operator="equal">
      <formula>"龙"</formula>
    </cfRule>
    <cfRule type="cellIs" dxfId="29" priority="280" operator="equal">
      <formula>"恶"</formula>
    </cfRule>
    <cfRule type="cellIs" dxfId="30" priority="276" operator="equal">
      <formula>"钢"</formula>
    </cfRule>
    <cfRule type="cellIs" dxfId="31" priority="272" operator="equal">
      <formula>"格斗"</formula>
    </cfRule>
    <cfRule type="cellIs" dxfId="32" priority="268" operator="equal">
      <formula>"飞行"</formula>
    </cfRule>
    <cfRule type="cellIs" dxfId="33" priority="264" operator="equal">
      <formula>"超能力"</formula>
    </cfRule>
    <cfRule type="cellIs" dxfId="34" priority="260" operator="equal">
      <formula>"岩石"</formula>
    </cfRule>
    <cfRule type="cellIs" dxfId="35" priority="256" operator="equal">
      <formula>"幽灵"</formula>
    </cfRule>
    <cfRule type="cellIs" dxfId="36" priority="252" operator="equal">
      <formula>"妖精"</formula>
    </cfRule>
    <cfRule type="cellIs" dxfId="37" priority="248" operator="equal">
      <formula>"地面"</formula>
    </cfRule>
    <cfRule type="cellIs" dxfId="19" priority="244" operator="equal">
      <formula>"星晶"</formula>
    </cfRule>
  </conditionalFormatting>
  <conditionalFormatting sqref="E70">
    <cfRule type="cellIs" dxfId="20" priority="183" operator="equal">
      <formula>"一般"</formula>
    </cfRule>
    <cfRule type="cellIs" dxfId="21" priority="180" operator="equal">
      <formula>"火"</formula>
    </cfRule>
    <cfRule type="cellIs" dxfId="22" priority="177" operator="equal">
      <formula>"草"</formula>
    </cfRule>
    <cfRule type="cellIs" dxfId="23" priority="174" operator="equal">
      <formula>"水"</formula>
    </cfRule>
    <cfRule type="cellIs" dxfId="24" priority="171" operator="equal">
      <formula>"电"</formula>
    </cfRule>
    <cfRule type="cellIs" dxfId="25" priority="168" operator="equal">
      <formula>"冰"</formula>
    </cfRule>
    <cfRule type="cellIs" dxfId="26" priority="165" operator="equal">
      <formula>"毒"</formula>
    </cfRule>
    <cfRule type="cellIs" dxfId="27" priority="162" operator="equal">
      <formula>"虫"</formula>
    </cfRule>
    <cfRule type="cellIs" dxfId="28" priority="159" operator="equal">
      <formula>"龙"</formula>
    </cfRule>
    <cfRule type="cellIs" dxfId="29" priority="156" operator="equal">
      <formula>"恶"</formula>
    </cfRule>
    <cfRule type="cellIs" dxfId="30" priority="153" operator="equal">
      <formula>"钢"</formula>
    </cfRule>
    <cfRule type="cellIs" dxfId="31" priority="150" operator="equal">
      <formula>"格斗"</formula>
    </cfRule>
    <cfRule type="cellIs" dxfId="32" priority="147" operator="equal">
      <formula>"飞行"</formula>
    </cfRule>
    <cfRule type="cellIs" dxfId="33" priority="144" operator="equal">
      <formula>"超能力"</formula>
    </cfRule>
    <cfRule type="cellIs" dxfId="34" priority="141" operator="equal">
      <formula>"岩石"</formula>
    </cfRule>
    <cfRule type="cellIs" dxfId="35" priority="138" operator="equal">
      <formula>"幽灵"</formula>
    </cfRule>
    <cfRule type="cellIs" dxfId="36" priority="135" operator="equal">
      <formula>"妖精"</formula>
    </cfRule>
    <cfRule type="cellIs" dxfId="37" priority="132" operator="equal">
      <formula>"地面"</formula>
    </cfRule>
    <cfRule type="cellIs" dxfId="19" priority="129" operator="equal">
      <formula>"星晶"</formula>
    </cfRule>
  </conditionalFormatting>
  <conditionalFormatting sqref="F70">
    <cfRule type="cellIs" dxfId="20" priority="315" operator="equal">
      <formula>"一般"</formula>
    </cfRule>
    <cfRule type="cellIs" dxfId="21" priority="311" operator="equal">
      <formula>"火"</formula>
    </cfRule>
    <cfRule type="cellIs" dxfId="22" priority="307" operator="equal">
      <formula>"草"</formula>
    </cfRule>
    <cfRule type="cellIs" dxfId="23" priority="303" operator="equal">
      <formula>"水"</formula>
    </cfRule>
    <cfRule type="cellIs" dxfId="24" priority="299" operator="equal">
      <formula>"电"</formula>
    </cfRule>
    <cfRule type="cellIs" dxfId="25" priority="295" operator="equal">
      <formula>"冰"</formula>
    </cfRule>
    <cfRule type="cellIs" dxfId="26" priority="291" operator="equal">
      <formula>"毒"</formula>
    </cfRule>
    <cfRule type="cellIs" dxfId="27" priority="287" operator="equal">
      <formula>"虫"</formula>
    </cfRule>
    <cfRule type="cellIs" dxfId="28" priority="283" operator="equal">
      <formula>"龙"</formula>
    </cfRule>
    <cfRule type="cellIs" dxfId="29" priority="279" operator="equal">
      <formula>"恶"</formula>
    </cfRule>
    <cfRule type="cellIs" dxfId="30" priority="275" operator="equal">
      <formula>"钢"</formula>
    </cfRule>
    <cfRule type="cellIs" dxfId="31" priority="271" operator="equal">
      <formula>"格斗"</formula>
    </cfRule>
    <cfRule type="cellIs" dxfId="32" priority="267" operator="equal">
      <formula>"飞行"</formula>
    </cfRule>
    <cfRule type="cellIs" dxfId="33" priority="263" operator="equal">
      <formula>"超能力"</formula>
    </cfRule>
    <cfRule type="cellIs" dxfId="34" priority="259" operator="equal">
      <formula>"岩石"</formula>
    </cfRule>
    <cfRule type="cellIs" dxfId="35" priority="255" operator="equal">
      <formula>"幽灵"</formula>
    </cfRule>
    <cfRule type="cellIs" dxfId="36" priority="251" operator="equal">
      <formula>"妖精"</formula>
    </cfRule>
    <cfRule type="cellIs" dxfId="37" priority="247" operator="equal">
      <formula>"地面"</formula>
    </cfRule>
    <cfRule type="cellIs" dxfId="19" priority="243" operator="equal">
      <formula>"星晶"</formula>
    </cfRule>
  </conditionalFormatting>
  <conditionalFormatting sqref="G70">
    <cfRule type="cellIs" dxfId="20" priority="182" operator="equal">
      <formula>"一般"</formula>
    </cfRule>
    <cfRule type="cellIs" dxfId="21" priority="179" operator="equal">
      <formula>"火"</formula>
    </cfRule>
    <cfRule type="cellIs" dxfId="22" priority="176" operator="equal">
      <formula>"草"</formula>
    </cfRule>
    <cfRule type="cellIs" dxfId="23" priority="173" operator="equal">
      <formula>"水"</formula>
    </cfRule>
    <cfRule type="cellIs" dxfId="24" priority="170" operator="equal">
      <formula>"电"</formula>
    </cfRule>
    <cfRule type="cellIs" dxfId="25" priority="167" operator="equal">
      <formula>"冰"</formula>
    </cfRule>
    <cfRule type="cellIs" dxfId="26" priority="164" operator="equal">
      <formula>"毒"</formula>
    </cfRule>
    <cfRule type="cellIs" dxfId="27" priority="161" operator="equal">
      <formula>"虫"</formula>
    </cfRule>
    <cfRule type="cellIs" dxfId="28" priority="158" operator="equal">
      <formula>"龙"</formula>
    </cfRule>
    <cfRule type="cellIs" dxfId="29" priority="155" operator="equal">
      <formula>"恶"</formula>
    </cfRule>
    <cfRule type="cellIs" dxfId="30" priority="152" operator="equal">
      <formula>"钢"</formula>
    </cfRule>
    <cfRule type="cellIs" dxfId="31" priority="149" operator="equal">
      <formula>"格斗"</formula>
    </cfRule>
    <cfRule type="cellIs" dxfId="32" priority="146" operator="equal">
      <formula>"飞行"</formula>
    </cfRule>
    <cfRule type="cellIs" dxfId="33" priority="143" operator="equal">
      <formula>"超能力"</formula>
    </cfRule>
    <cfRule type="cellIs" dxfId="34" priority="140" operator="equal">
      <formula>"岩石"</formula>
    </cfRule>
    <cfRule type="cellIs" dxfId="35" priority="137" operator="equal">
      <formula>"幽灵"</formula>
    </cfRule>
    <cfRule type="cellIs" dxfId="36" priority="134" operator="equal">
      <formula>"妖精"</formula>
    </cfRule>
    <cfRule type="cellIs" dxfId="37" priority="131" operator="equal">
      <formula>"地面"</formula>
    </cfRule>
    <cfRule type="cellIs" dxfId="19" priority="128" operator="equal">
      <formula>"星晶"</formula>
    </cfRule>
  </conditionalFormatting>
  <conditionalFormatting sqref="H70">
    <cfRule type="cellIs" dxfId="20" priority="314" operator="equal">
      <formula>"一般"</formula>
    </cfRule>
    <cfRule type="cellIs" dxfId="21" priority="310" operator="equal">
      <formula>"火"</formula>
    </cfRule>
    <cfRule type="cellIs" dxfId="22" priority="306" operator="equal">
      <formula>"草"</formula>
    </cfRule>
    <cfRule type="cellIs" dxfId="23" priority="302" operator="equal">
      <formula>"水"</formula>
    </cfRule>
    <cfRule type="cellIs" dxfId="24" priority="298" operator="equal">
      <formula>"电"</formula>
    </cfRule>
    <cfRule type="cellIs" dxfId="25" priority="294" operator="equal">
      <formula>"冰"</formula>
    </cfRule>
    <cfRule type="cellIs" dxfId="26" priority="290" operator="equal">
      <formula>"毒"</formula>
    </cfRule>
    <cfRule type="cellIs" dxfId="27" priority="286" operator="equal">
      <formula>"虫"</formula>
    </cfRule>
    <cfRule type="cellIs" dxfId="28" priority="282" operator="equal">
      <formula>"龙"</formula>
    </cfRule>
    <cfRule type="cellIs" dxfId="29" priority="278" operator="equal">
      <formula>"恶"</formula>
    </cfRule>
    <cfRule type="cellIs" dxfId="30" priority="274" operator="equal">
      <formula>"钢"</formula>
    </cfRule>
    <cfRule type="cellIs" dxfId="31" priority="270" operator="equal">
      <formula>"格斗"</formula>
    </cfRule>
    <cfRule type="cellIs" dxfId="32" priority="266" operator="equal">
      <formula>"飞行"</formula>
    </cfRule>
    <cfRule type="cellIs" dxfId="33" priority="262" operator="equal">
      <formula>"超能力"</formula>
    </cfRule>
    <cfRule type="cellIs" dxfId="34" priority="258" operator="equal">
      <formula>"岩石"</formula>
    </cfRule>
    <cfRule type="cellIs" dxfId="35" priority="254" operator="equal">
      <formula>"幽灵"</formula>
    </cfRule>
    <cfRule type="cellIs" dxfId="36" priority="250" operator="equal">
      <formula>"妖精"</formula>
    </cfRule>
    <cfRule type="cellIs" dxfId="37" priority="246" operator="equal">
      <formula>"地面"</formula>
    </cfRule>
    <cfRule type="cellIs" dxfId="19" priority="242" operator="equal">
      <formula>"星晶"</formula>
    </cfRule>
  </conditionalFormatting>
  <conditionalFormatting sqref="I70">
    <cfRule type="cellIs" dxfId="20" priority="181" operator="equal">
      <formula>"一般"</formula>
    </cfRule>
    <cfRule type="cellIs" dxfId="21" priority="178" operator="equal">
      <formula>"火"</formula>
    </cfRule>
    <cfRule type="cellIs" dxfId="22" priority="175" operator="equal">
      <formula>"草"</formula>
    </cfRule>
    <cfRule type="cellIs" dxfId="23" priority="172" operator="equal">
      <formula>"水"</formula>
    </cfRule>
    <cfRule type="cellIs" dxfId="24" priority="169" operator="equal">
      <formula>"电"</formula>
    </cfRule>
    <cfRule type="cellIs" dxfId="25" priority="166" operator="equal">
      <formula>"冰"</formula>
    </cfRule>
    <cfRule type="cellIs" dxfId="26" priority="163" operator="equal">
      <formula>"毒"</formula>
    </cfRule>
    <cfRule type="cellIs" dxfId="27" priority="160" operator="equal">
      <formula>"虫"</formula>
    </cfRule>
    <cfRule type="cellIs" dxfId="28" priority="157" operator="equal">
      <formula>"龙"</formula>
    </cfRule>
    <cfRule type="cellIs" dxfId="29" priority="154" operator="equal">
      <formula>"恶"</formula>
    </cfRule>
    <cfRule type="cellIs" dxfId="30" priority="151" operator="equal">
      <formula>"钢"</formula>
    </cfRule>
    <cfRule type="cellIs" dxfId="31" priority="148" operator="equal">
      <formula>"格斗"</formula>
    </cfRule>
    <cfRule type="cellIs" dxfId="32" priority="145" operator="equal">
      <formula>"飞行"</formula>
    </cfRule>
    <cfRule type="cellIs" dxfId="33" priority="142" operator="equal">
      <formula>"超能力"</formula>
    </cfRule>
    <cfRule type="cellIs" dxfId="34" priority="139" operator="equal">
      <formula>"岩石"</formula>
    </cfRule>
    <cfRule type="cellIs" dxfId="35" priority="136" operator="equal">
      <formula>"幽灵"</formula>
    </cfRule>
    <cfRule type="cellIs" dxfId="36" priority="133" operator="equal">
      <formula>"妖精"</formula>
    </cfRule>
    <cfRule type="cellIs" dxfId="37" priority="130" operator="equal">
      <formula>"地面"</formula>
    </cfRule>
    <cfRule type="cellIs" dxfId="19" priority="127" operator="equal">
      <formula>"星晶"</formula>
    </cfRule>
  </conditionalFormatting>
  <conditionalFormatting sqref="J70">
    <cfRule type="cellIs" dxfId="20" priority="313" operator="equal">
      <formula>"一般"</formula>
    </cfRule>
    <cfRule type="cellIs" dxfId="21" priority="309" operator="equal">
      <formula>"火"</formula>
    </cfRule>
    <cfRule type="cellIs" dxfId="22" priority="305" operator="equal">
      <formula>"草"</formula>
    </cfRule>
    <cfRule type="cellIs" dxfId="23" priority="301" operator="equal">
      <formula>"水"</formula>
    </cfRule>
    <cfRule type="cellIs" dxfId="24" priority="297" operator="equal">
      <formula>"电"</formula>
    </cfRule>
    <cfRule type="cellIs" dxfId="25" priority="293" operator="equal">
      <formula>"冰"</formula>
    </cfRule>
    <cfRule type="cellIs" dxfId="26" priority="289" operator="equal">
      <formula>"毒"</formula>
    </cfRule>
    <cfRule type="cellIs" dxfId="27" priority="285" operator="equal">
      <formula>"虫"</formula>
    </cfRule>
    <cfRule type="cellIs" dxfId="28" priority="281" operator="equal">
      <formula>"龙"</formula>
    </cfRule>
    <cfRule type="cellIs" dxfId="29" priority="277" operator="equal">
      <formula>"恶"</formula>
    </cfRule>
    <cfRule type="cellIs" dxfId="30" priority="273" operator="equal">
      <formula>"钢"</formula>
    </cfRule>
    <cfRule type="cellIs" dxfId="31" priority="269" operator="equal">
      <formula>"格斗"</formula>
    </cfRule>
    <cfRule type="cellIs" dxfId="32" priority="265" operator="equal">
      <formula>"飞行"</formula>
    </cfRule>
    <cfRule type="cellIs" dxfId="33" priority="261" operator="equal">
      <formula>"超能力"</formula>
    </cfRule>
    <cfRule type="cellIs" dxfId="34" priority="257" operator="equal">
      <formula>"岩石"</formula>
    </cfRule>
    <cfRule type="cellIs" dxfId="35" priority="253" operator="equal">
      <formula>"幽灵"</formula>
    </cfRule>
    <cfRule type="cellIs" dxfId="36" priority="249" operator="equal">
      <formula>"妖精"</formula>
    </cfRule>
    <cfRule type="cellIs" dxfId="37" priority="245" operator="equal">
      <formula>"地面"</formula>
    </cfRule>
    <cfRule type="cellIs" dxfId="19" priority="241" operator="equal">
      <formula>"星晶"</formula>
    </cfRule>
  </conditionalFormatting>
  <conditionalFormatting sqref="F7:F8">
    <cfRule type="cellIs" dxfId="20" priority="591" operator="equal">
      <formula>"一般"</formula>
    </cfRule>
    <cfRule type="cellIs" dxfId="21" priority="590" operator="equal">
      <formula>"火"</formula>
    </cfRule>
    <cfRule type="cellIs" dxfId="22" priority="589" operator="equal">
      <formula>"草"</formula>
    </cfRule>
    <cfRule type="cellIs" dxfId="23" priority="588" operator="equal">
      <formula>"水"</formula>
    </cfRule>
    <cfRule type="cellIs" dxfId="24" priority="587" operator="equal">
      <formula>"电"</formula>
    </cfRule>
    <cfRule type="cellIs" dxfId="25" priority="586" operator="equal">
      <formula>"冰"</formula>
    </cfRule>
    <cfRule type="cellIs" dxfId="26" priority="585" operator="equal">
      <formula>"毒"</formula>
    </cfRule>
    <cfRule type="cellIs" dxfId="27" priority="584" operator="equal">
      <formula>"虫"</formula>
    </cfRule>
    <cfRule type="cellIs" dxfId="28" priority="583" operator="equal">
      <formula>"龙"</formula>
    </cfRule>
    <cfRule type="cellIs" dxfId="29" priority="582" operator="equal">
      <formula>"恶"</formula>
    </cfRule>
    <cfRule type="cellIs" dxfId="30" priority="581" operator="equal">
      <formula>"钢"</formula>
    </cfRule>
    <cfRule type="cellIs" dxfId="31" priority="580" operator="equal">
      <formula>"格斗"</formula>
    </cfRule>
    <cfRule type="cellIs" dxfId="32" priority="579" operator="equal">
      <formula>"飞行"</formula>
    </cfRule>
    <cfRule type="cellIs" dxfId="33" priority="578" operator="equal">
      <formula>"超能力"</formula>
    </cfRule>
    <cfRule type="cellIs" dxfId="34" priority="577" operator="equal">
      <formula>"岩石"</formula>
    </cfRule>
    <cfRule type="cellIs" dxfId="35" priority="576" operator="equal">
      <formula>"幽灵"</formula>
    </cfRule>
    <cfRule type="cellIs" dxfId="36" priority="575" operator="equal">
      <formula>"妖精"</formula>
    </cfRule>
    <cfRule type="cellIs" dxfId="37" priority="574" operator="equal">
      <formula>"地面"</formula>
    </cfRule>
  </conditionalFormatting>
  <dataValidations count="14">
    <dataValidation type="list" allowBlank="1" showInputMessage="1" showErrorMessage="1" sqref="H7">
      <formula1>"第一特性,第二特性,隐藏特性"</formula1>
    </dataValidation>
    <dataValidation type="list" allowBlank="1" showInputMessage="1" showErrorMessage="1" sqref="H9">
      <formula1>"普通,大,小,特大,特小,超级大,超级小,头目,极巨化"</formula1>
    </dataValidation>
    <dataValidation type="list" allowBlank="1" showInputMessage="1" showErrorMessage="1" sqref="F15">
      <formula1>"极巨化,超级巨化,无极巨化"</formula1>
    </dataValidation>
    <dataValidation type="list" allowBlank="1" showInputMessage="1" showErrorMessage="1" sqref="F16">
      <formula1>"星晶,水,火,草,电,冰,恶,虫,毒,钢,龙,一般,格斗,幽灵,超能力,岩石,地面,飞行,妖精"</formula1>
    </dataValidation>
    <dataValidation type="list" allowBlank="1" showInputMessage="1" showErrorMessage="1" sqref="C27 L27 C33 L33 C40 L40 Q49">
      <formula1>招式表!$C:$C</formula1>
    </dataValidation>
    <dataValidation type="list" allowBlank="1" showInputMessage="1" showErrorMessage="1" sqref="Q50">
      <formula1>"Z,极巨"</formula1>
    </dataValidation>
    <dataValidation type="list" allowBlank="1" showInputMessage="1" showErrorMessage="1" sqref="N68">
      <formula1>其它!$T$3:$T$38</formula1>
    </dataValidation>
    <dataValidation type="list" allowBlank="1" showInputMessage="1" showErrorMessage="1" sqref="N69">
      <formula1>"正常,冰冻,睡眠,中毒,麻痹,灼伤"</formula1>
    </dataValidation>
    <dataValidation type="list" allowBlank="1" showInputMessage="1" showErrorMessage="1" sqref="F5:F6">
      <formula1>编号表!$A:$A</formula1>
    </dataValidation>
    <dataValidation type="list" allowBlank="1" showInputMessage="1" showErrorMessage="1" sqref="F13:F14">
      <formula1>"0,1,2,3,4,5,6,7,8,9,10"</formula1>
    </dataValidation>
    <dataValidation type="list" allowBlank="1" showInputMessage="1" showErrorMessage="1" sqref="H3:H4">
      <formula1>"♂,♀,无"</formula1>
    </dataValidation>
    <dataValidation type="list" allowBlank="1" showInputMessage="1" showErrorMessage="1" sqref="H5:H6">
      <formula1>编号表!$B:$B</formula1>
    </dataValidation>
    <dataValidation type="list" allowBlank="1" showInputMessage="1" showErrorMessage="1" sqref="Q3:Q14">
      <formula1>"S,A,B,C,D,E,F"</formula1>
    </dataValidation>
    <dataValidation type="list" allowBlank="1" showInputMessage="1" showErrorMessage="1" sqref="R51:S52">
      <formula1>其它!$C$41:$C$129</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8"/>
  <sheetViews>
    <sheetView showGridLines="0" workbookViewId="0">
      <selection activeCell="F3" sqref="F3:F4"/>
    </sheetView>
  </sheetViews>
  <sheetFormatPr defaultColWidth="12" defaultRowHeight="16" customHeight="1"/>
  <cols>
    <col min="1" max="26" width="8.91666666666667" style="248" customWidth="1"/>
    <col min="27" max="16384" width="12.6666666666667" style="248" customWidth="1"/>
  </cols>
  <sheetData>
    <row r="1" customHeight="1" spans="1:19">
      <c r="A1" s="477"/>
    </row>
    <row r="2" customHeight="1" spans="1:19">
      <c r="B2" s="353" t="s">
        <v>194</v>
      </c>
      <c r="C2" s="354"/>
      <c r="D2" s="354"/>
      <c r="E2" s="354"/>
      <c r="F2" s="354"/>
      <c r="G2" s="354"/>
      <c r="H2" s="355"/>
      <c r="I2" s="478"/>
      <c r="J2" s="479" t="s">
        <v>195</v>
      </c>
      <c r="K2" s="480"/>
      <c r="L2" s="480"/>
      <c r="M2" s="480"/>
      <c r="N2" s="481"/>
      <c r="P2" s="252" t="s">
        <v>196</v>
      </c>
      <c r="Q2" s="482"/>
      <c r="R2" s="253" t="s">
        <v>197</v>
      </c>
      <c r="S2" s="310"/>
    </row>
    <row r="3" customHeight="1" spans="1:19">
      <c r="B3" s="483"/>
      <c r="C3" s="484"/>
      <c r="D3" s="485"/>
      <c r="E3" s="486" t="s">
        <v>38</v>
      </c>
      <c r="F3" s="260"/>
      <c r="G3" s="260" t="s">
        <v>16</v>
      </c>
      <c r="H3" s="487"/>
      <c r="J3" s="488" t="s">
        <v>198</v>
      </c>
      <c r="K3" s="489" t="s">
        <v>48</v>
      </c>
      <c r="L3" s="489" t="s">
        <v>199</v>
      </c>
      <c r="M3" s="489" t="s">
        <v>200</v>
      </c>
      <c r="N3" s="490" t="s">
        <v>8</v>
      </c>
      <c r="P3" s="491" t="s">
        <v>28</v>
      </c>
      <c r="Q3" s="264" t="s">
        <v>201</v>
      </c>
      <c r="R3" s="264" t="s">
        <v>28</v>
      </c>
      <c r="S3" s="492">
        <f>VLOOKUP(F5,编号表!$A:$R,10,FALSE)</f>
        <v>45</v>
      </c>
    </row>
    <row r="4" customHeight="1" spans="1:19">
      <c r="B4" s="493"/>
      <c r="C4" s="494"/>
      <c r="D4" s="495"/>
      <c r="E4" s="496"/>
      <c r="F4" s="272"/>
      <c r="G4" s="272"/>
      <c r="H4" s="312"/>
      <c r="J4" s="497" t="s">
        <v>28</v>
      </c>
      <c r="K4" s="498">
        <f>IF(B20="神奇守护",1,INT((((S3/(1+0.01*(MAX(0,S3-120)+0.1)^0.8))*(1+VLOOKUP(Q3,其它!$G$21:$H$28,2,FALSE)/12))/6+2.2+$F$13)*2))</f>
        <v>21</v>
      </c>
      <c r="L4" s="265"/>
      <c r="M4" s="265">
        <f t="shared" ref="M4:M8" si="0">K4+L4</f>
        <v>21</v>
      </c>
      <c r="N4" s="266">
        <f>INT(M4/3-6)</f>
        <v>1</v>
      </c>
      <c r="P4" s="275"/>
      <c r="Q4" s="276"/>
      <c r="R4" s="276"/>
      <c r="S4" s="277"/>
    </row>
    <row r="5" customHeight="1" spans="1:19">
      <c r="B5" s="499"/>
      <c r="C5" s="500"/>
      <c r="D5" s="499"/>
      <c r="E5" s="501" t="s">
        <v>202</v>
      </c>
      <c r="F5" s="502">
        <f>INDEX(编号表!$A:$B,MATCH(H5,编号表!$B:$B,0),MATCH("编号",编号表!$A:$A,0))</f>
        <v>1</v>
      </c>
      <c r="G5" s="286" t="s">
        <v>39</v>
      </c>
      <c r="H5" s="287" t="s">
        <v>203</v>
      </c>
      <c r="J5" s="394"/>
      <c r="K5" s="503"/>
      <c r="L5" s="276"/>
      <c r="M5" s="276"/>
      <c r="N5" s="277"/>
      <c r="P5" s="285" t="s">
        <v>204</v>
      </c>
      <c r="Q5" s="286" t="s">
        <v>201</v>
      </c>
      <c r="R5" s="286" t="s">
        <v>204</v>
      </c>
      <c r="S5" s="287">
        <f>VLOOKUP(F5,编号表!$A:$R,11,FALSE)</f>
        <v>49</v>
      </c>
    </row>
    <row r="6" customHeight="1" spans="1:19">
      <c r="B6" s="504" t="s">
        <v>6</v>
      </c>
      <c r="C6" s="505"/>
      <c r="D6" s="506"/>
      <c r="E6" s="496"/>
      <c r="F6" s="380"/>
      <c r="G6" s="272"/>
      <c r="H6" s="312"/>
      <c r="J6" s="379" t="s">
        <v>204</v>
      </c>
      <c r="K6" s="502">
        <f>INT(((S5/(1+0.01*(MAX(0,S5-120)+0.1)^0.8))*(1+VLOOKUP(Q5,其它!$G$21:$H$28,2,FALSE)/12))/6+2.2+$F$13)</f>
        <v>11</v>
      </c>
      <c r="L6" s="286"/>
      <c r="M6" s="286">
        <f t="shared" si="0"/>
        <v>11</v>
      </c>
      <c r="N6" s="287">
        <f t="shared" ref="N6:N10" si="1">INT(M6/2-5)</f>
        <v>0</v>
      </c>
      <c r="P6" s="275"/>
      <c r="Q6" s="276"/>
      <c r="R6" s="276"/>
      <c r="S6" s="277"/>
    </row>
    <row r="7" customHeight="1" spans="1:19">
      <c r="B7" s="507"/>
      <c r="C7" s="389"/>
      <c r="D7" s="390"/>
      <c r="E7" s="508" t="s">
        <v>205</v>
      </c>
      <c r="F7" s="436" t="str">
        <f>VLOOKUP(F5,编号表!$A:$R,3,FALSE)</f>
        <v>草</v>
      </c>
      <c r="G7" s="298" t="s">
        <v>206</v>
      </c>
      <c r="H7" s="509" t="s">
        <v>207</v>
      </c>
      <c r="J7" s="394"/>
      <c r="K7" s="503"/>
      <c r="L7" s="276"/>
      <c r="M7" s="276"/>
      <c r="N7" s="277"/>
      <c r="P7" s="340" t="s">
        <v>208</v>
      </c>
      <c r="Q7" s="297" t="s">
        <v>201</v>
      </c>
      <c r="R7" s="297" t="s">
        <v>208</v>
      </c>
      <c r="S7" s="510">
        <f>VLOOKUP(F5,编号表!$A:$R,12,FALSE)</f>
        <v>49</v>
      </c>
    </row>
    <row r="8" customHeight="1" spans="1:19">
      <c r="B8" s="507"/>
      <c r="C8" s="389"/>
      <c r="D8" s="390"/>
      <c r="E8" s="496"/>
      <c r="F8" s="436" t="str">
        <f>VLOOKUP(F5,编号表!$A:$R,4,FALSE)</f>
        <v>毒</v>
      </c>
      <c r="G8" s="272"/>
      <c r="H8" s="299" t="str">
        <f>VLOOKUP(F5,编号表!$A:$R,IF(H7="第一特性",5,IF(H7="第二特性",6,7)),FALSE)</f>
        <v>茂盛</v>
      </c>
      <c r="J8" s="391" t="s">
        <v>208</v>
      </c>
      <c r="K8" s="374">
        <f>INT(((S7/(1+0.01*(MAX(0,S7-120)+0.1)^0.8))*(1+VLOOKUP(Q7,其它!$G$21:$H$28,2,FALSE)/12))/6+2.2+$F$13)</f>
        <v>11</v>
      </c>
      <c r="L8" s="298"/>
      <c r="M8" s="298">
        <f t="shared" si="0"/>
        <v>11</v>
      </c>
      <c r="N8" s="299">
        <f t="shared" si="1"/>
        <v>0</v>
      </c>
      <c r="P8" s="275"/>
      <c r="Q8" s="276"/>
      <c r="R8" s="276"/>
      <c r="S8" s="277"/>
    </row>
    <row r="9" customHeight="1" spans="1:19">
      <c r="B9" s="507"/>
      <c r="C9" s="389"/>
      <c r="D9" s="390"/>
      <c r="E9" s="511" t="s">
        <v>20</v>
      </c>
      <c r="F9" s="512">
        <f>IF(H9="极巨化","？？？",VLOOKUP(F5,编号表!$A:$R,17,FALSE)*VLOOKUP(H9,其它!C22:E30,2,FALSE))</f>
        <v>0.7</v>
      </c>
      <c r="G9" s="283" t="s">
        <v>209</v>
      </c>
      <c r="H9" s="284" t="s">
        <v>210</v>
      </c>
      <c r="J9" s="394"/>
      <c r="K9" s="503"/>
      <c r="L9" s="276"/>
      <c r="M9" s="276"/>
      <c r="N9" s="277"/>
      <c r="P9" s="285" t="s">
        <v>211</v>
      </c>
      <c r="Q9" s="286" t="s">
        <v>201</v>
      </c>
      <c r="R9" s="286" t="s">
        <v>211</v>
      </c>
      <c r="S9" s="287">
        <f>VLOOKUP(F5,编号表!$A:$R,13,FALSE)</f>
        <v>65</v>
      </c>
    </row>
    <row r="10" customHeight="1" spans="1:19">
      <c r="B10" s="507"/>
      <c r="C10" s="389"/>
      <c r="D10" s="390"/>
      <c r="E10" s="511" t="s">
        <v>23</v>
      </c>
      <c r="F10" s="513">
        <f>IF(H9="极巨化","？？？",VLOOKUP(F5,编号表!$A:$R,18,FALSE)*VLOOKUP(H9,其它!C22:E30,3,FALSE))</f>
        <v>6.9</v>
      </c>
      <c r="G10" s="283" t="s">
        <v>212</v>
      </c>
      <c r="H10" s="284">
        <f>IF(H9="极巨化","？？？",LOOKUP(((F10+1)*(F9+1)),{0,10,50,450,700,1000},{1,2,3,4,5,6}))</f>
        <v>2</v>
      </c>
      <c r="J10" s="379" t="s">
        <v>211</v>
      </c>
      <c r="K10" s="502">
        <f>INT(((S9/(1+0.01*(MAX(0,S9-120)+0.1)^0.8))*(1+VLOOKUP(Q9,其它!$G$21:$H$28,2,FALSE)/12))/6+2.2+$F$13)</f>
        <v>14</v>
      </c>
      <c r="L10" s="286"/>
      <c r="M10" s="286">
        <f t="shared" ref="M10:M14" si="2">K10+L10</f>
        <v>14</v>
      </c>
      <c r="N10" s="287">
        <f t="shared" si="1"/>
        <v>2</v>
      </c>
      <c r="P10" s="275"/>
      <c r="Q10" s="276"/>
      <c r="R10" s="276"/>
      <c r="S10" s="277"/>
    </row>
    <row r="11" customHeight="1" spans="1:19">
      <c r="B11" s="507"/>
      <c r="C11" s="389"/>
      <c r="D11" s="390"/>
      <c r="E11" s="514" t="s">
        <v>213</v>
      </c>
      <c r="F11" s="293"/>
      <c r="G11" s="293" t="s">
        <v>214</v>
      </c>
      <c r="H11" s="515">
        <v>100</v>
      </c>
      <c r="J11" s="394"/>
      <c r="K11" s="503"/>
      <c r="L11" s="276"/>
      <c r="M11" s="276"/>
      <c r="N11" s="277"/>
      <c r="P11" s="340" t="s">
        <v>215</v>
      </c>
      <c r="Q11" s="297" t="s">
        <v>201</v>
      </c>
      <c r="R11" s="297" t="s">
        <v>215</v>
      </c>
      <c r="S11" s="510">
        <f>VLOOKUP(F5,编号表!$A:$R,14,FALSE)</f>
        <v>65</v>
      </c>
    </row>
    <row r="12" customHeight="1" spans="1:19">
      <c r="B12" s="507"/>
      <c r="C12" s="389"/>
      <c r="D12" s="390"/>
      <c r="E12" s="516"/>
      <c r="F12" s="517">
        <f>F11/M4</f>
        <v>0</v>
      </c>
      <c r="G12" s="304"/>
      <c r="H12" s="307">
        <f>H11/100</f>
        <v>1</v>
      </c>
      <c r="J12" s="391" t="s">
        <v>215</v>
      </c>
      <c r="K12" s="374">
        <f>INT(((S11/(1+0.01*(MAX(0,S11-120)+0.1)^0.8))*(1+VLOOKUP(Q11,其它!$G$21:$H$28,2,FALSE)/12))/6+2.2+$F$13)</f>
        <v>14</v>
      </c>
      <c r="L12" s="298"/>
      <c r="M12" s="298">
        <f t="shared" si="2"/>
        <v>14</v>
      </c>
      <c r="N12" s="299">
        <f>INT(M12/2-5)</f>
        <v>2</v>
      </c>
      <c r="P12" s="275"/>
      <c r="Q12" s="276"/>
      <c r="R12" s="276"/>
      <c r="S12" s="277"/>
    </row>
    <row r="13" customHeight="1" spans="1:19">
      <c r="B13" s="507"/>
      <c r="C13" s="389"/>
      <c r="D13" s="390"/>
      <c r="E13" s="511" t="s">
        <v>216</v>
      </c>
      <c r="F13" s="283">
        <v>1</v>
      </c>
      <c r="G13" s="281" t="s">
        <v>217</v>
      </c>
      <c r="H13" s="431">
        <f>LOOKUP(F13,{0,1,2,3,4,5,6,7,8,9,10},{5,5,6,6,7,7,8,9,10,10,10})</f>
        <v>5</v>
      </c>
      <c r="J13" s="394"/>
      <c r="K13" s="503"/>
      <c r="L13" s="276"/>
      <c r="M13" s="276"/>
      <c r="N13" s="277"/>
      <c r="P13" s="285" t="s">
        <v>218</v>
      </c>
      <c r="Q13" s="286" t="s">
        <v>201</v>
      </c>
      <c r="R13" s="286" t="s">
        <v>218</v>
      </c>
      <c r="S13" s="287">
        <f>VLOOKUP(F5,编号表!$A:$R,15,FALSE)</f>
        <v>45</v>
      </c>
    </row>
    <row r="14" customHeight="1" spans="1:19">
      <c r="B14" s="507"/>
      <c r="C14" s="389"/>
      <c r="D14" s="390"/>
      <c r="E14" s="518"/>
      <c r="F14" s="311"/>
      <c r="G14" s="290"/>
      <c r="H14" s="519"/>
      <c r="J14" s="379" t="s">
        <v>218</v>
      </c>
      <c r="K14" s="502">
        <f>INT(((S13/(1+0.01*(MAX(0,S13-120)+0.1)^0.8))*(1+VLOOKUP(Q13,其它!$G$21:$H$28,2,FALSE)/12))/6+2.2+$F$13)</f>
        <v>10</v>
      </c>
      <c r="L14" s="286"/>
      <c r="M14" s="286">
        <f t="shared" si="2"/>
        <v>10</v>
      </c>
      <c r="N14" s="287">
        <f>INT(M14/2-5)</f>
        <v>0</v>
      </c>
      <c r="P14" s="300"/>
      <c r="Q14" s="301"/>
      <c r="R14" s="301"/>
      <c r="S14" s="302"/>
    </row>
    <row r="15" customHeight="1" spans="1:19">
      <c r="B15" s="507"/>
      <c r="C15" s="389"/>
      <c r="D15" s="390"/>
      <c r="E15" s="520" t="s">
        <v>219</v>
      </c>
      <c r="F15" s="521" t="s">
        <v>220</v>
      </c>
      <c r="G15" s="514" t="s">
        <v>221</v>
      </c>
      <c r="H15" s="515">
        <f>INT(IF(N14&lt;0,1,(IF(N14&gt;4,N14/2+0.5,2))))</f>
        <v>2</v>
      </c>
      <c r="J15" s="409"/>
      <c r="K15" s="522"/>
      <c r="L15" s="301"/>
      <c r="M15" s="301"/>
      <c r="N15" s="302"/>
      <c r="R15" s="523" t="s">
        <v>7</v>
      </c>
      <c r="S15" s="524">
        <f>S3+S5+S7+S9+S11+S13</f>
        <v>318</v>
      </c>
    </row>
    <row r="16" customHeight="1" spans="1:19">
      <c r="B16" s="525"/>
      <c r="C16" s="411"/>
      <c r="D16" s="412"/>
      <c r="E16" s="514" t="s">
        <v>222</v>
      </c>
      <c r="F16" s="526" t="s">
        <v>223</v>
      </c>
      <c r="G16" s="516"/>
      <c r="H16" s="527"/>
    </row>
    <row r="17" customHeight="1" spans="2:19">
      <c r="B17" s="528"/>
      <c r="C17" s="529"/>
      <c r="D17" s="530"/>
      <c r="E17" s="511" t="s">
        <v>224</v>
      </c>
      <c r="F17" s="281"/>
      <c r="G17" s="281" t="s">
        <v>225</v>
      </c>
      <c r="H17" s="431"/>
      <c r="P17" s="255" t="s">
        <v>226</v>
      </c>
      <c r="Q17" s="256"/>
      <c r="R17" s="256"/>
      <c r="S17" s="257"/>
    </row>
    <row r="18" customHeight="1" spans="2:19">
      <c r="B18" s="531"/>
      <c r="C18" s="532"/>
      <c r="D18" s="533"/>
      <c r="E18" s="534"/>
      <c r="F18" s="535"/>
      <c r="G18" s="535"/>
      <c r="H18" s="536"/>
      <c r="J18" s="479" t="s">
        <v>227</v>
      </c>
      <c r="K18" s="480"/>
      <c r="L18" s="480"/>
      <c r="M18" s="480"/>
      <c r="N18" s="481"/>
      <c r="P18" s="537"/>
      <c r="Q18" s="422"/>
      <c r="R18" s="538"/>
      <c r="S18" s="424"/>
    </row>
    <row r="19" customHeight="1" spans="2:19">
      <c r="B19" s="539" t="s">
        <v>228</v>
      </c>
      <c r="C19" s="540" t="str">
        <f>VLOOKUP(B20,特性表!B:C,2,FALSE)</f>
        <v>HP低于1/3时，草属性招式的威力骰出目+3。</v>
      </c>
      <c r="D19" s="540"/>
      <c r="E19" s="314"/>
      <c r="F19" s="314"/>
      <c r="G19" s="314"/>
      <c r="H19" s="315"/>
      <c r="J19" s="488" t="s">
        <v>229</v>
      </c>
      <c r="K19" s="489" t="s">
        <v>48</v>
      </c>
      <c r="L19" s="489" t="s">
        <v>199</v>
      </c>
      <c r="M19" s="489" t="s">
        <v>230</v>
      </c>
      <c r="N19" s="490" t="s">
        <v>231</v>
      </c>
      <c r="P19" s="292"/>
      <c r="Q19" s="281"/>
      <c r="R19" s="293"/>
      <c r="S19" s="431"/>
    </row>
    <row r="20" customHeight="1" spans="2:19">
      <c r="B20" s="296" t="str">
        <f>H8</f>
        <v>茂盛</v>
      </c>
      <c r="C20" s="314"/>
      <c r="D20" s="314"/>
      <c r="E20" s="314"/>
      <c r="F20" s="314"/>
      <c r="G20" s="314"/>
      <c r="H20" s="315"/>
      <c r="J20" s="278" t="s">
        <v>232</v>
      </c>
      <c r="K20" s="262">
        <v>6</v>
      </c>
      <c r="L20" s="262"/>
      <c r="M20" s="541">
        <f>INT(IF(M14&gt;18,M14/3-6,0))</f>
        <v>0</v>
      </c>
      <c r="N20" s="266">
        <f>SUM(K20:L21,M20)</f>
        <v>6</v>
      </c>
      <c r="P20" s="280"/>
      <c r="Q20" s="293"/>
      <c r="R20" s="281"/>
      <c r="S20" s="515"/>
    </row>
    <row r="21" customHeight="1" spans="2:19">
      <c r="B21" s="296"/>
      <c r="C21" s="314"/>
      <c r="D21" s="314"/>
      <c r="E21" s="314"/>
      <c r="F21" s="314"/>
      <c r="G21" s="314"/>
      <c r="H21" s="315"/>
      <c r="J21" s="275"/>
      <c r="K21" s="276"/>
      <c r="L21" s="276"/>
      <c r="M21" s="542"/>
      <c r="N21" s="277"/>
      <c r="P21" s="280"/>
      <c r="Q21" s="293"/>
      <c r="R21" s="281"/>
      <c r="S21" s="515"/>
    </row>
    <row r="22" customHeight="1" spans="2:19">
      <c r="B22" s="280" t="s">
        <v>233</v>
      </c>
      <c r="C22" s="283" t="s">
        <v>234</v>
      </c>
      <c r="D22" s="343" t="s">
        <v>235</v>
      </c>
      <c r="E22" s="343"/>
      <c r="F22" s="343"/>
      <c r="G22" s="343"/>
      <c r="H22" s="408"/>
      <c r="J22" s="285" t="s">
        <v>236</v>
      </c>
      <c r="K22" s="286">
        <v>0</v>
      </c>
      <c r="L22" s="286"/>
      <c r="M22" s="542"/>
      <c r="N22" s="287">
        <f>SUM(K22:L23,M20)</f>
        <v>0</v>
      </c>
      <c r="P22" s="292"/>
      <c r="Q22" s="281"/>
      <c r="R22" s="293"/>
      <c r="S22" s="431"/>
    </row>
    <row r="23" customHeight="1" spans="2:19">
      <c r="B23" s="543"/>
      <c r="C23" s="544"/>
      <c r="D23" s="351"/>
      <c r="E23" s="351"/>
      <c r="F23" s="351"/>
      <c r="G23" s="351"/>
      <c r="H23" s="416"/>
      <c r="J23" s="300"/>
      <c r="K23" s="301"/>
      <c r="L23" s="301"/>
      <c r="M23" s="545"/>
      <c r="N23" s="302"/>
      <c r="P23" s="546"/>
      <c r="Q23" s="444"/>
      <c r="R23" s="547"/>
      <c r="S23" s="548"/>
    </row>
    <row r="26" customHeight="1" spans="2:19">
      <c r="B26" s="308" t="s">
        <v>237</v>
      </c>
      <c r="C26" s="309"/>
      <c r="D26" s="309"/>
      <c r="E26" s="309"/>
      <c r="F26" s="309"/>
      <c r="G26" s="309"/>
      <c r="H26" s="309"/>
      <c r="I26" s="309"/>
      <c r="J26" s="309"/>
      <c r="K26" s="309"/>
      <c r="L26" s="309"/>
      <c r="M26" s="309"/>
      <c r="N26" s="309"/>
      <c r="O26" s="309"/>
      <c r="P26" s="309"/>
      <c r="Q26" s="309"/>
      <c r="R26" s="309"/>
      <c r="S26" s="310"/>
    </row>
    <row r="27" customHeight="1" spans="2:19">
      <c r="B27" s="319" t="s">
        <v>38</v>
      </c>
      <c r="C27" s="320" t="s">
        <v>238</v>
      </c>
      <c r="D27" s="320"/>
      <c r="E27" s="321" t="s">
        <v>205</v>
      </c>
      <c r="F27" s="322" t="str">
        <f>IF(C27="觉醒力量",VLOOKUP(FLOOR((MOD(VLOOKUP(Q3,其它!G21:H28,2,FALSE),2)+2*MOD(VLOOKUP(Q5,其它!G21:H28,2,FALSE),2)+4*MOD(VLOOKUP(Q7,其它!G21:H28,2,FALSE),2)+8*MOD(VLOOKUP(Q13,其它!G21:H28,2,FALSE),2)+16*MOD(VLOOKUP(Q9,其它!G21:H28,2,FALSE),2)+32*MOD(VLOOKUP(Q11,其它!G21:H28,2,FALSE),2))*15/63,1),其它!J22:K38,2,1),VLOOKUP(C27,招式表!$C:$O,2,FALSE))</f>
        <v>属性</v>
      </c>
      <c r="G27" s="323" t="s">
        <v>239</v>
      </c>
      <c r="H27" s="324" t="str">
        <f>VLOOKUP(C27,招式表!$C:$O,3,FALSE)</f>
        <v>分类</v>
      </c>
      <c r="I27" s="320" t="s">
        <v>240</v>
      </c>
      <c r="J27" s="325" t="str">
        <f>VLOOKUP(C27,招式表!$C:$O,10,FALSE)</f>
        <v>作用距离</v>
      </c>
      <c r="K27" s="326" t="s">
        <v>38</v>
      </c>
      <c r="L27" s="327" t="s">
        <v>238</v>
      </c>
      <c r="M27" s="327"/>
      <c r="N27" s="328" t="s">
        <v>205</v>
      </c>
      <c r="O27" s="329" t="str">
        <f>IF(L27="觉醒力量",VLOOKUP(FLOOR((MOD(VLOOKUP(Z3,其它!#REF!,2,FALSE),2)+2*MOD(VLOOKUP(Z5,其它!#REF!,2,FALSE),2)+4*MOD(VLOOKUP(Z7,其它!#REF!,2,FALSE),2)+8*MOD(VLOOKUP(Z13,其它!#REF!,2,FALSE),2)+16*MOD(VLOOKUP(Z9,其它!#REF!,2,FALSE),2)+32*MOD(VLOOKUP(Z11,其它!#REF!,2,FALSE),2))*15/63,1),其它!AC41:AD57,2,1),VLOOKUP(L27,招式表!$C:$O,2,FALSE))</f>
        <v>属性</v>
      </c>
      <c r="P27" s="328" t="s">
        <v>239</v>
      </c>
      <c r="Q27" s="330" t="str">
        <f>VLOOKUP(L27,招式表!$C:$O,3,FALSE)</f>
        <v>分类</v>
      </c>
      <c r="R27" s="328" t="s">
        <v>240</v>
      </c>
      <c r="S27" s="331" t="str">
        <f>VLOOKUP(L27,招式表!$C:$O,10,FALSE)</f>
        <v>作用距离</v>
      </c>
    </row>
    <row r="28" customHeight="1" spans="2:19">
      <c r="B28" s="332" t="s">
        <v>241</v>
      </c>
      <c r="C28" s="333" t="str">
        <f>VLOOKUP(C27,招式表!$C:$O,5,FALSE)</f>
        <v>威力骰</v>
      </c>
      <c r="D28" s="272"/>
      <c r="E28" s="334" t="s">
        <v>242</v>
      </c>
      <c r="F28" s="333" t="str">
        <f>VLOOKUP(C27,招式表!$C:$O,7,FALSE)</f>
        <v>命中骰</v>
      </c>
      <c r="G28" s="334" t="s">
        <v>243</v>
      </c>
      <c r="H28" s="333" t="str">
        <f>VLOOKUP(C27,招式表!$C:$O,9,FALSE)</f>
        <v>消耗</v>
      </c>
      <c r="I28" s="333" t="s">
        <v>244</v>
      </c>
      <c r="J28" s="335" t="str">
        <f>VLOOKUP(C27,招式表!$C:$O,11,FALSE)</f>
        <v>优先度</v>
      </c>
      <c r="K28" s="336" t="s">
        <v>241</v>
      </c>
      <c r="L28" s="337" t="str">
        <f>VLOOKUP(L27,招式表!$C:$O,5,FALSE)</f>
        <v>威力骰</v>
      </c>
      <c r="M28" s="272"/>
      <c r="N28" s="337" t="s">
        <v>242</v>
      </c>
      <c r="O28" s="337" t="str">
        <f>VLOOKUP(L27,招式表!$C:$O,7,FALSE)</f>
        <v>命中骰</v>
      </c>
      <c r="P28" s="337" t="s">
        <v>243</v>
      </c>
      <c r="Q28" s="338" t="str">
        <f>VLOOKUP(L27,招式表!$C:$O,9,FALSE)</f>
        <v>消耗</v>
      </c>
      <c r="R28" s="337" t="s">
        <v>244</v>
      </c>
      <c r="S28" s="339" t="str">
        <f>VLOOKUP(L27,招式表!$C:$O,11,FALSE)</f>
        <v>优先度</v>
      </c>
    </row>
    <row r="29" customHeight="1" spans="2:19">
      <c r="B29" s="340" t="s">
        <v>245</v>
      </c>
      <c r="C29" s="341" t="str">
        <f>VLOOKUP(C27,招式表!$C:$O,12,FALSE)</f>
        <v>说明</v>
      </c>
      <c r="D29" s="341"/>
      <c r="E29" s="341"/>
      <c r="F29" s="341"/>
      <c r="G29" s="341"/>
      <c r="H29" s="341"/>
      <c r="I29" s="341"/>
      <c r="J29" s="342" t="str">
        <f>VLOOKUP(C27,招式表!$C:$O,13,FALSE)</f>
        <v>其他分类</v>
      </c>
      <c r="K29" s="285" t="s">
        <v>245</v>
      </c>
      <c r="L29" s="343" t="str">
        <f>VLOOKUP(L27,招式表!$C:$O,12,FALSE)</f>
        <v>说明</v>
      </c>
      <c r="M29" s="343"/>
      <c r="N29" s="343"/>
      <c r="O29" s="343"/>
      <c r="P29" s="343"/>
      <c r="Q29" s="343"/>
      <c r="R29" s="343"/>
      <c r="S29" s="344" t="str">
        <f>VLOOKUP(L27,招式表!$C:$O,13,FALSE)</f>
        <v>其他分类</v>
      </c>
    </row>
    <row r="30" customHeight="1" spans="2:19">
      <c r="B30" s="340"/>
      <c r="C30" s="341"/>
      <c r="D30" s="341"/>
      <c r="E30" s="341"/>
      <c r="F30" s="341"/>
      <c r="G30" s="341"/>
      <c r="H30" s="341"/>
      <c r="I30" s="341"/>
      <c r="J30" s="345"/>
      <c r="K30" s="285"/>
      <c r="L30" s="343"/>
      <c r="M30" s="343"/>
      <c r="N30" s="343"/>
      <c r="O30" s="343"/>
      <c r="P30" s="343"/>
      <c r="Q30" s="343"/>
      <c r="R30" s="343"/>
      <c r="S30" s="346"/>
    </row>
    <row r="31" customHeight="1" spans="2:19">
      <c r="B31" s="340"/>
      <c r="C31" s="341"/>
      <c r="D31" s="341"/>
      <c r="E31" s="341"/>
      <c r="F31" s="341"/>
      <c r="G31" s="341"/>
      <c r="H31" s="341"/>
      <c r="I31" s="341"/>
      <c r="J31" s="345"/>
      <c r="K31" s="285"/>
      <c r="L31" s="343"/>
      <c r="M31" s="343"/>
      <c r="N31" s="343"/>
      <c r="O31" s="343"/>
      <c r="P31" s="343"/>
      <c r="Q31" s="343"/>
      <c r="R31" s="343"/>
      <c r="S31" s="346"/>
    </row>
    <row r="32" customHeight="1" spans="2:19">
      <c r="B32" s="347" t="s">
        <v>246</v>
      </c>
      <c r="C32" s="348"/>
      <c r="D32" s="348"/>
      <c r="E32" s="348"/>
      <c r="F32" s="348"/>
      <c r="G32" s="348"/>
      <c r="H32" s="348"/>
      <c r="I32" s="348"/>
      <c r="J32" s="349"/>
      <c r="K32" s="350" t="s">
        <v>246</v>
      </c>
      <c r="L32" s="351"/>
      <c r="M32" s="351"/>
      <c r="N32" s="351"/>
      <c r="O32" s="351"/>
      <c r="P32" s="351"/>
      <c r="Q32" s="351"/>
      <c r="R32" s="351"/>
      <c r="S32" s="352"/>
    </row>
    <row r="33" customHeight="1" spans="2:19">
      <c r="B33" s="326" t="s">
        <v>38</v>
      </c>
      <c r="C33" s="327" t="s">
        <v>238</v>
      </c>
      <c r="D33" s="327"/>
      <c r="E33" s="328" t="s">
        <v>205</v>
      </c>
      <c r="F33" s="329" t="str">
        <f>IF(C33="觉醒力量",VLOOKUP(FLOOR((MOD(VLOOKUP(Q7,其它!#REF!,2,FALSE),2)+2*MOD(VLOOKUP(Q9,其它!#REF!,2,FALSE),2)+4*MOD(VLOOKUP(Q11,其它!#REF!,2,FALSE),2)+8*MOD(VLOOKUP(#REF!,其它!#REF!,2,FALSE),2)+16*MOD(VLOOKUP(Q13,其它!#REF!,2,FALSE),2)+32*MOD(VLOOKUP(#REF!,其它!#REF!,2,FALSE),2))*15/63,1),其它!T45:U61,2,1),VLOOKUP(C33,招式表!$C:$O,2,FALSE))</f>
        <v>属性</v>
      </c>
      <c r="G33" s="328" t="s">
        <v>239</v>
      </c>
      <c r="H33" s="330" t="str">
        <f>VLOOKUP(C33,招式表!$C:$O,3,FALSE)</f>
        <v>分类</v>
      </c>
      <c r="I33" s="328" t="s">
        <v>240</v>
      </c>
      <c r="J33" s="331" t="str">
        <f>VLOOKUP(C33,招式表!$C:$O,10,FALSE)</f>
        <v>作用距离</v>
      </c>
      <c r="K33" s="319" t="s">
        <v>38</v>
      </c>
      <c r="L33" s="320" t="s">
        <v>238</v>
      </c>
      <c r="M33" s="320"/>
      <c r="N33" s="321" t="s">
        <v>205</v>
      </c>
      <c r="O33" s="322" t="str">
        <f>IF(L33="觉醒力量",VLOOKUP(FLOOR((MOD(VLOOKUP(Z7,其它!#REF!,2,FALSE),2)+2*MOD(VLOOKUP(Z9,其它!#REF!,2,FALSE),2)+4*MOD(VLOOKUP(Z11,其它!#REF!,2,FALSE),2)+8*MOD(VLOOKUP(Z17,其它!#REF!,2,FALSE),2)+16*MOD(VLOOKUP(Z13,其它!#REF!,2,FALSE),2)+32*MOD(VLOOKUP(Z15,其它!#REF!,2,FALSE),2))*15/63,1),其它!AC45:AD61,2,1),VLOOKUP(L33,招式表!$C:$O,2,FALSE))</f>
        <v>属性</v>
      </c>
      <c r="P33" s="323" t="s">
        <v>239</v>
      </c>
      <c r="Q33" s="324" t="str">
        <f>VLOOKUP(L33,招式表!$C:$O,3,FALSE)</f>
        <v>分类</v>
      </c>
      <c r="R33" s="320" t="s">
        <v>240</v>
      </c>
      <c r="S33" s="325" t="str">
        <f>VLOOKUP(L33,招式表!$C:$O,10,FALSE)</f>
        <v>作用距离</v>
      </c>
    </row>
    <row r="34" customHeight="1" spans="2:19">
      <c r="B34" s="336" t="s">
        <v>241</v>
      </c>
      <c r="C34" s="337" t="str">
        <f>VLOOKUP(C33,招式表!$C:$O,5,FALSE)</f>
        <v>威力骰</v>
      </c>
      <c r="D34" s="272"/>
      <c r="E34" s="337" t="s">
        <v>242</v>
      </c>
      <c r="F34" s="337" t="str">
        <f>VLOOKUP(C33,招式表!$C:$O,7,FALSE)</f>
        <v>命中骰</v>
      </c>
      <c r="G34" s="337" t="s">
        <v>243</v>
      </c>
      <c r="H34" s="338" t="str">
        <f>VLOOKUP(C33,招式表!$C:$O,9,FALSE)</f>
        <v>消耗</v>
      </c>
      <c r="I34" s="337" t="s">
        <v>244</v>
      </c>
      <c r="J34" s="339" t="str">
        <f>VLOOKUP(C33,招式表!$C:$O,11,FALSE)</f>
        <v>优先度</v>
      </c>
      <c r="K34" s="332" t="s">
        <v>241</v>
      </c>
      <c r="L34" s="333" t="str">
        <f>VLOOKUP(L33,招式表!$C:$O,5,FALSE)</f>
        <v>威力骰</v>
      </c>
      <c r="M34" s="272"/>
      <c r="N34" s="334" t="s">
        <v>242</v>
      </c>
      <c r="O34" s="333" t="str">
        <f>VLOOKUP(L33,招式表!$C:$O,7,FALSE)</f>
        <v>命中骰</v>
      </c>
      <c r="P34" s="334" t="s">
        <v>243</v>
      </c>
      <c r="Q34" s="333" t="str">
        <f>VLOOKUP(L33,招式表!$C:$O,9,FALSE)</f>
        <v>消耗</v>
      </c>
      <c r="R34" s="333" t="s">
        <v>244</v>
      </c>
      <c r="S34" s="335" t="str">
        <f>VLOOKUP(L33,招式表!$C:$O,11,FALSE)</f>
        <v>优先度</v>
      </c>
    </row>
    <row r="35" customHeight="1" spans="2:19">
      <c r="B35" s="285" t="s">
        <v>245</v>
      </c>
      <c r="C35" s="343" t="str">
        <f>VLOOKUP(C33,招式表!$C:$O,12,FALSE)</f>
        <v>说明</v>
      </c>
      <c r="D35" s="343"/>
      <c r="E35" s="343"/>
      <c r="F35" s="343"/>
      <c r="G35" s="343"/>
      <c r="H35" s="343"/>
      <c r="I35" s="343"/>
      <c r="J35" s="344" t="str">
        <f>VLOOKUP(C33,招式表!$C:$O,13,FALSE)</f>
        <v>其他分类</v>
      </c>
      <c r="K35" s="340" t="s">
        <v>245</v>
      </c>
      <c r="L35" s="341" t="str">
        <f>VLOOKUP(L33,招式表!$C:$O,12,FALSE)</f>
        <v>说明</v>
      </c>
      <c r="M35" s="341"/>
      <c r="N35" s="341"/>
      <c r="O35" s="341"/>
      <c r="P35" s="341"/>
      <c r="Q35" s="341"/>
      <c r="R35" s="341"/>
      <c r="S35" s="342" t="str">
        <f>VLOOKUP(L33,招式表!$C:$O,13,FALSE)</f>
        <v>其他分类</v>
      </c>
    </row>
    <row r="36" customHeight="1" spans="2:19">
      <c r="B36" s="285"/>
      <c r="C36" s="343"/>
      <c r="D36" s="343"/>
      <c r="E36" s="343"/>
      <c r="F36" s="343"/>
      <c r="G36" s="343"/>
      <c r="H36" s="343"/>
      <c r="I36" s="343"/>
      <c r="J36" s="346"/>
      <c r="K36" s="340"/>
      <c r="L36" s="341"/>
      <c r="M36" s="341"/>
      <c r="N36" s="341"/>
      <c r="O36" s="341"/>
      <c r="P36" s="341"/>
      <c r="Q36" s="341"/>
      <c r="R36" s="341"/>
      <c r="S36" s="345"/>
    </row>
    <row r="37" customHeight="1" spans="2:19">
      <c r="B37" s="285"/>
      <c r="C37" s="343"/>
      <c r="D37" s="343"/>
      <c r="E37" s="343"/>
      <c r="F37" s="343"/>
      <c r="G37" s="343"/>
      <c r="H37" s="343"/>
      <c r="I37" s="343"/>
      <c r="J37" s="346"/>
      <c r="K37" s="340"/>
      <c r="L37" s="341"/>
      <c r="M37" s="341"/>
      <c r="N37" s="341"/>
      <c r="O37" s="341"/>
      <c r="P37" s="341"/>
      <c r="Q37" s="341"/>
      <c r="R37" s="341"/>
      <c r="S37" s="345"/>
    </row>
    <row r="38" customHeight="1" spans="2:19">
      <c r="B38" s="350"/>
      <c r="C38" s="351"/>
      <c r="D38" s="351"/>
      <c r="E38" s="351"/>
      <c r="F38" s="351"/>
      <c r="G38" s="351"/>
      <c r="H38" s="351"/>
      <c r="I38" s="351"/>
      <c r="J38" s="352"/>
      <c r="K38" s="347"/>
      <c r="L38" s="348"/>
      <c r="M38" s="348"/>
      <c r="N38" s="348"/>
      <c r="O38" s="348"/>
      <c r="P38" s="348"/>
      <c r="Q38" s="348"/>
      <c r="R38" s="348"/>
      <c r="S38" s="349"/>
    </row>
    <row r="39" customHeight="1" spans="2:19">
      <c r="B39" s="252" t="s">
        <v>247</v>
      </c>
      <c r="C39" s="309"/>
      <c r="D39" s="309"/>
      <c r="E39" s="309"/>
      <c r="F39" s="309"/>
      <c r="G39" s="309"/>
      <c r="H39" s="309"/>
      <c r="I39" s="309"/>
      <c r="J39" s="309"/>
      <c r="K39" s="309"/>
      <c r="L39" s="309"/>
      <c r="M39" s="309"/>
      <c r="N39" s="309"/>
      <c r="O39" s="309"/>
      <c r="P39" s="309"/>
      <c r="Q39" s="309"/>
      <c r="R39" s="309"/>
      <c r="S39" s="310"/>
    </row>
    <row r="40" customHeight="1" spans="2:19">
      <c r="B40" s="319" t="s">
        <v>38</v>
      </c>
      <c r="C40" s="320" t="s">
        <v>238</v>
      </c>
      <c r="D40" s="320"/>
      <c r="E40" s="321" t="s">
        <v>205</v>
      </c>
      <c r="F40" s="322" t="str">
        <f>IF(C40="觉醒力量",VLOOKUP(FLOOR((MOD(VLOOKUP(Q12,其它!#REF!,2,FALSE),2)+2*MOD(VLOOKUP(Q14,其它!#REF!,2,FALSE),2)+4*MOD(VLOOKUP(Q15,其它!#REF!,2,FALSE),2)+8*MOD(VLOOKUP(H14,其它!#REF!,2,FALSE),2)+16*MOD(VLOOKUP(Q17,其它!#REF!,2,FALSE),2)+32*MOD(VLOOKUP(H12,其它!#REF!,2,FALSE),2))*15/63,1),其它!T50:U66,2,1),VLOOKUP(C40,招式表!$C:$O,2,FALSE))</f>
        <v>属性</v>
      </c>
      <c r="G40" s="323" t="s">
        <v>239</v>
      </c>
      <c r="H40" s="324" t="str">
        <f>VLOOKUP(C40,招式表!$C:$O,3,FALSE)</f>
        <v>分类</v>
      </c>
      <c r="I40" s="320" t="s">
        <v>240</v>
      </c>
      <c r="J40" s="325" t="str">
        <f>VLOOKUP(C40,招式表!$C:$O,10,FALSE)</f>
        <v>作用距离</v>
      </c>
      <c r="K40" s="326" t="s">
        <v>38</v>
      </c>
      <c r="L40" s="327" t="s">
        <v>238</v>
      </c>
      <c r="M40" s="327"/>
      <c r="N40" s="328" t="s">
        <v>205</v>
      </c>
      <c r="O40" s="329" t="str">
        <f>IF(L40="觉醒力量",VLOOKUP(FLOOR((MOD(VLOOKUP(Z12,其它!#REF!,2,FALSE),2)+2*MOD(VLOOKUP(Z14,其它!#REF!,2,FALSE),2)+4*MOD(VLOOKUP(Z16,其它!#REF!,2,FALSE),2)+8*MOD(VLOOKUP(Z22,其它!#REF!,2,FALSE),2)+16*MOD(VLOOKUP(Z18,其它!#REF!,2,FALSE),2)+32*MOD(VLOOKUP(Z20,其它!#REF!,2,FALSE),2))*15/63,1),其它!AC50:AD66,2,1),VLOOKUP(L40,招式表!$C:$O,2,FALSE))</f>
        <v>属性</v>
      </c>
      <c r="P40" s="328" t="s">
        <v>239</v>
      </c>
      <c r="Q40" s="330" t="str">
        <f>VLOOKUP(L40,招式表!$C:$O,3,FALSE)</f>
        <v>分类</v>
      </c>
      <c r="R40" s="328" t="s">
        <v>240</v>
      </c>
      <c r="S40" s="331" t="str">
        <f>VLOOKUP(L40,招式表!$C:$O,10,FALSE)</f>
        <v>作用距离</v>
      </c>
    </row>
    <row r="41" customHeight="1" spans="2:19">
      <c r="B41" s="332" t="s">
        <v>241</v>
      </c>
      <c r="C41" s="333" t="str">
        <f>VLOOKUP(C40,招式表!$C:$O,5,FALSE)</f>
        <v>威力骰</v>
      </c>
      <c r="D41" s="272"/>
      <c r="E41" s="334" t="s">
        <v>242</v>
      </c>
      <c r="F41" s="333" t="str">
        <f>VLOOKUP(C40,招式表!$C:$O,7,FALSE)</f>
        <v>命中骰</v>
      </c>
      <c r="G41" s="334" t="s">
        <v>243</v>
      </c>
      <c r="H41" s="333" t="str">
        <f>VLOOKUP(C40,招式表!$C:$O,9,FALSE)</f>
        <v>消耗</v>
      </c>
      <c r="I41" s="333" t="s">
        <v>244</v>
      </c>
      <c r="J41" s="335" t="str">
        <f>VLOOKUP(C40,招式表!$C:$O,11,FALSE)</f>
        <v>优先度</v>
      </c>
      <c r="K41" s="336" t="s">
        <v>241</v>
      </c>
      <c r="L41" s="337" t="str">
        <f>VLOOKUP(L40,招式表!$C:$O,5,FALSE)</f>
        <v>威力骰</v>
      </c>
      <c r="M41" s="272"/>
      <c r="N41" s="337" t="s">
        <v>242</v>
      </c>
      <c r="O41" s="337" t="str">
        <f>VLOOKUP(L40,招式表!$C:$O,7,FALSE)</f>
        <v>命中骰</v>
      </c>
      <c r="P41" s="337" t="s">
        <v>243</v>
      </c>
      <c r="Q41" s="338" t="str">
        <f>VLOOKUP(L40,招式表!$C:$O,9,FALSE)</f>
        <v>消耗</v>
      </c>
      <c r="R41" s="337" t="s">
        <v>244</v>
      </c>
      <c r="S41" s="339" t="str">
        <f>VLOOKUP(L40,招式表!$C:$O,11,FALSE)</f>
        <v>优先度</v>
      </c>
    </row>
    <row r="42" customHeight="1" spans="2:19">
      <c r="B42" s="340" t="s">
        <v>245</v>
      </c>
      <c r="C42" s="341" t="str">
        <f>VLOOKUP(C40,招式表!$C:$O,12,FALSE)</f>
        <v>说明</v>
      </c>
      <c r="D42" s="341"/>
      <c r="E42" s="341"/>
      <c r="F42" s="341"/>
      <c r="G42" s="341"/>
      <c r="H42" s="341"/>
      <c r="I42" s="341"/>
      <c r="J42" s="342" t="str">
        <f>VLOOKUP(C40,招式表!$C:$O,13,FALSE)</f>
        <v>其他分类</v>
      </c>
      <c r="K42" s="285" t="s">
        <v>245</v>
      </c>
      <c r="L42" s="343" t="str">
        <f>VLOOKUP(L40,招式表!$C:$O,12,FALSE)</f>
        <v>说明</v>
      </c>
      <c r="M42" s="343"/>
      <c r="N42" s="343"/>
      <c r="O42" s="343"/>
      <c r="P42" s="343"/>
      <c r="Q42" s="343"/>
      <c r="R42" s="343"/>
      <c r="S42" s="344" t="str">
        <f>VLOOKUP(L40,招式表!$C:$O,13,FALSE)</f>
        <v>其他分类</v>
      </c>
    </row>
    <row r="43" customHeight="1" spans="2:19">
      <c r="B43" s="340"/>
      <c r="C43" s="341"/>
      <c r="D43" s="341"/>
      <c r="E43" s="341"/>
      <c r="F43" s="341"/>
      <c r="G43" s="341"/>
      <c r="H43" s="341"/>
      <c r="I43" s="341"/>
      <c r="J43" s="345"/>
      <c r="K43" s="285"/>
      <c r="L43" s="343"/>
      <c r="M43" s="343"/>
      <c r="N43" s="343"/>
      <c r="O43" s="343"/>
      <c r="P43" s="343"/>
      <c r="Q43" s="343"/>
      <c r="R43" s="343"/>
      <c r="S43" s="346"/>
    </row>
    <row r="44" customHeight="1" spans="2:19">
      <c r="B44" s="340"/>
      <c r="C44" s="341"/>
      <c r="D44" s="341"/>
      <c r="E44" s="341"/>
      <c r="F44" s="341"/>
      <c r="G44" s="341"/>
      <c r="H44" s="341"/>
      <c r="I44" s="341"/>
      <c r="J44" s="345"/>
      <c r="K44" s="285"/>
      <c r="L44" s="343"/>
      <c r="M44" s="343"/>
      <c r="N44" s="343"/>
      <c r="O44" s="343"/>
      <c r="P44" s="343"/>
      <c r="Q44" s="343"/>
      <c r="R44" s="343"/>
      <c r="S44" s="346"/>
    </row>
    <row r="45" customHeight="1" spans="2:19">
      <c r="B45" s="347"/>
      <c r="C45" s="348"/>
      <c r="D45" s="348"/>
      <c r="E45" s="348"/>
      <c r="F45" s="348"/>
      <c r="G45" s="348"/>
      <c r="H45" s="348"/>
      <c r="I45" s="348"/>
      <c r="J45" s="349"/>
      <c r="K45" s="350"/>
      <c r="L45" s="351"/>
      <c r="M45" s="351"/>
      <c r="N45" s="351"/>
      <c r="O45" s="351"/>
      <c r="P45" s="351"/>
      <c r="Q45" s="351"/>
      <c r="R45" s="351"/>
      <c r="S45" s="352"/>
    </row>
    <row r="48" customHeight="1" spans="2:19">
      <c r="B48" s="353" t="s">
        <v>248</v>
      </c>
      <c r="C48" s="354"/>
      <c r="D48" s="354"/>
      <c r="E48" s="354"/>
      <c r="F48" s="354"/>
      <c r="G48" s="354"/>
      <c r="H48" s="354"/>
      <c r="I48" s="354"/>
      <c r="J48" s="355"/>
      <c r="L48" s="353" t="s">
        <v>249</v>
      </c>
      <c r="M48" s="354"/>
      <c r="N48" s="355"/>
      <c r="P48" s="356" t="s">
        <v>250</v>
      </c>
      <c r="Q48" s="357"/>
      <c r="R48" s="357"/>
      <c r="S48" s="358"/>
    </row>
    <row r="49" customHeight="1" spans="2:19">
      <c r="B49" s="259" t="s">
        <v>37</v>
      </c>
      <c r="C49" s="359"/>
      <c r="D49" s="354"/>
      <c r="E49" s="354"/>
      <c r="F49" s="354"/>
      <c r="G49" s="354"/>
      <c r="H49" s="354"/>
      <c r="I49" s="354"/>
      <c r="J49" s="355"/>
      <c r="L49" s="549"/>
      <c r="M49" s="550"/>
      <c r="N49" s="551"/>
      <c r="P49" s="363" t="s">
        <v>251</v>
      </c>
      <c r="Q49" s="364" t="s">
        <v>238</v>
      </c>
      <c r="R49" s="365" t="s">
        <v>252</v>
      </c>
      <c r="S49" s="366" t="str">
        <f>VLOOKUP(Q49,招式表!$C:$O,3,FALSE)</f>
        <v>分类</v>
      </c>
    </row>
    <row r="50" customHeight="1" spans="2:19">
      <c r="B50" s="367"/>
      <c r="C50" s="368"/>
      <c r="D50" s="359"/>
      <c r="E50" s="359"/>
      <c r="F50" s="359"/>
      <c r="G50" s="359"/>
      <c r="H50" s="359"/>
      <c r="I50" s="359"/>
      <c r="J50" s="369"/>
      <c r="L50" s="552"/>
      <c r="M50" s="273"/>
      <c r="N50" s="553"/>
      <c r="P50" s="373" t="s">
        <v>253</v>
      </c>
      <c r="Q50" s="374" t="s">
        <v>254</v>
      </c>
      <c r="R50" s="375" t="s">
        <v>205</v>
      </c>
      <c r="S50" s="274" t="str">
        <f>VLOOKUP(R51,招式表!$C:$O,2,FALSE)</f>
        <v>属性</v>
      </c>
    </row>
    <row r="51" customHeight="1" spans="2:19">
      <c r="B51" s="275"/>
      <c r="C51" s="376"/>
      <c r="D51" s="377"/>
      <c r="E51" s="377"/>
      <c r="F51" s="377"/>
      <c r="G51" s="377"/>
      <c r="H51" s="377"/>
      <c r="I51" s="377"/>
      <c r="J51" s="378"/>
      <c r="L51" s="554"/>
      <c r="M51" s="294"/>
      <c r="N51" s="295"/>
      <c r="P51" s="379" t="s">
        <v>255</v>
      </c>
      <c r="Q51" s="380"/>
      <c r="R51" s="381" t="s">
        <v>238</v>
      </c>
      <c r="S51" s="382"/>
    </row>
    <row r="52" customHeight="1" spans="2:19">
      <c r="B52" s="379" t="s">
        <v>256</v>
      </c>
      <c r="C52" s="383"/>
      <c r="D52" s="384"/>
      <c r="E52" s="384"/>
      <c r="F52" s="384"/>
      <c r="G52" s="384"/>
      <c r="H52" s="384"/>
      <c r="I52" s="384"/>
      <c r="J52" s="385"/>
      <c r="L52" s="552"/>
      <c r="M52" s="273"/>
      <c r="N52" s="553"/>
      <c r="P52" s="386"/>
      <c r="Q52" s="380"/>
      <c r="R52" s="380"/>
      <c r="S52" s="382"/>
    </row>
    <row r="53" customHeight="1" spans="2:19">
      <c r="B53" s="387"/>
      <c r="C53" s="388"/>
      <c r="D53" s="389"/>
      <c r="E53" s="389"/>
      <c r="F53" s="389"/>
      <c r="G53" s="389"/>
      <c r="H53" s="389"/>
      <c r="I53" s="389"/>
      <c r="J53" s="390"/>
      <c r="L53" s="554"/>
      <c r="M53" s="294"/>
      <c r="N53" s="295"/>
      <c r="P53" s="391" t="s">
        <v>241</v>
      </c>
      <c r="Q53" s="392" t="str">
        <f>IF(Q50="Z",IFERROR(VLOOKUP(Q49,其它!G56:I127,2,FALSE),LOOKUP(VLOOKUP(Q49,招式表!$C:$O,4,FALSE),其它!G42:G52,其它!H42:H52)),IFERROR(VLOOKUP(Q49,其它!G65:I131,3,FALSE),LOOKUP(VLOOKUP(Q49,招式表!$C:$O,4,FALSE),其它!K42:K49,IF(OR(S50="格斗",S50="毒"),其它!M42:M49,其它!L42:L49))))</f>
        <v>4D8</v>
      </c>
      <c r="R53" s="392"/>
      <c r="S53" s="393"/>
    </row>
    <row r="54" customHeight="1" spans="2:19">
      <c r="B54" s="394"/>
      <c r="C54" s="395"/>
      <c r="D54" s="396"/>
      <c r="E54" s="396"/>
      <c r="F54" s="396"/>
      <c r="G54" s="396"/>
      <c r="H54" s="396"/>
      <c r="I54" s="396"/>
      <c r="J54" s="397"/>
      <c r="L54" s="552"/>
      <c r="M54" s="273"/>
      <c r="N54" s="553"/>
      <c r="P54" s="386"/>
      <c r="Q54" s="392"/>
      <c r="R54" s="392"/>
      <c r="S54" s="393"/>
    </row>
    <row r="55" customHeight="1" spans="2:19">
      <c r="B55" s="340" t="s">
        <v>43</v>
      </c>
      <c r="C55" s="398"/>
      <c r="D55" s="399"/>
      <c r="E55" s="399"/>
      <c r="F55" s="399"/>
      <c r="G55" s="399"/>
      <c r="H55" s="399"/>
      <c r="I55" s="399"/>
      <c r="J55" s="400"/>
      <c r="L55" s="554"/>
      <c r="M55" s="294"/>
      <c r="N55" s="295"/>
      <c r="P55" s="401" t="s">
        <v>257</v>
      </c>
      <c r="Q55" s="402" t="str">
        <f>IFERROR(VLOOKUP(R51,其它!C62:D79,2,FALSE),"")</f>
        <v/>
      </c>
      <c r="R55" s="402"/>
      <c r="S55" s="403"/>
    </row>
    <row r="56" customHeight="1" spans="2:19">
      <c r="B56" s="367"/>
      <c r="C56" s="368"/>
      <c r="D56" s="398"/>
      <c r="E56" s="398"/>
      <c r="F56" s="398"/>
      <c r="G56" s="398"/>
      <c r="H56" s="398"/>
      <c r="I56" s="398"/>
      <c r="J56" s="369"/>
      <c r="L56" s="552"/>
      <c r="M56" s="273"/>
      <c r="N56" s="553"/>
      <c r="P56" s="401"/>
      <c r="Q56" s="402"/>
      <c r="R56" s="402"/>
      <c r="S56" s="403"/>
    </row>
    <row r="57" customHeight="1" spans="2:19">
      <c r="B57" s="275"/>
      <c r="C57" s="376"/>
      <c r="D57" s="377"/>
      <c r="E57" s="377"/>
      <c r="F57" s="377"/>
      <c r="G57" s="377"/>
      <c r="H57" s="377"/>
      <c r="I57" s="377"/>
      <c r="J57" s="378"/>
      <c r="L57" s="554"/>
      <c r="M57" s="294"/>
      <c r="N57" s="295"/>
      <c r="P57" s="373" t="s">
        <v>243</v>
      </c>
      <c r="Q57" s="404">
        <v>8</v>
      </c>
      <c r="R57" s="375" t="s">
        <v>244</v>
      </c>
      <c r="S57" s="405">
        <v>0</v>
      </c>
    </row>
    <row r="58" customHeight="1" spans="2:19">
      <c r="B58" s="406" t="s">
        <v>44</v>
      </c>
      <c r="C58" s="407"/>
      <c r="D58" s="384"/>
      <c r="E58" s="384"/>
      <c r="F58" s="384"/>
      <c r="G58" s="384"/>
      <c r="H58" s="384"/>
      <c r="I58" s="384"/>
      <c r="J58" s="385"/>
      <c r="L58" s="552"/>
      <c r="M58" s="273"/>
      <c r="N58" s="553"/>
      <c r="P58" s="373" t="s">
        <v>242</v>
      </c>
      <c r="Q58" s="375" t="s">
        <v>258</v>
      </c>
      <c r="R58" s="375" t="s">
        <v>240</v>
      </c>
      <c r="S58" s="405">
        <v>10</v>
      </c>
    </row>
    <row r="59" customHeight="1" spans="2:19">
      <c r="B59" s="387"/>
      <c r="C59" s="388"/>
      <c r="D59" s="389"/>
      <c r="E59" s="389"/>
      <c r="F59" s="389"/>
      <c r="G59" s="389"/>
      <c r="H59" s="389"/>
      <c r="I59" s="389"/>
      <c r="J59" s="390"/>
      <c r="L59" s="554"/>
      <c r="M59" s="294"/>
      <c r="N59" s="295"/>
      <c r="P59" s="379" t="s">
        <v>245</v>
      </c>
      <c r="Q59" s="343" t="str">
        <f>VLOOKUP(R51,招式表!$C:$O,12,FALSE)</f>
        <v>说明</v>
      </c>
      <c r="R59" s="343"/>
      <c r="S59" s="408"/>
    </row>
    <row r="60" customHeight="1" spans="2:19">
      <c r="B60" s="387"/>
      <c r="C60" s="388"/>
      <c r="D60" s="389"/>
      <c r="E60" s="389"/>
      <c r="F60" s="389"/>
      <c r="G60" s="389"/>
      <c r="H60" s="389"/>
      <c r="I60" s="389"/>
      <c r="J60" s="390"/>
      <c r="L60" s="552"/>
      <c r="M60" s="273"/>
      <c r="N60" s="553"/>
      <c r="P60" s="379"/>
      <c r="Q60" s="343"/>
      <c r="R60" s="343"/>
      <c r="S60" s="408"/>
    </row>
    <row r="61" customHeight="1" spans="2:19">
      <c r="B61" s="387"/>
      <c r="C61" s="388"/>
      <c r="D61" s="389"/>
      <c r="E61" s="389"/>
      <c r="F61" s="389"/>
      <c r="G61" s="389"/>
      <c r="H61" s="389"/>
      <c r="I61" s="389"/>
      <c r="J61" s="390"/>
      <c r="L61" s="554"/>
      <c r="M61" s="294"/>
      <c r="N61" s="295"/>
      <c r="P61" s="379"/>
      <c r="Q61" s="343"/>
      <c r="R61" s="343"/>
      <c r="S61" s="408"/>
    </row>
    <row r="62" customHeight="1" spans="2:19">
      <c r="B62" s="387"/>
      <c r="C62" s="388"/>
      <c r="D62" s="389"/>
      <c r="E62" s="389"/>
      <c r="F62" s="389"/>
      <c r="G62" s="389"/>
      <c r="H62" s="389"/>
      <c r="I62" s="389"/>
      <c r="J62" s="390"/>
      <c r="L62" s="552"/>
      <c r="M62" s="273"/>
      <c r="N62" s="553"/>
      <c r="P62" s="379"/>
      <c r="Q62" s="343"/>
      <c r="R62" s="343"/>
      <c r="S62" s="408"/>
    </row>
    <row r="63" customHeight="1" spans="2:19">
      <c r="B63" s="387"/>
      <c r="C63" s="388"/>
      <c r="D63" s="389"/>
      <c r="E63" s="389"/>
      <c r="F63" s="389"/>
      <c r="G63" s="389"/>
      <c r="H63" s="389"/>
      <c r="I63" s="389"/>
      <c r="J63" s="390"/>
      <c r="L63" s="554"/>
      <c r="M63" s="294"/>
      <c r="N63" s="295"/>
      <c r="P63" s="379"/>
      <c r="Q63" s="343"/>
      <c r="R63" s="343"/>
      <c r="S63" s="408"/>
    </row>
    <row r="64" customHeight="1" spans="2:19">
      <c r="B64" s="409"/>
      <c r="C64" s="410"/>
      <c r="D64" s="411"/>
      <c r="E64" s="411"/>
      <c r="F64" s="411"/>
      <c r="G64" s="411"/>
      <c r="H64" s="411"/>
      <c r="I64" s="411"/>
      <c r="J64" s="412"/>
      <c r="L64" s="555"/>
      <c r="M64" s="556"/>
      <c r="N64" s="557"/>
      <c r="P64" s="406"/>
      <c r="Q64" s="351"/>
      <c r="R64" s="351"/>
      <c r="S64" s="416"/>
    </row>
    <row r="67" customHeight="1" spans="2:19">
      <c r="B67" s="356" t="s">
        <v>259</v>
      </c>
      <c r="C67" s="357"/>
      <c r="D67" s="357"/>
      <c r="E67" s="357"/>
      <c r="F67" s="357"/>
      <c r="G67" s="357"/>
      <c r="H67" s="357"/>
      <c r="I67" s="357"/>
      <c r="J67" s="358"/>
      <c r="L67" s="356" t="s">
        <v>260</v>
      </c>
      <c r="M67" s="357"/>
      <c r="N67" s="357"/>
      <c r="O67" s="358"/>
      <c r="Q67" s="353" t="s">
        <v>261</v>
      </c>
      <c r="R67" s="354"/>
      <c r="S67" s="355"/>
    </row>
    <row r="68" customHeight="1" spans="2:19">
      <c r="B68" s="558" t="s">
        <v>262</v>
      </c>
      <c r="C68" s="322" t="s">
        <v>263</v>
      </c>
      <c r="D68" s="329" t="s">
        <v>264</v>
      </c>
      <c r="E68" s="322" t="s">
        <v>265</v>
      </c>
      <c r="F68" s="329" t="s">
        <v>266</v>
      </c>
      <c r="G68" s="322" t="s">
        <v>267</v>
      </c>
      <c r="H68" s="329" t="s">
        <v>268</v>
      </c>
      <c r="I68" s="322" t="s">
        <v>269</v>
      </c>
      <c r="J68" s="559" t="s">
        <v>270</v>
      </c>
      <c r="L68" s="421" t="s">
        <v>34</v>
      </c>
      <c r="M68" s="422" t="s">
        <v>271</v>
      </c>
      <c r="N68" s="423" t="s">
        <v>84</v>
      </c>
      <c r="O68" s="424">
        <f>VLOOKUP(N68,其它!T3:U38,2,FALSE)</f>
        <v>1</v>
      </c>
      <c r="Q68" s="259" t="s">
        <v>272</v>
      </c>
      <c r="R68" s="422" t="s">
        <v>273</v>
      </c>
      <c r="S68" s="425" t="s">
        <v>274</v>
      </c>
    </row>
    <row r="69" customHeight="1" spans="2:19">
      <c r="B69" s="426">
        <f>VLOOKUP($F$7,其它!$AA$23:$AS$42,2,FALSE)*VLOOKUP($F$8,其它!$AA$23:$AS$42,2,FALSE)</f>
        <v>1</v>
      </c>
      <c r="C69" s="427">
        <f>VLOOKUP($F$7,其它!$AA$23:$AS$42,3,FALSE)*VLOOKUP($F$8,其它!$AA$23:$AS$42,3,FALSE)</f>
        <v>0.5</v>
      </c>
      <c r="D69" s="428">
        <f>VLOOKUP($F$7,其它!$AA$23:$AS$42,4,FALSE)*VLOOKUP($F$8,其它!$AA$23:$AS$42,4,FALSE)</f>
        <v>2</v>
      </c>
      <c r="E69" s="427">
        <f>VLOOKUP($F$7,其它!$AA$23:$AS$42,5,FALSE)*VLOOKUP($F$8,其它!$AA$23:$AS$42,5,FALSE)</f>
        <v>1</v>
      </c>
      <c r="F69" s="428">
        <f>VLOOKUP($F$7,其它!$AA$23:$AS$42,6,FALSE)*VLOOKUP($F$8,其它!$AA$23:$AS$42,6,FALSE)*IF(OR(B20="飘浮",B20="食土"),0,1)</f>
        <v>1</v>
      </c>
      <c r="G69" s="427">
        <f>VLOOKUP($F$7,其它!$AA$23:$AS$42,7,FALSE)*VLOOKUP($F$8,其它!$AA$23:$AS$42,7,FALSE)</f>
        <v>1</v>
      </c>
      <c r="H69" s="428">
        <f>VLOOKUP($F$7,其它!$AA$23:$AS$42,8,FALSE)*VLOOKUP($F$8,其它!$AA$23:$AS$42,8,FALSE)</f>
        <v>1</v>
      </c>
      <c r="I69" s="427">
        <f>VLOOKUP($F$7,其它!$AA$23:$AS$42,9,FALSE)*VLOOKUP($F$8,其它!$AA$23:$AS$42,9,FALSE)*IF(B20="洁净之盐",0.5,1)</f>
        <v>1</v>
      </c>
      <c r="J69" s="429">
        <f>VLOOKUP($F$7,其它!$AA$23:$AS$42,10,FALSE)*VLOOKUP($F$8,其它!$AA$23:$AS$42,10,FALSE)</f>
        <v>1</v>
      </c>
      <c r="L69" s="430">
        <f>F11</f>
        <v>0</v>
      </c>
      <c r="M69" s="281" t="s">
        <v>275</v>
      </c>
      <c r="N69" s="283" t="s">
        <v>42</v>
      </c>
      <c r="O69" s="431">
        <f>IF(N69="正常",1,IF(N69="冰冻",2,IF(N69="睡眠",2,IF(N69="中毒",1.5,IF(N69="麻痹",1.5,IF(N69="灼伤",1.5,0))))))</f>
        <v>1</v>
      </c>
      <c r="Q69" s="432">
        <f>INT(IF(K4&gt;8,(K4/8),1))</f>
        <v>2</v>
      </c>
      <c r="R69" s="433">
        <f>INT(IF(K4&gt;6,(K4/6),1))</f>
        <v>3</v>
      </c>
      <c r="S69" s="434">
        <f>INT(IF(K4&gt;4,(K4/4),1))</f>
        <v>5</v>
      </c>
    </row>
    <row r="70" customHeight="1" spans="2:19">
      <c r="B70" s="435" t="s">
        <v>276</v>
      </c>
      <c r="C70" s="436" t="s">
        <v>277</v>
      </c>
      <c r="D70" s="437" t="s">
        <v>278</v>
      </c>
      <c r="E70" s="436" t="s">
        <v>279</v>
      </c>
      <c r="F70" s="437" t="s">
        <v>280</v>
      </c>
      <c r="G70" s="436" t="s">
        <v>281</v>
      </c>
      <c r="H70" s="437" t="s">
        <v>282</v>
      </c>
      <c r="I70" s="436" t="s">
        <v>283</v>
      </c>
      <c r="J70" s="291" t="s">
        <v>284</v>
      </c>
      <c r="L70" s="280" t="s">
        <v>285</v>
      </c>
      <c r="M70" s="281">
        <f>VLOOKUP(F5,编号表!$A:$R,16,FALSE)</f>
        <v>45</v>
      </c>
      <c r="N70" s="298" t="s">
        <v>286</v>
      </c>
      <c r="O70" s="438">
        <f>(((K4*3-L69*2)*M70*O68)/(K4*3)*O69)/255</f>
        <v>0.176470588235294</v>
      </c>
      <c r="Q70" s="285" t="s">
        <v>287</v>
      </c>
      <c r="R70" s="293" t="s">
        <v>288</v>
      </c>
      <c r="S70" s="431" t="s">
        <v>289</v>
      </c>
    </row>
    <row r="71" customHeight="1" spans="2:19">
      <c r="B71" s="439">
        <f>VLOOKUP($F$7,其它!$AA$23:$AS$42,11,FALSE)*VLOOKUP($F$8,其它!$AA$23:$AS$42,11,FALSE)*IF(B20="引火",0,1)*IF(OR(B20="厚脂肪",B20="水泡",B20="耐热"),0.5,1)*IF(B20="毛茸茸",2,1)</f>
        <v>2</v>
      </c>
      <c r="C71" s="440">
        <f>VLOOKUP($F$7,其它!$AA$23:$AS$42,12,FALSE)*VLOOKUP($F$8,其它!$AA$23:$AS$42,12,FALSE)*IF(OR(B20="储水",B20="引水",B20="干燥皮肤"),0,1)</f>
        <v>0.5</v>
      </c>
      <c r="D71" s="441">
        <f>VLOOKUP($F$7,其它!$AA$23:$AS$42,13,FALSE)*VLOOKUP($F$8,其它!$AA$23:$AS$42,13,FALSE)*IF(B20="食草",0,1)</f>
        <v>0.25</v>
      </c>
      <c r="E71" s="440">
        <f>VLOOKUP($F$7,其它!$AA$23:$AS$42,14,FALSE)*VLOOKUP($F$8,其它!$AA$23:$AS$42,14,FALSE)*IF(OR(B20="避雷针",B20="蓄电",B20="电气引擎"),0,1)</f>
        <v>0.5</v>
      </c>
      <c r="F71" s="441">
        <f>VLOOKUP($F$7,其它!$AA$23:$AS$42,15,FALSE)*VLOOKUP($F$8,其它!$AA$23:$AS$42,15,FALSE)</f>
        <v>2</v>
      </c>
      <c r="G71" s="440">
        <f>VLOOKUP($F$7,其它!$AA$23:$AS$42,16,FALSE)*VLOOKUP($F$8,其它!$AA$23:$AS$42,16,FALSE)</f>
        <v>2</v>
      </c>
      <c r="H71" s="441">
        <f>VLOOKUP($F$7,其它!$AA$23:$AS$42,17,FALSE)*VLOOKUP($F$8,其它!$AA$23:$AS$42,17,FALSE)</f>
        <v>1</v>
      </c>
      <c r="I71" s="440">
        <f>VLOOKUP($F$7,其它!$AA$23:$AS$42,18,FALSE)*VLOOKUP($F$8,其它!$AA$23:$AS$42,18,FALSE)</f>
        <v>1</v>
      </c>
      <c r="J71" s="442">
        <f>VLOOKUP($F$7,其它!$AA$23:$AS$42,19,FALSE)*VLOOKUP($F$8,其它!$AA$23:$AS$42,19,FALSE)</f>
        <v>0.5</v>
      </c>
      <c r="L71" s="443"/>
      <c r="M71" s="444"/>
      <c r="N71" s="445"/>
      <c r="O71" s="446" t="str">
        <f>"DC"&amp;21-INT(O70/0.05)</f>
        <v>DC18</v>
      </c>
      <c r="Q71" s="447">
        <f>INT(IF(K4&gt;3,(K4/3),1))</f>
        <v>7</v>
      </c>
      <c r="R71" s="448">
        <f>INT(IF(K4&gt;2,(K4/2),1))</f>
        <v>10</v>
      </c>
      <c r="S71" s="449">
        <f>INT(IF(K4&gt;1.5,(K4/1.5),1))</f>
        <v>14</v>
      </c>
    </row>
    <row r="74" customHeight="1" spans="2:19">
      <c r="B74" s="450" t="s">
        <v>290</v>
      </c>
      <c r="C74" s="451" t="s">
        <v>291</v>
      </c>
      <c r="D74" s="452" t="s">
        <v>292</v>
      </c>
      <c r="F74" s="453" t="s">
        <v>293</v>
      </c>
      <c r="G74" s="454" t="s">
        <v>291</v>
      </c>
      <c r="H74" s="454" t="s">
        <v>294</v>
      </c>
      <c r="I74" s="454" t="s">
        <v>291</v>
      </c>
      <c r="J74" s="454" t="s">
        <v>294</v>
      </c>
      <c r="K74" s="455" t="s">
        <v>291</v>
      </c>
      <c r="M74" s="450" t="s">
        <v>295</v>
      </c>
      <c r="N74" s="452" t="s">
        <v>291</v>
      </c>
      <c r="O74" s="450" t="s">
        <v>296</v>
      </c>
      <c r="P74" s="452" t="s">
        <v>291</v>
      </c>
      <c r="Q74" s="450" t="s">
        <v>297</v>
      </c>
      <c r="R74" s="452" t="s">
        <v>291</v>
      </c>
    </row>
    <row r="75" customHeight="1" spans="2:19">
      <c r="B75" s="456" t="str">
        <f>IFERROR(VLOOKUP(MID(SUBSTITUTE(VLOOKUP($F$5,编号表!$A:$W,19,FALSE),",",""),(ROW(B75)-ROW($B$75))*4+1,4),招式表!$A:$C,3,FALSE),"")</f>
        <v>舍身冲撞</v>
      </c>
      <c r="C75" s="457">
        <f>IFERROR(VLOOKUP(B75,招式表!$C:$O,9,FALSE),"")</f>
        <v>7</v>
      </c>
      <c r="D75" s="458" t="str">
        <f t="shared" ref="D75:D124" si="3">IF($H$13&gt;C75,"是","")</f>
        <v/>
      </c>
      <c r="F75" s="456" t="str">
        <f>IFERROR(VLOOKUP(MID(SUBSTITUTE(VLOOKUP($F$5,编号表!$A:$W,20,FALSE),",",""),(ROW(F75)-ROW($F$75))*4+1,4),招式表!$A:$C,3,FALSE),"")</f>
        <v>酸液炸弹</v>
      </c>
      <c r="G75" s="457">
        <f>IFERROR(VLOOKUP(F75,招式表!$C:$O,9,FALSE),"")</f>
        <v>6</v>
      </c>
      <c r="H75" s="459" t="str">
        <f>IFERROR(VLOOKUP(MID(SUBSTITUTE(VLOOKUP($F$5,编号表!$A:$W,20,FALSE),",",""),(ROW(H75)-ROW($F$75)+50)*4+1,4),招式表!$A:$C,3,FALSE),"")</f>
        <v>猛撞</v>
      </c>
      <c r="I75" s="459">
        <f>IFERROR(VLOOKUP(H75,招式表!$C:$O,9,FALSE),"")</f>
        <v>6</v>
      </c>
      <c r="J75" s="457" t="str">
        <f>IFERROR(VLOOKUP(MID(SUBSTITUTE(VLOOKUP($F$5,编号表!$A:$W,20,FALSE),",",""),(ROW(J75)-ROW($J$75)+100)*4+1,4),招式表!$A:$C,3,FALSE),"")</f>
        <v/>
      </c>
      <c r="K75" s="458" t="str">
        <f>IFERROR(VLOOKUP(J75,招式表!$C:$O,9,FALSE),"")</f>
        <v/>
      </c>
      <c r="M75" s="456" t="str">
        <f>IFERROR(VLOOKUP(MID(SUBSTITUTE(VLOOKUP($F$5,编号表!$A:$W,21,FALSE),",",""),(ROW(M75)-ROW($M$75))*4+1,4),招式表!$A:$C,3,FALSE),"")</f>
        <v>瞬间失忆</v>
      </c>
      <c r="N75" s="460">
        <f>IFERROR(VLOOKUP(M75,招式表!$C:$O,9,FALSE),"")</f>
        <v>5</v>
      </c>
      <c r="O75" s="461" t="str">
        <f>IFERROR(VLOOKUP(MID(SUBSTITUTE(VLOOKUP($F$5,编号表!$A:$W,22,FALSE),",",""),(ROW(O75)-ROW($O$75))*4+1,4),招式表!$A:$C,3,FALSE),"")</f>
        <v>绑紧</v>
      </c>
      <c r="P75" s="462">
        <f>IFERROR(VLOOKUP(O75,招式表!$C:$O,9,FALSE),"")</f>
        <v>5</v>
      </c>
      <c r="Q75" s="456" t="str">
        <f>IFERROR(VLOOKUP(MID(SUBSTITUTE(VLOOKUP($F$5,编号表!$A:$W,23,FALSE),",",""),(ROW(Q75)-ROW($Q$75))*4+1,4),招式表!$A:$C,3,FALSE),"")</f>
        <v>忍耐</v>
      </c>
      <c r="R75" s="458">
        <f>IFERROR(VLOOKUP(Q75,招式表!$C:$O,9,FALSE),"")</f>
        <v>4</v>
      </c>
    </row>
    <row r="76" customHeight="1" spans="2:19">
      <c r="B76" s="463" t="str">
        <f>IFERROR(VLOOKUP(MID(SUBSTITUTE(VLOOKUP($F$5,编号表!$A:$W,19,FALSE),",",""),(ROW(B76)-ROW($B$75))*4+1,4),招式表!$A:$C,3,FALSE),"")</f>
        <v>叫声</v>
      </c>
      <c r="C76" s="222">
        <f>IFERROR(VLOOKUP(B76,招式表!$C:$O,9,FALSE),"")</f>
        <v>3</v>
      </c>
      <c r="D76" s="464" t="str">
        <f t="shared" si="3"/>
        <v>是</v>
      </c>
      <c r="F76" s="463" t="str">
        <f>IFERROR(VLOOKUP(MID(SUBSTITUTE(VLOOKUP($F$5,编号表!$A:$W,20,FALSE),",",""),(ROW(F76)-ROW($F$75))*4+1,4),招式表!$A:$C,3,FALSE),"")</f>
        <v>瞬间失忆</v>
      </c>
      <c r="G76" s="222">
        <f>IFERROR(VLOOKUP(F76,招式表!$C:$O,9,FALSE),"")</f>
        <v>5</v>
      </c>
      <c r="H76" s="220" t="str">
        <f>IFERROR(VLOOKUP(MID(SUBSTITUTE(VLOOKUP($F$5,编号表!$A:$W,20,FALSE),",",""),(ROW(H76)-ROW($F$75)+50)*4+1,4),招式表!$A:$C,3,FALSE),"")</f>
        <v>太晶爆发</v>
      </c>
      <c r="I76" s="220">
        <f>IFERROR(VLOOKUP(H76,招式表!$C:$O,9,FALSE),"")</f>
        <v>7</v>
      </c>
      <c r="J76" s="222" t="str">
        <f>IFERROR(VLOOKUP(MID(SUBSTITUTE(VLOOKUP($F$5,编号表!$A:$W,20,FALSE),",",""),(ROW(J76)-ROW($J$75)+100)*4+1,4),招式表!$A:$C,3,FALSE),"")</f>
        <v/>
      </c>
      <c r="K76" s="464" t="str">
        <f>IFERROR(VLOOKUP(J76,招式表!$C:$O,9,FALSE),"")</f>
        <v/>
      </c>
      <c r="M76" s="463" t="str">
        <f>IFERROR(VLOOKUP(MID(SUBSTITUTE(VLOOKUP($F$5,编号表!$A:$W,21,FALSE),",",""),(ROW(M76)-ROW($M$75))*4+1,4),招式表!$A:$C,3,FALSE),"")</f>
        <v>撒娇</v>
      </c>
      <c r="N76" s="465">
        <f>IFERROR(VLOOKUP(M76,招式表!$C:$O,9,FALSE),"")</f>
        <v>5</v>
      </c>
      <c r="O76" s="466" t="str">
        <f>IFERROR(VLOOKUP(MID(SUBSTITUTE(VLOOKUP($F$5,编号表!$A:$W,22,FALSE),",",""),(ROW(O76)-ROW($O$75))*4+1,4),招式表!$A:$C,3,FALSE),"")</f>
        <v>泰山压顶</v>
      </c>
      <c r="P76" s="467">
        <f>IFERROR(VLOOKUP(O76,招式表!$C:$O,9,FALSE),"")</f>
        <v>6</v>
      </c>
      <c r="Q76" s="463" t="str">
        <f>IFERROR(VLOOKUP(MID(SUBSTITUTE(VLOOKUP($F$5,编号表!$A:$W,23,FALSE),",",""),(ROW(Q76)-ROW($Q$75))*4+1,4),招式表!$A:$C,3,FALSE),"")</f>
        <v>挡路</v>
      </c>
      <c r="R76" s="464">
        <f>IFERROR(VLOOKUP(Q76,招式表!$C:$O,9,FALSE),"")</f>
        <v>5</v>
      </c>
    </row>
    <row r="77" customHeight="1" spans="2:19">
      <c r="B77" s="466" t="str">
        <f>IFERROR(VLOOKUP(MID(SUBSTITUTE(VLOOKUP($F$5,编号表!$A:$W,19,FALSE),",",""),(ROW(B77)-ROW($B$75))*4+1,4),招式表!$A:$C,3,FALSE),"")</f>
        <v>生长</v>
      </c>
      <c r="C77" s="220">
        <f>IFERROR(VLOOKUP(B77,招式表!$C:$O,9,FALSE),"")</f>
        <v>5</v>
      </c>
      <c r="D77" s="468" t="str">
        <f t="shared" si="3"/>
        <v/>
      </c>
      <c r="F77" s="466" t="str">
        <f>IFERROR(VLOOKUP(MID(SUBSTITUTE(VLOOKUP($F$5,编号表!$A:$W,20,FALSE),",",""),(ROW(F77)-ROW($F$75))*4+1,4),招式表!$A:$C,3,FALSE),"")</f>
        <v>迷人</v>
      </c>
      <c r="G77" s="220">
        <f>IFERROR(VLOOKUP(F77,招式表!$C:$O,9,FALSE),"")</f>
        <v>6</v>
      </c>
      <c r="H77" s="222" t="str">
        <f>IFERROR(VLOOKUP(MID(SUBSTITUTE(VLOOKUP($F$5,编号表!$A:$W,20,FALSE),",",""),(ROW(H77)-ROW($F$75)+50)*4+1,4),招式表!$A:$C,3,FALSE),"")</f>
        <v>剧毒</v>
      </c>
      <c r="I77" s="222">
        <f>IFERROR(VLOOKUP(H77,招式表!$C:$O,9,FALSE),"")</f>
        <v>7</v>
      </c>
      <c r="J77" s="220" t="str">
        <f>IFERROR(VLOOKUP(MID(SUBSTITUTE(VLOOKUP($F$5,编号表!$A:$W,20,FALSE),",",""),(ROW(J77)-ROW($J$75)+100)*4+1,4),招式表!$A:$C,3,FALSE),"")</f>
        <v/>
      </c>
      <c r="K77" s="468" t="str">
        <f>IFERROR(VLOOKUP(J77,招式表!$C:$O,9,FALSE),"")</f>
        <v/>
      </c>
      <c r="M77" s="466" t="str">
        <f>IFERROR(VLOOKUP(MID(SUBSTITUTE(VLOOKUP($F$5,编号表!$A:$W,21,FALSE),",",""),(ROW(M77)-ROW($M$75))*4+1,4),招式表!$A:$C,3,FALSE),"")</f>
        <v>咒术</v>
      </c>
      <c r="N77" s="467">
        <f>IFERROR(VLOOKUP(M77,招式表!$C:$O,9,FALSE),"")</f>
        <v>7</v>
      </c>
      <c r="O77" s="463" t="str">
        <f>IFERROR(VLOOKUP(MID(SUBSTITUTE(VLOOKUP($F$5,编号表!$A:$W,22,FALSE),",",""),(ROW(O77)-ROW($O$75))*4+1,4),招式表!$A:$C,3,FALSE),"")</f>
        <v>变圆</v>
      </c>
      <c r="P77" s="465">
        <f>IFERROR(VLOOKUP(O77,招式表!$C:$O,9,FALSE),"")</f>
        <v>3</v>
      </c>
      <c r="Q77" s="466" t="str">
        <f>IFERROR(VLOOKUP(MID(SUBSTITUTE(VLOOKUP($F$5,编号表!$A:$W,23,FALSE),",",""),(ROW(Q77)-ROW($Q$75))*4+1,4),招式表!$A:$C,3,FALSE),"")</f>
        <v>庆祝</v>
      </c>
      <c r="R77" s="468">
        <f>IFERROR(VLOOKUP(Q77,招式表!$C:$O,9,FALSE),"")</f>
        <v>1</v>
      </c>
    </row>
    <row r="78" customHeight="1" spans="2:19">
      <c r="B78" s="463" t="str">
        <f>IFERROR(VLOOKUP(MID(SUBSTITUTE(VLOOKUP($F$5,编号表!$A:$W,19,FALSE),",",""),(ROW(B78)-ROW($B$75))*4+1,4),招式表!$A:$C,3,FALSE),"")</f>
        <v>寄生种子</v>
      </c>
      <c r="C78" s="222">
        <f>IFERROR(VLOOKUP(B78,招式表!$C:$O,9,FALSE),"")</f>
        <v>5</v>
      </c>
      <c r="D78" s="464" t="str">
        <f t="shared" si="3"/>
        <v/>
      </c>
      <c r="F78" s="463" t="str">
        <f>IFERROR(VLOOKUP(MID(SUBSTITUTE(VLOOKUP($F$5,编号表!$A:$W,20,FALSE),",",""),(ROW(F78)-ROW($F$75))*4+1,4),招式表!$A:$C,3,FALSE),"")</f>
        <v>泰山压顶</v>
      </c>
      <c r="G78" s="222">
        <f>IFERROR(VLOOKUP(F78,招式表!$C:$O,9,FALSE),"")</f>
        <v>6</v>
      </c>
      <c r="H78" s="220" t="str">
        <f>IFERROR(VLOOKUP(MID(SUBSTITUTE(VLOOKUP($F$5,编号表!$A:$W,20,FALSE),",",""),(ROW(H78)-ROW($F$75)+50)*4+1,4),招式表!$A:$C,3,FALSE),"")</f>
        <v>起草</v>
      </c>
      <c r="I78" s="220">
        <f>IFERROR(VLOOKUP(H78,招式表!$C:$O,9,FALSE),"")</f>
        <v>5</v>
      </c>
      <c r="J78" s="222" t="str">
        <f>IFERROR(VLOOKUP(MID(SUBSTITUTE(VLOOKUP($F$5,编号表!$A:$W,20,FALSE),",",""),(ROW(J78)-ROW($J$75)+100)*4+1,4),招式表!$A:$C,3,FALSE),"")</f>
        <v/>
      </c>
      <c r="K78" s="464" t="str">
        <f>IFERROR(VLOOKUP(J78,招式表!$C:$O,9,FALSE),"")</f>
        <v/>
      </c>
      <c r="M78" s="463" t="str">
        <f>IFERROR(VLOOKUP(MID(SUBSTITUTE(VLOOKUP($F$5,编号表!$A:$W,21,FALSE),",",""),(ROW(M78)-ROW($M$75))*4+1,4),招式表!$A:$C,3,FALSE),"")</f>
        <v>挺住</v>
      </c>
      <c r="N78" s="465">
        <f>IFERROR(VLOOKUP(M78,招式表!$C:$O,9,FALSE),"")</f>
        <v>5</v>
      </c>
      <c r="O78" s="466" t="str">
        <f>IFERROR(VLOOKUP(MID(SUBSTITUTE(VLOOKUP($F$5,编号表!$A:$W,22,FALSE),",",""),(ROW(O78)-ROW($O$75))*4+1,4),招式表!$A:$C,3,FALSE),"")</f>
        <v>舍身冲撞</v>
      </c>
      <c r="P78" s="467">
        <f>IFERROR(VLOOKUP(O78,招式表!$C:$O,9,FALSE),"")</f>
        <v>7</v>
      </c>
      <c r="Q78" s="463" t="str">
        <f>IFERROR(VLOOKUP(MID(SUBSTITUTE(VLOOKUP($F$5,编号表!$A:$W,23,FALSE),",",""),(ROW(Q78)-ROW($Q$75))*4+1,4),招式表!$A:$C,3,FALSE),"")</f>
        <v>疯狂植物</v>
      </c>
      <c r="R78" s="464">
        <f>IFERROR(VLOOKUP(Q78,招式表!$C:$O,9,FALSE),"")</f>
        <v>8</v>
      </c>
    </row>
    <row r="79" customHeight="1" spans="2:19">
      <c r="B79" s="466" t="str">
        <f>IFERROR(VLOOKUP(MID(SUBSTITUTE(VLOOKUP($F$5,编号表!$A:$W,19,FALSE),",",""),(ROW(B79)-ROW($B$75))*4+1,4),招式表!$A:$C,3,FALSE),"")</f>
        <v>毒粉</v>
      </c>
      <c r="C79" s="220">
        <f>IFERROR(VLOOKUP(B79,招式表!$C:$O,9,FALSE),"")</f>
        <v>5</v>
      </c>
      <c r="D79" s="468" t="str">
        <f t="shared" si="3"/>
        <v/>
      </c>
      <c r="E79" s="469"/>
      <c r="F79" s="466" t="str">
        <f>IFERROR(VLOOKUP(MID(SUBSTITUTE(VLOOKUP($F$5,编号表!$A:$W,20,FALSE),",",""),(ROW(F79)-ROW($F$75))*4+1,4),招式表!$A:$C,3,FALSE),"")</f>
        <v>种子机关枪</v>
      </c>
      <c r="G79" s="220">
        <f>IFERROR(VLOOKUP(F79,招式表!$C:$O,9,FALSE),"")</f>
        <v>5</v>
      </c>
      <c r="H79" s="222" t="str">
        <f>IFERROR(VLOOKUP(MID(SUBSTITUTE(VLOOKUP($F$5,编号表!$A:$W,20,FALSE),",",""),(ROW(H79)-ROW($F$75)+50)*4+1,4),招式表!$A:$C,3,FALSE),"")</f>
        <v>毒液冲击</v>
      </c>
      <c r="I79" s="222">
        <f>IFERROR(VLOOKUP(H79,招式表!$C:$O,9,FALSE),"")</f>
        <v>6</v>
      </c>
      <c r="J79" s="220" t="str">
        <f>IFERROR(VLOOKUP(MID(SUBSTITUTE(VLOOKUP($F$5,编号表!$A:$W,20,FALSE),",",""),(ROW(J79)-ROW($J$75)+100)*4+1,4),招式表!$A:$C,3,FALSE),"")</f>
        <v/>
      </c>
      <c r="K79" s="468" t="str">
        <f>IFERROR(VLOOKUP(J79,招式表!$C:$O,9,FALSE),"")</f>
        <v/>
      </c>
      <c r="M79" s="466" t="str">
        <f>IFERROR(VLOOKUP(MID(SUBSTITUTE(VLOOKUP($F$5,编号表!$A:$W,21,FALSE),",",""),(ROW(M79)-ROW($M$75))*4+1,4),招式表!$A:$C,3,FALSE),"")</f>
        <v>终极吸取</v>
      </c>
      <c r="N79" s="467">
        <f>IFERROR(VLOOKUP(M79,招式表!$C:$O,9,FALSE),"")</f>
        <v>6</v>
      </c>
      <c r="O79" s="463" t="str">
        <f>IFERROR(VLOOKUP(MID(SUBSTITUTE(VLOOKUP($F$5,编号表!$A:$W,22,FALSE),",",""),(ROW(O79)-ROW($O$75))*4+1,4),招式表!$A:$C,3,FALSE),"")</f>
        <v>挺住</v>
      </c>
      <c r="P79" s="465">
        <f>IFERROR(VLOOKUP(O79,招式表!$C:$O,9,FALSE),"")</f>
        <v>5</v>
      </c>
      <c r="Q79" s="466" t="str">
        <f>IFERROR(VLOOKUP(MID(SUBSTITUTE(VLOOKUP($F$5,编号表!$A:$W,23,FALSE),",",""),(ROW(Q79)-ROW($Q$75))*4+1,4),招式表!$A:$C,3,FALSE),"")</f>
        <v>超级吸取</v>
      </c>
      <c r="R79" s="468">
        <f>IFERROR(VLOOKUP(Q79,招式表!$C:$O,9,FALSE),"")</f>
        <v>5</v>
      </c>
    </row>
    <row r="80" customHeight="1" spans="2:19">
      <c r="B80" s="463" t="str">
        <f>IFERROR(VLOOKUP(MID(SUBSTITUTE(VLOOKUP($F$5,编号表!$A:$W,19,FALSE),",",""),(ROW(B80)-ROW($B$75))*4+1,4),招式表!$A:$C,3,FALSE),"")</f>
        <v>强力鞭打</v>
      </c>
      <c r="C80" s="222">
        <f>IFERROR(VLOOKUP(B80,招式表!$C:$O,9,FALSE),"")</f>
        <v>8</v>
      </c>
      <c r="D80" s="464" t="str">
        <f t="shared" si="3"/>
        <v/>
      </c>
      <c r="E80" s="469"/>
      <c r="F80" s="463" t="str">
        <f>IFERROR(VLOOKUP(MID(SUBSTITUTE(VLOOKUP($F$5,编号表!$A:$W,20,FALSE),",",""),(ROW(F80)-ROW($F$75))*4+1,4),招式表!$A:$C,3,FALSE),"")</f>
        <v>诱惑</v>
      </c>
      <c r="G80" s="222">
        <f>IFERROR(VLOOKUP(F80,招式表!$C:$O,9,FALSE),"")</f>
        <v>5</v>
      </c>
      <c r="H80" s="220" t="str">
        <f>IFERROR(VLOOKUP(MID(SUBSTITUTE(VLOOKUP($F$5,编号表!$A:$W,20,FALSE),",",""),(ROW(H80)-ROW($F$75)+50)*4+1,4),招式表!$A:$C,3,FALSE),"")</f>
        <v>气象球</v>
      </c>
      <c r="I80" s="220">
        <f>IFERROR(VLOOKUP(H80,招式表!$C:$O,9,FALSE),"")</f>
        <v>7</v>
      </c>
      <c r="J80" s="222" t="str">
        <f>IFERROR(VLOOKUP(MID(SUBSTITUTE(VLOOKUP($F$5,编号表!$A:$W,20,FALSE),",",""),(ROW(J80)-ROW($J$75)+100)*4+1,4),招式表!$A:$C,3,FALSE),"")</f>
        <v/>
      </c>
      <c r="K80" s="464" t="str">
        <f>IFERROR(VLOOKUP(J80,招式表!$C:$O,9,FALSE),"")</f>
        <v/>
      </c>
      <c r="M80" s="463" t="str">
        <f>IFERROR(VLOOKUP(MID(SUBSTITUTE(VLOOKUP($F$5,编号表!$A:$W,21,FALSE),",",""),(ROW(M80)-ROW($M$75))*4+1,4),招式表!$A:$C,3,FALSE),"")</f>
        <v>草笛</v>
      </c>
      <c r="N80" s="465">
        <f>IFERROR(VLOOKUP(M80,招式表!$C:$O,9,FALSE),"")</f>
        <v>5</v>
      </c>
      <c r="O80" s="466" t="str">
        <f>IFERROR(VLOOKUP(MID(SUBSTITUTE(VLOOKUP($F$5,编号表!$A:$W,22,FALSE),",",""),(ROW(O80)-ROW($O$75))*4+1,4),招式表!$A:$C,3,FALSE),"")</f>
        <v>连斩</v>
      </c>
      <c r="P80" s="467">
        <f>IFERROR(VLOOKUP(O80,招式表!$C:$O,9,FALSE),"")</f>
        <v>4</v>
      </c>
      <c r="Q80" s="463" t="str">
        <f>IFERROR(VLOOKUP(MID(SUBSTITUTE(VLOOKUP($F$5,编号表!$A:$W,23,FALSE),",",""),(ROW(Q80)-ROW($Q$75))*4+1,4),招式表!$A:$C,3,FALSE),"")</f>
        <v>逆鳞</v>
      </c>
      <c r="R80" s="464">
        <f>IFERROR(VLOOKUP(Q80,招式表!$C:$O,9,FALSE),"")</f>
        <v>7</v>
      </c>
    </row>
    <row r="81" customHeight="1" spans="2:18">
      <c r="B81" s="466" t="str">
        <f>IFERROR(VLOOKUP(MID(SUBSTITUTE(VLOOKUP($F$5,编号表!$A:$W,19,FALSE),",",""),(ROW(B81)-ROW($B$75))*4+1,4),招式表!$A:$C,3,FALSE),"")</f>
        <v>飞叶快刀</v>
      </c>
      <c r="C81" s="220">
        <f>IFERROR(VLOOKUP(B81,招式表!$C:$O,9,FALSE),"")</f>
        <v>5</v>
      </c>
      <c r="D81" s="468" t="str">
        <f t="shared" si="3"/>
        <v/>
      </c>
      <c r="E81" s="469"/>
      <c r="F81" s="466" t="str">
        <f>IFERROR(VLOOKUP(MID(SUBSTITUTE(VLOOKUP($F$5,编号表!$A:$W,20,FALSE),",",""),(ROW(F81)-ROW($F$75))*4+1,4),招式表!$A:$C,3,FALSE),"")</f>
        <v>撒娇</v>
      </c>
      <c r="G81" s="220">
        <f>IFERROR(VLOOKUP(F81,招式表!$C:$O,9,FALSE),"")</f>
        <v>5</v>
      </c>
      <c r="H81" s="222" t="str">
        <f>IFERROR(VLOOKUP(MID(SUBSTITUTE(VLOOKUP($F$5,编号表!$A:$W,20,FALSE),",",""),(ROW(H81)-ROW($F$75)+50)*4+1,4),招式表!$A:$C,3,FALSE),"")</f>
        <v>自我激励</v>
      </c>
      <c r="I81" s="222">
        <f>IFERROR(VLOOKUP(H81,招式表!$C:$O,9,FALSE),"")</f>
        <v>5</v>
      </c>
      <c r="J81" s="220" t="str">
        <f>IFERROR(VLOOKUP(MID(SUBSTITUTE(VLOOKUP($F$5,编号表!$A:$W,20,FALSE),",",""),(ROW(J81)-ROW($J$75)+100)*4+1,4),招式表!$A:$C,3,FALSE),"")</f>
        <v/>
      </c>
      <c r="K81" s="468" t="str">
        <f>IFERROR(VLOOKUP(J81,招式表!$C:$O,9,FALSE),"")</f>
        <v/>
      </c>
      <c r="M81" s="466" t="str">
        <f>IFERROR(VLOOKUP(MID(SUBSTITUTE(VLOOKUP($F$5,编号表!$A:$W,21,FALSE),",",""),(ROW(M81)-ROW($M$75))*4+1,4),招式表!$A:$C,3,FALSE),"")</f>
        <v>青草场地</v>
      </c>
      <c r="N81" s="467">
        <f>IFERROR(VLOOKUP(M81,招式表!$C:$O,9,FALSE),"")</f>
        <v>7</v>
      </c>
      <c r="O81" s="463" t="str">
        <f>IFERROR(VLOOKUP(MID(SUBSTITUTE(VLOOKUP($F$5,编号表!$A:$W,22,FALSE),",",""),(ROW(O81)-ROW($O$75))*4+1,4),招式表!$A:$C,3,FALSE),"")</f>
        <v>终极吸取</v>
      </c>
      <c r="P81" s="465">
        <f>IFERROR(VLOOKUP(O81,招式表!$C:$O,9,FALSE),"")</f>
        <v>6</v>
      </c>
      <c r="Q81" s="466" t="str">
        <f>IFERROR(VLOOKUP(MID(SUBSTITUTE(VLOOKUP($F$5,编号表!$A:$W,23,FALSE),",",""),(ROW(Q81)-ROW($Q$75))*4+1,4),招式表!$A:$C,3,FALSE),"")</f>
        <v>愤怒</v>
      </c>
      <c r="R81" s="468">
        <f>IFERROR(VLOOKUP(Q81,招式表!$C:$O,9,FALSE),"")</f>
        <v>5</v>
      </c>
    </row>
    <row r="82" customHeight="1" spans="2:18">
      <c r="B82" s="463" t="str">
        <f>IFERROR(VLOOKUP(MID(SUBSTITUTE(VLOOKUP($F$5,编号表!$A:$W,19,FALSE),",",""),(ROW(B82)-ROW($B$75))*4+1,4),招式表!$A:$C,3,FALSE),"")</f>
        <v>种子炸弹</v>
      </c>
      <c r="C82" s="222">
        <f>IFERROR(VLOOKUP(B82,招式表!$C:$O,9,FALSE),"")</f>
        <v>6</v>
      </c>
      <c r="D82" s="464" t="str">
        <f t="shared" si="3"/>
        <v/>
      </c>
      <c r="E82" s="469"/>
      <c r="F82" s="463" t="str">
        <f>IFERROR(VLOOKUP(MID(SUBSTITUTE(VLOOKUP($F$5,编号表!$A:$W,20,FALSE),",",""),(ROW(F82)-ROW($F$75))*4+1,4),招式表!$A:$C,3,FALSE),"")</f>
        <v>密语</v>
      </c>
      <c r="G82" s="222">
        <f>IFERROR(VLOOKUP(F82,招式表!$C:$O,9,FALSE),"")</f>
        <v>3</v>
      </c>
      <c r="H82" s="220" t="str">
        <f>IFERROR(VLOOKUP(MID(SUBSTITUTE(VLOOKUP($F$5,编号表!$A:$W,20,FALSE),",",""),(ROW(H82)-ROW($F$75)+50)*4+1,4),招式表!$A:$C,3,FALSE),"")</f>
        <v/>
      </c>
      <c r="I82" s="220" t="str">
        <f>IFERROR(VLOOKUP(H82,招式表!$C:$O,9,FALSE),"")</f>
        <v/>
      </c>
      <c r="J82" s="222" t="str">
        <f>IFERROR(VLOOKUP(MID(SUBSTITUTE(VLOOKUP($F$5,编号表!$A:$W,20,FALSE),",",""),(ROW(J82)-ROW($J$75)+100)*4+1,4),招式表!$A:$C,3,FALSE),"")</f>
        <v/>
      </c>
      <c r="K82" s="464" t="str">
        <f>IFERROR(VLOOKUP(J82,招式表!$C:$O,9,FALSE),"")</f>
        <v/>
      </c>
      <c r="M82" s="463" t="str">
        <f>IFERROR(VLOOKUP(MID(SUBSTITUTE(VLOOKUP($F$5,编号表!$A:$W,21,FALSE),",",""),(ROW(M82)-ROW($M$75))*4+1,4),招式表!$A:$C,3,FALSE),"")</f>
        <v>扎根</v>
      </c>
      <c r="N82" s="465">
        <f>IFERROR(VLOOKUP(M82,招式表!$C:$O,9,FALSE),"")</f>
        <v>5</v>
      </c>
      <c r="O82" s="466" t="str">
        <f>IFERROR(VLOOKUP(MID(SUBSTITUTE(VLOOKUP($F$5,编号表!$A:$W,22,FALSE),",",""),(ROW(O82)-ROW($O$75))*4+1,4),招式表!$A:$C,3,FALSE),"")</f>
        <v>草之誓约</v>
      </c>
      <c r="P82" s="467">
        <f>IFERROR(VLOOKUP(O82,招式表!$C:$O,9,FALSE),"")</f>
        <v>6</v>
      </c>
      <c r="Q82" s="463" t="str">
        <f>IFERROR(VLOOKUP(MID(SUBSTITUTE(VLOOKUP($F$5,编号表!$A:$W,23,FALSE),",",""),(ROW(Q82)-ROW($Q$75))*4+1,4),招式表!$A:$C,3,FALSE),"")</f>
        <v>旋风刀</v>
      </c>
      <c r="R82" s="464">
        <f>IFERROR(VLOOKUP(Q82,招式表!$C:$O,9,FALSE),"")</f>
        <v>6</v>
      </c>
    </row>
    <row r="83" customHeight="1" spans="2:18">
      <c r="B83" s="466" t="str">
        <f>IFERROR(VLOOKUP(MID(SUBSTITUTE(VLOOKUP($F$5,编号表!$A:$W,19,FALSE),",",""),(ROW(B83)-ROW($B$75))*4+1,4),招式表!$A:$C,3,FALSE),"")</f>
        <v>催眠粉</v>
      </c>
      <c r="C83" s="220">
        <f>IFERROR(VLOOKUP(B83,招式表!$C:$O,9,FALSE),"")</f>
        <v>5</v>
      </c>
      <c r="D83" s="468" t="str">
        <f t="shared" si="3"/>
        <v/>
      </c>
      <c r="E83" s="469"/>
      <c r="F83" s="466" t="str">
        <f>IFERROR(VLOOKUP(MID(SUBSTITUTE(VLOOKUP($F$5,编号表!$A:$W,20,FALSE),",",""),(ROW(F83)-ROW($F$75))*4+1,4),招式表!$A:$C,3,FALSE),"")</f>
        <v>咒术</v>
      </c>
      <c r="G83" s="220">
        <f>IFERROR(VLOOKUP(F83,招式表!$C:$O,9,FALSE),"")</f>
        <v>7</v>
      </c>
      <c r="H83" s="222" t="str">
        <f>IFERROR(VLOOKUP(MID(SUBSTITUTE(VLOOKUP($F$5,编号表!$A:$W,20,FALSE),",",""),(ROW(H83)-ROW($F$75)+50)*4+1,4),招式表!$A:$C,3,FALSE),"")</f>
        <v/>
      </c>
      <c r="I83" s="222" t="str">
        <f>IFERROR(VLOOKUP(H83,招式表!$C:$O,9,FALSE),"")</f>
        <v/>
      </c>
      <c r="J83" s="220" t="str">
        <f>IFERROR(VLOOKUP(MID(SUBSTITUTE(VLOOKUP($F$5,编号表!$A:$W,20,FALSE),",",""),(ROW(J83)-ROW($J$75)+100)*4+1,4),招式表!$A:$C,3,FALSE),"")</f>
        <v/>
      </c>
      <c r="K83" s="468" t="str">
        <f>IFERROR(VLOOKUP(J83,招式表!$C:$O,9,FALSE),"")</f>
        <v/>
      </c>
      <c r="M83" s="466" t="str">
        <f>IFERROR(VLOOKUP(MID(SUBSTITUTE(VLOOKUP($F$5,编号表!$A:$W,21,FALSE),",",""),(ROW(M83)-ROW($M$75))*4+1,4),招式表!$A:$C,3,FALSE),"")</f>
        <v>飞叶风暴</v>
      </c>
      <c r="N83" s="467">
        <f>IFERROR(VLOOKUP(M83,招式表!$C:$O,9,FALSE),"")</f>
        <v>8</v>
      </c>
      <c r="O83" s="463" t="str">
        <f>IFERROR(VLOOKUP(MID(SUBSTITUTE(VLOOKUP($F$5,编号表!$A:$W,22,FALSE),",",""),(ROW(O83)-ROW($O$75))*4+1,4),招式表!$A:$C,3,FALSE),"")</f>
        <v>青草滑梯</v>
      </c>
      <c r="P83" s="465">
        <f>IFERROR(VLOOKUP(O83,招式表!$C:$O,9,FALSE),"")</f>
        <v>6</v>
      </c>
      <c r="Q83" s="466" t="str">
        <f>IFERROR(VLOOKUP(MID(SUBSTITUTE(VLOOKUP($F$5,编号表!$A:$W,23,FALSE),",",""),(ROW(Q83)-ROW($Q$75))*4+1,4),招式表!$A:$C,3,FALSE),"")</f>
        <v>反射壁</v>
      </c>
      <c r="R83" s="468">
        <f>IFERROR(VLOOKUP(Q83,招式表!$C:$O,9,FALSE),"")</f>
        <v>7</v>
      </c>
    </row>
    <row r="84" customHeight="1" spans="2:18">
      <c r="B84" s="463" t="str">
        <f>IFERROR(VLOOKUP(MID(SUBSTITUTE(VLOOKUP($F$5,编号表!$A:$W,19,FALSE),",",""),(ROW(B84)-ROW($B$75))*4+1,4),招式表!$A:$C,3,FALSE),"")</f>
        <v>日光束</v>
      </c>
      <c r="C84" s="222">
        <f>IFERROR(VLOOKUP(B84,招式表!$C:$O,9,FALSE),"")</f>
        <v>7</v>
      </c>
      <c r="D84" s="464" t="str">
        <f t="shared" si="3"/>
        <v/>
      </c>
      <c r="E84" s="469"/>
      <c r="F84" s="463" t="str">
        <f>IFERROR(VLOOKUP(MID(SUBSTITUTE(VLOOKUP($F$5,编号表!$A:$W,20,FALSE),",",""),(ROW(F84)-ROW($F$75))*4+1,4),招式表!$A:$C,3,FALSE),"")</f>
        <v>居合劈</v>
      </c>
      <c r="G84" s="222">
        <f>IFERROR(VLOOKUP(F84,招式表!$C:$O,9,FALSE),"")</f>
        <v>4</v>
      </c>
      <c r="H84" s="220" t="str">
        <f>IFERROR(VLOOKUP(MID(SUBSTITUTE(VLOOKUP($F$5,编号表!$A:$W,20,FALSE),",",""),(ROW(H84)-ROW($F$75)+50)*4+1,4),招式表!$A:$C,3,FALSE),"")</f>
        <v/>
      </c>
      <c r="I84" s="220" t="str">
        <f>IFERROR(VLOOKUP(H84,招式表!$C:$O,9,FALSE),"")</f>
        <v/>
      </c>
      <c r="J84" s="222" t="str">
        <f>IFERROR(VLOOKUP(MID(SUBSTITUTE(VLOOKUP($F$5,编号表!$A:$W,20,FALSE),",",""),(ROW(J84)-ROW($J$75)+100)*4+1,4),招式表!$A:$C,3,FALSE),"")</f>
        <v/>
      </c>
      <c r="K84" s="464" t="str">
        <f>IFERROR(VLOOKUP(J84,招式表!$C:$O,9,FALSE),"")</f>
        <v/>
      </c>
      <c r="M84" s="463" t="str">
        <f>IFERROR(VLOOKUP(MID(SUBSTITUTE(VLOOKUP($F$5,编号表!$A:$W,21,FALSE),",",""),(ROW(M84)-ROW($M$75))*4+1,4),招式表!$A:$C,3,FALSE),"")</f>
        <v>光墙</v>
      </c>
      <c r="N84" s="465">
        <f>IFERROR(VLOOKUP(M84,招式表!$C:$O,9,FALSE),"")</f>
        <v>7</v>
      </c>
      <c r="O84" s="466" t="str">
        <f>IFERROR(VLOOKUP(MID(SUBSTITUTE(VLOOKUP($F$5,编号表!$A:$W,22,FALSE),",",""),(ROW(O84)-ROW($O$75))*4+1,4),招式表!$A:$C,3,FALSE),"")</f>
        <v>头锤</v>
      </c>
      <c r="P84" s="467">
        <f>IFERROR(VLOOKUP(O84,招式表!$C:$O,9,FALSE),"")</f>
        <v>6</v>
      </c>
      <c r="Q84" s="463" t="str">
        <f>IFERROR(VLOOKUP(MID(SUBSTITUTE(VLOOKUP($F$5,编号表!$A:$W,23,FALSE),",",""),(ROW(Q84)-ROW($Q$75))*4+1,4),招式表!$A:$C,3,FALSE),"")</f>
        <v/>
      </c>
      <c r="R84" s="464" t="str">
        <f>IFERROR(VLOOKUP(Q84,招式表!$C:$O,9,FALSE),"")</f>
        <v/>
      </c>
    </row>
    <row r="85" customHeight="1" spans="2:18">
      <c r="B85" s="466" t="str">
        <f>IFERROR(VLOOKUP(MID(SUBSTITUTE(VLOOKUP($F$5,编号表!$A:$W,19,FALSE),",",""),(ROW(B85)-ROW($B$75))*4+1,4),招式表!$A:$C,3,FALSE),"")</f>
        <v>甜甜香气</v>
      </c>
      <c r="C85" s="220">
        <f>IFERROR(VLOOKUP(B85,招式表!$C:$O,9,FALSE),"")</f>
        <v>5</v>
      </c>
      <c r="D85" s="468" t="str">
        <f t="shared" si="3"/>
        <v/>
      </c>
      <c r="E85" s="469"/>
      <c r="F85" s="466" t="str">
        <f>IFERROR(VLOOKUP(MID(SUBSTITUTE(VLOOKUP($F$5,编号表!$A:$W,20,FALSE),",",""),(ROW(F85)-ROW($F$75))*4+1,4),招式表!$A:$C,3,FALSE),"")</f>
        <v>舍身冲撞</v>
      </c>
      <c r="G85" s="220">
        <f>IFERROR(VLOOKUP(F85,招式表!$C:$O,9,FALSE),"")</f>
        <v>7</v>
      </c>
      <c r="H85" s="222" t="str">
        <f>IFERROR(VLOOKUP(MID(SUBSTITUTE(VLOOKUP($F$5,编号表!$A:$W,20,FALSE),",",""),(ROW(H85)-ROW($F$75)+50)*4+1,4),招式表!$A:$C,3,FALSE),"")</f>
        <v/>
      </c>
      <c r="I85" s="222" t="str">
        <f>IFERROR(VLOOKUP(H85,招式表!$C:$O,9,FALSE),"")</f>
        <v/>
      </c>
      <c r="J85" s="220" t="str">
        <f>IFERROR(VLOOKUP(MID(SUBSTITUTE(VLOOKUP($F$5,编号表!$A:$W,20,FALSE),",",""),(ROW(J85)-ROW($J$75)+100)*4+1,4),招式表!$A:$C,3,FALSE),"")</f>
        <v/>
      </c>
      <c r="K85" s="468" t="str">
        <f>IFERROR(VLOOKUP(J85,招式表!$C:$O,9,FALSE),"")</f>
        <v/>
      </c>
      <c r="M85" s="466" t="str">
        <f>IFERROR(VLOOKUP(MID(SUBSTITUTE(VLOOKUP($F$5,编号表!$A:$W,21,FALSE),",",""),(ROW(M85)-ROW($M$75))*4+1,4),招式表!$A:$C,3,FALSE),"")</f>
        <v>魔法叶</v>
      </c>
      <c r="N85" s="467">
        <f>IFERROR(VLOOKUP(M85,招式表!$C:$O,9,FALSE),"")</f>
        <v>5</v>
      </c>
      <c r="O85" s="463" t="str">
        <f>IFERROR(VLOOKUP(MID(SUBSTITUTE(VLOOKUP($F$5,编号表!$A:$W,22,FALSE),",",""),(ROW(O85)-ROW($O$75))*4+1,4),招式表!$A:$C,3,FALSE),"")</f>
        <v>拍落</v>
      </c>
      <c r="P85" s="465">
        <f>IFERROR(VLOOKUP(O85,招式表!$C:$O,9,FALSE),"")</f>
        <v>6</v>
      </c>
      <c r="Q85" s="466" t="str">
        <f>IFERROR(VLOOKUP(MID(SUBSTITUTE(VLOOKUP($F$5,编号表!$A:$W,23,FALSE),",",""),(ROW(Q85)-ROW($Q$75))*4+1,4),招式表!$A:$C,3,FALSE),"")</f>
        <v/>
      </c>
      <c r="R85" s="468" t="str">
        <f>IFERROR(VLOOKUP(Q85,招式表!$C:$O,9,FALSE),"")</f>
        <v/>
      </c>
    </row>
    <row r="86" customHeight="1" spans="2:18">
      <c r="B86" s="463" t="str">
        <f>IFERROR(VLOOKUP(MID(SUBSTITUTE(VLOOKUP($F$5,编号表!$A:$W,19,FALSE),",",""),(ROW(B86)-ROW($B$75))*4+1,4),招式表!$A:$C,3,FALSE),"")</f>
        <v>光合作用</v>
      </c>
      <c r="C86" s="222">
        <f>IFERROR(VLOOKUP(B86,招式表!$C:$O,9,FALSE),"")</f>
        <v>6</v>
      </c>
      <c r="D86" s="464" t="str">
        <f t="shared" si="3"/>
        <v/>
      </c>
      <c r="E86" s="469"/>
      <c r="F86" s="463" t="str">
        <f>IFERROR(VLOOKUP(MID(SUBSTITUTE(VLOOKUP($F$5,编号表!$A:$W,20,FALSE),",",""),(ROW(F86)-ROW($F$75))*4+1,4),招式表!$A:$C,3,FALSE),"")</f>
        <v>影子分身</v>
      </c>
      <c r="G86" s="222">
        <f>IFERROR(VLOOKUP(F86,招式表!$C:$O,9,FALSE),"")</f>
        <v>6</v>
      </c>
      <c r="H86" s="220" t="str">
        <f>IFERROR(VLOOKUP(MID(SUBSTITUTE(VLOOKUP($F$5,编号表!$A:$W,20,FALSE),",",""),(ROW(H86)-ROW($F$75)+50)*4+1,4),招式表!$A:$C,3,FALSE),"")</f>
        <v/>
      </c>
      <c r="I86" s="220" t="str">
        <f>IFERROR(VLOOKUP(H86,招式表!$C:$O,9,FALSE),"")</f>
        <v/>
      </c>
      <c r="J86" s="222" t="str">
        <f>IFERROR(VLOOKUP(MID(SUBSTITUTE(VLOOKUP($F$5,编号表!$A:$W,20,FALSE),",",""),(ROW(J86)-ROW($J$75)+100)*4+1,4),招式表!$A:$C,3,FALSE),"")</f>
        <v/>
      </c>
      <c r="K86" s="464" t="str">
        <f>IFERROR(VLOOKUP(J86,招式表!$C:$O,9,FALSE),"")</f>
        <v/>
      </c>
      <c r="M86" s="463" t="str">
        <f>IFERROR(VLOOKUP(MID(SUBSTITUTE(VLOOKUP($F$5,编号表!$A:$W,21,FALSE),",",""),(ROW(M86)-ROW($M$75))*4+1,4),招式表!$A:$C,3,FALSE),"")</f>
        <v>自然之力</v>
      </c>
      <c r="N86" s="465">
        <f>IFERROR(VLOOKUP(M86,招式表!$C:$O,9,FALSE),"")</f>
        <v>5</v>
      </c>
      <c r="O86" s="466" t="str">
        <f>IFERROR(VLOOKUP(MID(SUBSTITUTE(VLOOKUP($F$5,编号表!$A:$W,22,FALSE),",",""),(ROW(O86)-ROW($O$75))*4+1,4),招式表!$A:$C,3,FALSE),"")</f>
        <v>模仿</v>
      </c>
      <c r="P86" s="467">
        <f>IFERROR(VLOOKUP(O86,招式表!$C:$O,9,FALSE),"")</f>
        <v>6</v>
      </c>
      <c r="Q86" s="463" t="str">
        <f>IFERROR(VLOOKUP(MID(SUBSTITUTE(VLOOKUP($F$5,编号表!$A:$W,23,FALSE),",",""),(ROW(Q86)-ROW($Q$75))*4+1,4),招式表!$A:$C,3,FALSE),"")</f>
        <v/>
      </c>
      <c r="R86" s="464" t="str">
        <f>IFERROR(VLOOKUP(Q86,招式表!$C:$O,9,FALSE),"")</f>
        <v/>
      </c>
    </row>
    <row r="87" customHeight="1" spans="2:18">
      <c r="B87" s="466" t="str">
        <f>IFERROR(VLOOKUP(MID(SUBSTITUTE(VLOOKUP($F$5,编号表!$A:$W,19,FALSE),",",""),(ROW(B87)-ROW($B$75))*4+1,4),招式表!$A:$C,3,FALSE),"")</f>
        <v>撞击</v>
      </c>
      <c r="C87" s="220">
        <f>IFERROR(VLOOKUP(B87,招式表!$C:$O,9,FALSE),"")</f>
        <v>2</v>
      </c>
      <c r="D87" s="468" t="str">
        <f t="shared" si="3"/>
        <v>是</v>
      </c>
      <c r="E87" s="469"/>
      <c r="F87" s="466" t="str">
        <f>IFERROR(VLOOKUP(MID(SUBSTITUTE(VLOOKUP($F$5,编号表!$A:$W,20,FALSE),",",""),(ROW(F87)-ROW($F$75))*4+1,4),招式表!$A:$C,3,FALSE),"")</f>
        <v>回声</v>
      </c>
      <c r="G87" s="220">
        <f>IFERROR(VLOOKUP(F87,招式表!$C:$O,9,FALSE),"")</f>
        <v>4</v>
      </c>
      <c r="H87" s="222" t="str">
        <f>IFERROR(VLOOKUP(MID(SUBSTITUTE(VLOOKUP($F$5,编号表!$A:$W,20,FALSE),",",""),(ROW(H87)-ROW($F$75)+50)*4+1,4),招式表!$A:$C,3,FALSE),"")</f>
        <v/>
      </c>
      <c r="I87" s="222" t="str">
        <f>IFERROR(VLOOKUP(H87,招式表!$C:$O,9,FALSE),"")</f>
        <v/>
      </c>
      <c r="J87" s="220" t="str">
        <f>IFERROR(VLOOKUP(MID(SUBSTITUTE(VLOOKUP($F$5,编号表!$A:$W,20,FALSE),",",""),(ROW(J87)-ROW($J$75)+100)*4+1,4),招式表!$A:$C,3,FALSE),"")</f>
        <v/>
      </c>
      <c r="K87" s="468" t="str">
        <f>IFERROR(VLOOKUP(J87,招式表!$C:$O,9,FALSE),"")</f>
        <v/>
      </c>
      <c r="M87" s="466" t="str">
        <f>IFERROR(VLOOKUP(MID(SUBSTITUTE(VLOOKUP($F$5,编号表!$A:$W,21,FALSE),",",""),(ROW(M87)-ROW($M$75))*4+1,4),招式表!$A:$C,3,FALSE),"")</f>
        <v>花瓣舞</v>
      </c>
      <c r="N87" s="467">
        <f>IFERROR(VLOOKUP(M87,招式表!$C:$O,9,FALSE),"")</f>
        <v>7</v>
      </c>
      <c r="O87" s="463" t="str">
        <f>IFERROR(VLOOKUP(MID(SUBSTITUTE(VLOOKUP($F$5,编号表!$A:$W,22,FALSE),",",""),(ROW(O87)-ROW($O$75))*4+1,4),招式表!$A:$C,3,FALSE),"")</f>
        <v>掷泥</v>
      </c>
      <c r="P87" s="465">
        <f>IFERROR(VLOOKUP(O87,招式表!$C:$O,9,FALSE),"")</f>
        <v>4</v>
      </c>
      <c r="Q87" s="466" t="str">
        <f>IFERROR(VLOOKUP(MID(SUBSTITUTE(VLOOKUP($F$5,编号表!$A:$W,23,FALSE),",",""),(ROW(Q87)-ROW($Q$75))*4+1,4),招式表!$A:$C,3,FALSE),"")</f>
        <v/>
      </c>
      <c r="R87" s="468" t="str">
        <f>IFERROR(VLOOKUP(Q87,招式表!$C:$O,9,FALSE),"")</f>
        <v/>
      </c>
    </row>
    <row r="88" customHeight="1" spans="2:18">
      <c r="B88" s="463" t="str">
        <f>IFERROR(VLOOKUP(MID(SUBSTITUTE(VLOOKUP($F$5,编号表!$A:$W,19,FALSE),",",""),(ROW(B88)-ROW($B$75))*4+1,4),招式表!$A:$C,3,FALSE),"")</f>
        <v>猛撞</v>
      </c>
      <c r="C88" s="222">
        <f>IFERROR(VLOOKUP(B88,招式表!$C:$O,9,FALSE),"")</f>
        <v>6</v>
      </c>
      <c r="D88" s="464" t="str">
        <f t="shared" si="3"/>
        <v/>
      </c>
      <c r="E88" s="469"/>
      <c r="F88" s="463" t="str">
        <f>IFERROR(VLOOKUP(MID(SUBSTITUTE(VLOOKUP($F$5,编号表!$A:$W,20,FALSE),",",""),(ROW(F88)-ROW($F$75))*4+1,4),招式表!$A:$C,3,FALSE),"")</f>
        <v>挺住</v>
      </c>
      <c r="G88" s="222">
        <f>IFERROR(VLOOKUP(F88,招式表!$C:$O,9,FALSE),"")</f>
        <v>5</v>
      </c>
      <c r="H88" s="220" t="str">
        <f>IFERROR(VLOOKUP(MID(SUBSTITUTE(VLOOKUP($F$5,编号表!$A:$W,20,FALSE),",",""),(ROW(H88)-ROW($F$75)+50)*4+1,4),招式表!$A:$C,3,FALSE),"")</f>
        <v/>
      </c>
      <c r="I88" s="220" t="str">
        <f>IFERROR(VLOOKUP(H88,招式表!$C:$O,9,FALSE),"")</f>
        <v/>
      </c>
      <c r="J88" s="222" t="str">
        <f>IFERROR(VLOOKUP(MID(SUBSTITUTE(VLOOKUP($F$5,编号表!$A:$W,20,FALSE),",",""),(ROW(J88)-ROW($J$75)+100)*4+1,4),招式表!$A:$C,3,FALSE),"")</f>
        <v/>
      </c>
      <c r="K88" s="464" t="str">
        <f>IFERROR(VLOOKUP(J88,招式表!$C:$O,9,FALSE),"")</f>
        <v/>
      </c>
      <c r="M88" s="463" t="str">
        <f>IFERROR(VLOOKUP(MID(SUBSTITUTE(VLOOKUP($F$5,编号表!$A:$W,21,FALSE),",",""),(ROW(M88)-ROW($M$75))*4+1,4),招式表!$A:$C,3,FALSE),"")</f>
        <v>强力鞭打</v>
      </c>
      <c r="N88" s="465">
        <f>IFERROR(VLOOKUP(M88,招式表!$C:$O,9,FALSE),"")</f>
        <v>8</v>
      </c>
      <c r="O88" s="466" t="str">
        <f>IFERROR(VLOOKUP(MID(SUBSTITUTE(VLOOKUP($F$5,编号表!$A:$W,22,FALSE),",",""),(ROW(O88)-ROW($O$75))*4+1,4),招式表!$A:$C,3,FALSE),"")</f>
        <v>种子炸弹</v>
      </c>
      <c r="P88" s="467">
        <f>IFERROR(VLOOKUP(O88,招式表!$C:$O,9,FALSE),"")</f>
        <v>6</v>
      </c>
      <c r="Q88" s="463" t="str">
        <f>IFERROR(VLOOKUP(MID(SUBSTITUTE(VLOOKUP($F$5,编号表!$A:$W,23,FALSE),",",""),(ROW(Q88)-ROW($Q$75))*4+1,4),招式表!$A:$C,3,FALSE),"")</f>
        <v/>
      </c>
      <c r="R88" s="464" t="str">
        <f>IFERROR(VLOOKUP(Q88,招式表!$C:$O,9,FALSE),"")</f>
        <v/>
      </c>
    </row>
    <row r="89" customHeight="1" spans="2:18">
      <c r="B89" s="466" t="str">
        <f>IFERROR(VLOOKUP(MID(SUBSTITUTE(VLOOKUP($F$5,编号表!$A:$W,19,FALSE),",",""),(ROW(B89)-ROW($B$75))*4+1,4),招式表!$A:$C,3,FALSE),"")</f>
        <v>藤鞭</v>
      </c>
      <c r="C89" s="220">
        <f>IFERROR(VLOOKUP(B89,招式表!$C:$O,9,FALSE),"")</f>
        <v>3</v>
      </c>
      <c r="D89" s="468" t="str">
        <f t="shared" si="3"/>
        <v>是</v>
      </c>
      <c r="E89" s="469"/>
      <c r="F89" s="466" t="str">
        <f>IFERROR(VLOOKUP(MID(SUBSTITUTE(VLOOKUP($F$5,编号表!$A:$W,20,FALSE),",",""),(ROW(F89)-ROW($F$75))*4+1,4),招式表!$A:$C,3,FALSE),"")</f>
        <v>能量球</v>
      </c>
      <c r="G89" s="220">
        <f>IFERROR(VLOOKUP(F89,招式表!$C:$O,9,FALSE),"")</f>
        <v>7</v>
      </c>
      <c r="H89" s="222" t="str">
        <f>IFERROR(VLOOKUP(MID(SUBSTITUTE(VLOOKUP($F$5,编号表!$A:$W,20,FALSE),",",""),(ROW(H89)-ROW($F$75)+50)*4+1,4),招式表!$A:$C,3,FALSE),"")</f>
        <v/>
      </c>
      <c r="I89" s="222" t="str">
        <f>IFERROR(VLOOKUP(H89,招式表!$C:$O,9,FALSE),"")</f>
        <v/>
      </c>
      <c r="J89" s="220" t="str">
        <f>IFERROR(VLOOKUP(MID(SUBSTITUTE(VLOOKUP($F$5,编号表!$A:$W,20,FALSE),",",""),(ROW(J89)-ROW($J$75)+100)*4+1,4),招式表!$A:$C,3,FALSE),"")</f>
        <v/>
      </c>
      <c r="K89" s="468" t="str">
        <f>IFERROR(VLOOKUP(J89,招式表!$C:$O,9,FALSE),"")</f>
        <v/>
      </c>
      <c r="M89" s="466" t="str">
        <f>IFERROR(VLOOKUP(MID(SUBSTITUTE(VLOOKUP($F$5,编号表!$A:$W,21,FALSE),",",""),(ROW(M89)-ROW($M$75))*4+1,4),招式表!$A:$C,3,FALSE),"")</f>
        <v>神秘守护</v>
      </c>
      <c r="N89" s="467">
        <f>IFERROR(VLOOKUP(M89,招式表!$C:$O,9,FALSE),"")</f>
        <v>5</v>
      </c>
      <c r="O89" s="463" t="str">
        <f>IFERROR(VLOOKUP(MID(SUBSTITUTE(VLOOKUP($F$5,编号表!$A:$W,22,FALSE),",",""),(ROW(O89)-ROW($O$75))*4+1,4),招式表!$A:$C,3,FALSE),"")</f>
        <v>梦话</v>
      </c>
      <c r="P89" s="465">
        <f>IFERROR(VLOOKUP(O89,招式表!$C:$O,9,FALSE),"")</f>
        <v>7</v>
      </c>
      <c r="Q89" s="466" t="str">
        <f>IFERROR(VLOOKUP(MID(SUBSTITUTE(VLOOKUP($F$5,编号表!$A:$W,23,FALSE),",",""),(ROW(Q89)-ROW($Q$75))*4+1,4),招式表!$A:$C,3,FALSE),"")</f>
        <v/>
      </c>
      <c r="R89" s="468" t="str">
        <f>IFERROR(VLOOKUP(Q89,招式表!$C:$O,9,FALSE),"")</f>
        <v/>
      </c>
    </row>
    <row r="90" customHeight="1" spans="2:18">
      <c r="B90" s="463" t="str">
        <f>IFERROR(VLOOKUP(MID(SUBSTITUTE(VLOOKUP($F$5,编号表!$A:$W,19,FALSE),",",""),(ROW(B90)-ROW($B$75))*4+1,4),招式表!$A:$C,3,FALSE),"")</f>
        <v>烦恼种子</v>
      </c>
      <c r="C90" s="222">
        <f>IFERROR(VLOOKUP(B90,招式表!$C:$O,9,FALSE),"")</f>
        <v>6</v>
      </c>
      <c r="D90" s="464" t="str">
        <f t="shared" si="3"/>
        <v/>
      </c>
      <c r="E90" s="469"/>
      <c r="F90" s="463" t="str">
        <f>IFERROR(VLOOKUP(MID(SUBSTITUTE(VLOOKUP($F$5,编号表!$A:$W,20,FALSE),",",""),(ROW(F90)-ROW($F$75))*4+1,4),招式表!$A:$C,3,FALSE),"")</f>
        <v>硬撑</v>
      </c>
      <c r="G90" s="222">
        <f>IFERROR(VLOOKUP(F90,招式表!$C:$O,9,FALSE),"")</f>
        <v>7</v>
      </c>
      <c r="H90" s="220" t="str">
        <f>IFERROR(VLOOKUP(MID(SUBSTITUTE(VLOOKUP($F$5,编号表!$A:$W,20,FALSE),",",""),(ROW(H90)-ROW($F$75)+50)*4+1,4),招式表!$A:$C,3,FALSE),"")</f>
        <v/>
      </c>
      <c r="I90" s="220" t="str">
        <f>IFERROR(VLOOKUP(H90,招式表!$C:$O,9,FALSE),"")</f>
        <v/>
      </c>
      <c r="J90" s="222" t="str">
        <f>IFERROR(VLOOKUP(MID(SUBSTITUTE(VLOOKUP($F$5,编号表!$A:$W,20,FALSE),",",""),(ROW(J90)-ROW($J$75)+100)*4+1,4),招式表!$A:$C,3,FALSE),"")</f>
        <v/>
      </c>
      <c r="K90" s="464" t="str">
        <f>IFERROR(VLOOKUP(J90,招式表!$C:$O,9,FALSE),"")</f>
        <v/>
      </c>
      <c r="M90" s="463" t="str">
        <f>IFERROR(VLOOKUP(MID(SUBSTITUTE(VLOOKUP($F$5,编号表!$A:$W,21,FALSE),",",""),(ROW(M90)-ROW($M$75))*4+1,4),招式表!$A:$C,3,FALSE),"")</f>
        <v>火箭头锤</v>
      </c>
      <c r="N90" s="465">
        <f>IFERROR(VLOOKUP(M90,招式表!$C:$O,9,FALSE),"")</f>
        <v>7</v>
      </c>
      <c r="O90" s="466" t="str">
        <f>IFERROR(VLOOKUP(MID(SUBSTITUTE(VLOOKUP($F$5,编号表!$A:$W,22,FALSE),",",""),(ROW(O90)-ROW($O$75))*4+1,4),招式表!$A:$C,3,FALSE),"")</f>
        <v>打鼾</v>
      </c>
      <c r="P90" s="467">
        <f>IFERROR(VLOOKUP(O90,招式表!$C:$O,9,FALSE),"")</f>
        <v>4</v>
      </c>
      <c r="Q90" s="463" t="str">
        <f>IFERROR(VLOOKUP(MID(SUBSTITUTE(VLOOKUP($F$5,编号表!$A:$W,23,FALSE),",",""),(ROW(Q90)-ROW($Q$75))*4+1,4),招式表!$A:$C,3,FALSE),"")</f>
        <v/>
      </c>
      <c r="R90" s="464" t="str">
        <f>IFERROR(VLOOKUP(Q90,招式表!$C:$O,9,FALSE),"")</f>
        <v/>
      </c>
    </row>
    <row r="91" customHeight="1" spans="2:18">
      <c r="B91" s="466" t="str">
        <f>IFERROR(VLOOKUP(MID(SUBSTITUTE(VLOOKUP($F$5,编号表!$A:$W,19,FALSE),",",""),(ROW(B91)-ROW($B$75))*4+1,4),招式表!$A:$C,3,FALSE),"")</f>
        <v/>
      </c>
      <c r="C91" s="220" t="str">
        <f>IFERROR(VLOOKUP(B91,招式表!$C:$O,9,FALSE),"")</f>
        <v/>
      </c>
      <c r="D91" s="468" t="str">
        <f t="shared" si="3"/>
        <v/>
      </c>
      <c r="E91" s="469"/>
      <c r="F91" s="466" t="str">
        <f>IFERROR(VLOOKUP(MID(SUBSTITUTE(VLOOKUP($F$5,编号表!$A:$W,20,FALSE),",",""),(ROW(F91)-ROW($F$75))*4+1,4),招式表!$A:$C,3,FALSE),"")</f>
        <v>点到为止</v>
      </c>
      <c r="G91" s="220">
        <f>IFERROR(VLOOKUP(F91,招式表!$C:$O,9,FALSE),"")</f>
        <v>5</v>
      </c>
      <c r="H91" s="222" t="str">
        <f>IFERROR(VLOOKUP(MID(SUBSTITUTE(VLOOKUP($F$5,编号表!$A:$W,20,FALSE),",",""),(ROW(H91)-ROW($F$75)+50)*4+1,4),招式表!$A:$C,3,FALSE),"")</f>
        <v/>
      </c>
      <c r="I91" s="222" t="str">
        <f>IFERROR(VLOOKUP(H91,招式表!$C:$O,9,FALSE),"")</f>
        <v/>
      </c>
      <c r="J91" s="220" t="str">
        <f>IFERROR(VLOOKUP(MID(SUBSTITUTE(VLOOKUP($F$5,编号表!$A:$W,20,FALSE),",",""),(ROW(J91)-ROW($J$75)+100)*4+1,4),招式表!$A:$C,3,FALSE),"")</f>
        <v/>
      </c>
      <c r="K91" s="468" t="str">
        <f>IFERROR(VLOOKUP(J91,招式表!$C:$O,9,FALSE),"")</f>
        <v/>
      </c>
      <c r="M91" s="466" t="str">
        <f>IFERROR(VLOOKUP(MID(SUBSTITUTE(VLOOKUP($F$5,编号表!$A:$W,21,FALSE),",",""),(ROW(M91)-ROW($M$75))*4+1,4),招式表!$A:$C,3,FALSE),"")</f>
        <v>污泥攻击</v>
      </c>
      <c r="N91" s="467">
        <f>IFERROR(VLOOKUP(M91,招式表!$C:$O,9,FALSE),"")</f>
        <v>5</v>
      </c>
      <c r="O91" s="463" t="str">
        <f>IFERROR(VLOOKUP(MID(SUBSTITUTE(VLOOKUP($F$5,编号表!$A:$W,22,FALSE),",",""),(ROW(O91)-ROW($O$75))*4+1,4),招式表!$A:$C,3,FALSE),"")</f>
        <v>吐丝</v>
      </c>
      <c r="P91" s="465">
        <f>IFERROR(VLOOKUP(O91,招式表!$C:$O,9,FALSE),"")</f>
        <v>4</v>
      </c>
      <c r="Q91" s="466" t="str">
        <f>IFERROR(VLOOKUP(MID(SUBSTITUTE(VLOOKUP($F$5,编号表!$A:$W,23,FALSE),",",""),(ROW(Q91)-ROW($Q$75))*4+1,4),招式表!$A:$C,3,FALSE),"")</f>
        <v/>
      </c>
      <c r="R91" s="468" t="str">
        <f>IFERROR(VLOOKUP(Q91,招式表!$C:$O,9,FALSE),"")</f>
        <v/>
      </c>
    </row>
    <row r="92" customHeight="1" spans="2:18">
      <c r="B92" s="463" t="str">
        <f>IFERROR(VLOOKUP(MID(SUBSTITUTE(VLOOKUP($F$5,编号表!$A:$W,19,FALSE),",",""),(ROW(B92)-ROW($B$75))*4+1,4),招式表!$A:$C,3,FALSE),"")</f>
        <v/>
      </c>
      <c r="C92" s="222" t="str">
        <f>IFERROR(VLOOKUP(B92,招式表!$C:$O,9,FALSE),"")</f>
        <v/>
      </c>
      <c r="D92" s="464" t="str">
        <f t="shared" si="3"/>
        <v/>
      </c>
      <c r="E92" s="469"/>
      <c r="F92" s="463" t="str">
        <f>IFERROR(VLOOKUP(MID(SUBSTITUTE(VLOOKUP($F$5,编号表!$A:$W,20,FALSE),",",""),(ROW(F92)-ROW($F$75))*4+1,4),招式表!$A:$C,3,FALSE),"")</f>
        <v>闪光</v>
      </c>
      <c r="G92" s="222">
        <f>IFERROR(VLOOKUP(F92,招式表!$C:$O,9,FALSE),"")</f>
        <v>5</v>
      </c>
      <c r="H92" s="220" t="str">
        <f>IFERROR(VLOOKUP(MID(SUBSTITUTE(VLOOKUP($F$5,编号表!$A:$W,20,FALSE),",",""),(ROW(H92)-ROW($F$75)+50)*4+1,4),招式表!$A:$C,3,FALSE),"")</f>
        <v/>
      </c>
      <c r="I92" s="220" t="str">
        <f>IFERROR(VLOOKUP(H92,招式表!$C:$O,9,FALSE),"")</f>
        <v/>
      </c>
      <c r="J92" s="222" t="str">
        <f>IFERROR(VLOOKUP(MID(SUBSTITUTE(VLOOKUP($F$5,编号表!$A:$W,20,FALSE),",",""),(ROW(J92)-ROW($J$75)+100)*4+1,4),招式表!$A:$C,3,FALSE),"")</f>
        <v/>
      </c>
      <c r="K92" s="464" t="str">
        <f>IFERROR(VLOOKUP(J92,招式表!$C:$O,9,FALSE),"")</f>
        <v/>
      </c>
      <c r="M92" s="463" t="str">
        <f>IFERROR(VLOOKUP(MID(SUBSTITUTE(VLOOKUP($F$5,编号表!$A:$W,21,FALSE),",",""),(ROW(M92)-ROW($M$75))*4+1,4),招式表!$A:$C,3,FALSE),"")</f>
        <v>剧毒</v>
      </c>
      <c r="N92" s="465">
        <f>IFERROR(VLOOKUP(M92,招式表!$C:$O,9,FALSE),"")</f>
        <v>7</v>
      </c>
      <c r="O92" s="466" t="str">
        <f>IFERROR(VLOOKUP(MID(SUBSTITUTE(VLOOKUP($F$5,编号表!$A:$W,22,FALSE),",",""),(ROW(O92)-ROW($O$75))*4+1,4),招式表!$A:$C,3,FALSE),"")</f>
        <v>替身</v>
      </c>
      <c r="P92" s="467">
        <f>IFERROR(VLOOKUP(O92,招式表!$C:$O,9,FALSE),"")</f>
        <v>6</v>
      </c>
      <c r="Q92" s="463" t="str">
        <f>IFERROR(VLOOKUP(MID(SUBSTITUTE(VLOOKUP($F$5,编号表!$A:$W,23,FALSE),",",""),(ROW(Q92)-ROW($Q$75))*4+1,4),招式表!$A:$C,3,FALSE),"")</f>
        <v/>
      </c>
      <c r="R92" s="464" t="str">
        <f>IFERROR(VLOOKUP(Q92,招式表!$C:$O,9,FALSE),"")</f>
        <v/>
      </c>
    </row>
    <row r="93" customHeight="1" spans="2:18">
      <c r="B93" s="466" t="str">
        <f>IFERROR(VLOOKUP(MID(SUBSTITUTE(VLOOKUP($F$5,编号表!$A:$W,19,FALSE),",",""),(ROW(B93)-ROW($B$75))*4+1,4),招式表!$A:$C,3,FALSE),"")</f>
        <v/>
      </c>
      <c r="C93" s="220" t="str">
        <f>IFERROR(VLOOKUP(B93,招式表!$C:$O,9,FALSE),"")</f>
        <v/>
      </c>
      <c r="D93" s="468" t="str">
        <f t="shared" si="3"/>
        <v/>
      </c>
      <c r="E93" s="469"/>
      <c r="F93" s="466" t="str">
        <f>IFERROR(VLOOKUP(MID(SUBSTITUTE(VLOOKUP($F$5,编号表!$A:$W,20,FALSE),",",""),(ROW(F93)-ROW($F$75))*4+1,4),招式表!$A:$C,3,FALSE),"")</f>
        <v>迁怒</v>
      </c>
      <c r="G93" s="220">
        <f>IFERROR(VLOOKUP(F93,招式表!$C:$O,9,FALSE),"")</f>
        <v>5</v>
      </c>
      <c r="H93" s="222" t="str">
        <f>IFERROR(VLOOKUP(MID(SUBSTITUTE(VLOOKUP($F$5,编号表!$A:$W,20,FALSE),",",""),(ROW(H93)-ROW($F$75)+50)*4+1,4),招式表!$A:$C,3,FALSE),"")</f>
        <v/>
      </c>
      <c r="I93" s="222" t="str">
        <f>IFERROR(VLOOKUP(H93,招式表!$C:$O,9,FALSE),"")</f>
        <v/>
      </c>
      <c r="J93" s="220" t="str">
        <f>IFERROR(VLOOKUP(MID(SUBSTITUTE(VLOOKUP($F$5,编号表!$A:$W,20,FALSE),",",""),(ROW(J93)-ROW($J$75)+100)*4+1,4),招式表!$A:$C,3,FALSE),"")</f>
        <v/>
      </c>
      <c r="K93" s="468" t="str">
        <f>IFERROR(VLOOKUP(J93,招式表!$C:$O,9,FALSE),"")</f>
        <v/>
      </c>
      <c r="M93" s="466" t="str">
        <f>IFERROR(VLOOKUP(MID(SUBSTITUTE(VLOOKUP($F$5,编号表!$A:$W,21,FALSE),",",""),(ROW(M93)-ROW($M$75))*4+1,4),招式表!$A:$C,3,FALSE),"")</f>
        <v/>
      </c>
      <c r="N93" s="467" t="str">
        <f>IFERROR(VLOOKUP(M93,招式表!$C:$O,9,FALSE),"")</f>
        <v/>
      </c>
      <c r="O93" s="463" t="str">
        <f>IFERROR(VLOOKUP(MID(SUBSTITUTE(VLOOKUP($F$5,编号表!$A:$W,22,FALSE),",",""),(ROW(O93)-ROW($O$75))*4+1,4),招式表!$A:$C,3,FALSE),"")</f>
        <v>虚张声势</v>
      </c>
      <c r="P93" s="465">
        <f>IFERROR(VLOOKUP(O93,招式表!$C:$O,9,FALSE),"")</f>
        <v>6</v>
      </c>
      <c r="Q93" s="466" t="str">
        <f>IFERROR(VLOOKUP(MID(SUBSTITUTE(VLOOKUP($F$5,编号表!$A:$W,23,FALSE),",",""),(ROW(Q93)-ROW($Q$75))*4+1,4),招式表!$A:$C,3,FALSE),"")</f>
        <v/>
      </c>
      <c r="R93" s="468" t="str">
        <f>IFERROR(VLOOKUP(Q93,招式表!$C:$O,9,FALSE),"")</f>
        <v/>
      </c>
    </row>
    <row r="94" customHeight="1" spans="2:18">
      <c r="B94" s="463" t="str">
        <f>IFERROR(VLOOKUP(MID(SUBSTITUTE(VLOOKUP($F$5,编号表!$A:$W,19,FALSE),",",""),(ROW(B94)-ROW($B$75))*4+1,4),招式表!$A:$C,3,FALSE),"")</f>
        <v/>
      </c>
      <c r="C94" s="222" t="str">
        <f>IFERROR(VLOOKUP(B94,招式表!$C:$O,9,FALSE),"")</f>
        <v/>
      </c>
      <c r="D94" s="464" t="str">
        <f t="shared" si="3"/>
        <v/>
      </c>
      <c r="E94" s="469"/>
      <c r="F94" s="463" t="str">
        <f>IFERROR(VLOOKUP(MID(SUBSTITUTE(VLOOKUP($F$5,编号表!$A:$W,20,FALSE),",",""),(ROW(F94)-ROW($F$75))*4+1,4),招式表!$A:$C,3,FALSE),"")</f>
        <v>终极吸取</v>
      </c>
      <c r="G94" s="222">
        <f>IFERROR(VLOOKUP(F94,招式表!$C:$O,9,FALSE),"")</f>
        <v>6</v>
      </c>
      <c r="H94" s="220" t="str">
        <f>IFERROR(VLOOKUP(MID(SUBSTITUTE(VLOOKUP($F$5,编号表!$A:$W,20,FALSE),",",""),(ROW(H94)-ROW($F$75)+50)*4+1,4),招式表!$A:$C,3,FALSE),"")</f>
        <v/>
      </c>
      <c r="I94" s="220" t="str">
        <f>IFERROR(VLOOKUP(H94,招式表!$C:$O,9,FALSE),"")</f>
        <v/>
      </c>
      <c r="J94" s="222" t="str">
        <f>IFERROR(VLOOKUP(MID(SUBSTITUTE(VLOOKUP($F$5,编号表!$A:$W,20,FALSE),",",""),(ROW(J94)-ROW($J$75)+100)*4+1,4),招式表!$A:$C,3,FALSE),"")</f>
        <v/>
      </c>
      <c r="K94" s="464" t="str">
        <f>IFERROR(VLOOKUP(J94,招式表!$C:$O,9,FALSE),"")</f>
        <v/>
      </c>
      <c r="M94" s="463" t="str">
        <f>IFERROR(VLOOKUP(MID(SUBSTITUTE(VLOOKUP($F$5,编号表!$A:$W,21,FALSE),",",""),(ROW(M94)-ROW($M$75))*4+1,4),招式表!$A:$C,3,FALSE),"")</f>
        <v/>
      </c>
      <c r="N94" s="465" t="str">
        <f>IFERROR(VLOOKUP(M94,招式表!$C:$O,9,FALSE),"")</f>
        <v/>
      </c>
      <c r="O94" s="466" t="str">
        <f>IFERROR(VLOOKUP(MID(SUBSTITUTE(VLOOKUP($F$5,编号表!$A:$W,22,FALSE),",",""),(ROW(O94)-ROW($O$75))*4+1,4),招式表!$A:$C,3,FALSE),"")</f>
        <v>剑舞</v>
      </c>
      <c r="P94" s="467">
        <f>IFERROR(VLOOKUP(O94,招式表!$C:$O,9,FALSE),"")</f>
        <v>6</v>
      </c>
      <c r="Q94" s="463" t="str">
        <f>IFERROR(VLOOKUP(MID(SUBSTITUTE(VLOOKUP($F$5,编号表!$A:$W,23,FALSE),",",""),(ROW(Q94)-ROW($Q$75))*4+1,4),招式表!$A:$C,3,FALSE),"")</f>
        <v/>
      </c>
      <c r="R94" s="464" t="str">
        <f>IFERROR(VLOOKUP(Q94,招式表!$C:$O,9,FALSE),"")</f>
        <v/>
      </c>
    </row>
    <row r="95" customHeight="1" spans="2:18">
      <c r="B95" s="466" t="str">
        <f>IFERROR(VLOOKUP(MID(SUBSTITUTE(VLOOKUP($F$5,编号表!$A:$W,19,FALSE),",",""),(ROW(B95)-ROW($B$75))*4+1,4),招式表!$A:$C,3,FALSE),"")</f>
        <v/>
      </c>
      <c r="C95" s="220" t="str">
        <f>IFERROR(VLOOKUP(B95,招式表!$C:$O,9,FALSE),"")</f>
        <v/>
      </c>
      <c r="D95" s="468" t="str">
        <f t="shared" si="3"/>
        <v/>
      </c>
      <c r="E95" s="469"/>
      <c r="F95" s="466" t="str">
        <f>IFERROR(VLOOKUP(MID(SUBSTITUTE(VLOOKUP($F$5,编号表!$A:$W,20,FALSE),",",""),(ROW(F95)-ROW($F$75))*4+1,4),招式表!$A:$C,3,FALSE),"")</f>
        <v>打草结</v>
      </c>
      <c r="G95" s="220">
        <f>IFERROR(VLOOKUP(F95,招式表!$C:$O,9,FALSE),"")</f>
        <v>6</v>
      </c>
      <c r="H95" s="222" t="str">
        <f>IFERROR(VLOOKUP(MID(SUBSTITUTE(VLOOKUP($F$5,编号表!$A:$W,20,FALSE),",",""),(ROW(H95)-ROW($F$75)+50)*4+1,4),招式表!$A:$C,3,FALSE),"")</f>
        <v/>
      </c>
      <c r="I95" s="222" t="str">
        <f>IFERROR(VLOOKUP(H95,招式表!$C:$O,9,FALSE),"")</f>
        <v/>
      </c>
      <c r="J95" s="220" t="str">
        <f>IFERROR(VLOOKUP(MID(SUBSTITUTE(VLOOKUP($F$5,编号表!$A:$W,20,FALSE),",",""),(ROW(J95)-ROW($J$75)+100)*4+1,4),招式表!$A:$C,3,FALSE),"")</f>
        <v/>
      </c>
      <c r="K95" s="468" t="str">
        <f>IFERROR(VLOOKUP(J95,招式表!$C:$O,9,FALSE),"")</f>
        <v/>
      </c>
      <c r="M95" s="466" t="str">
        <f>IFERROR(VLOOKUP(MID(SUBSTITUTE(VLOOKUP($F$5,编号表!$A:$W,21,FALSE),",",""),(ROW(M95)-ROW($M$75))*4+1,4),招式表!$A:$C,3,FALSE),"")</f>
        <v/>
      </c>
      <c r="N95" s="467" t="str">
        <f>IFERROR(VLOOKUP(M95,招式表!$C:$O,9,FALSE),"")</f>
        <v/>
      </c>
      <c r="O95" s="463" t="str">
        <f>IFERROR(VLOOKUP(MID(SUBSTITUTE(VLOOKUP($F$5,编号表!$A:$W,22,FALSE),",",""),(ROW(O95)-ROW($O$75))*4+1,4),招式表!$A:$C,3,FALSE),"")</f>
        <v>光合作用</v>
      </c>
      <c r="P95" s="465">
        <f>IFERROR(VLOOKUP(O95,招式表!$C:$O,9,FALSE),"")</f>
        <v>6</v>
      </c>
      <c r="Q95" s="466" t="str">
        <f>IFERROR(VLOOKUP(MID(SUBSTITUTE(VLOOKUP($F$5,编号表!$A:$W,23,FALSE),",",""),(ROW(Q95)-ROW($Q$75))*4+1,4),招式表!$A:$C,3,FALSE),"")</f>
        <v/>
      </c>
      <c r="R95" s="468" t="str">
        <f>IFERROR(VLOOKUP(Q95,招式表!$C:$O,9,FALSE),"")</f>
        <v/>
      </c>
    </row>
    <row r="96" customHeight="1" spans="2:18">
      <c r="B96" s="463" t="str">
        <f>IFERROR(VLOOKUP(MID(SUBSTITUTE(VLOOKUP($F$5,编号表!$A:$W,19,FALSE),",",""),(ROW(B96)-ROW($B$75))*4+1,4),招式表!$A:$C,3,FALSE),"")</f>
        <v/>
      </c>
      <c r="C96" s="222" t="str">
        <f>IFERROR(VLOOKUP(B96,招式表!$C:$O,9,FALSE),"")</f>
        <v/>
      </c>
      <c r="D96" s="464" t="str">
        <f t="shared" si="3"/>
        <v/>
      </c>
      <c r="E96" s="469"/>
      <c r="F96" s="463" t="str">
        <f>IFERROR(VLOOKUP(MID(SUBSTITUTE(VLOOKUP($F$5,编号表!$A:$W,20,FALSE),",",""),(ROW(F96)-ROW($F$75))*4+1,4),招式表!$A:$C,3,FALSE),"")</f>
        <v>草之誓约</v>
      </c>
      <c r="G96" s="222">
        <f>IFERROR(VLOOKUP(F96,招式表!$C:$O,9,FALSE),"")</f>
        <v>6</v>
      </c>
      <c r="H96" s="220" t="str">
        <f>IFERROR(VLOOKUP(MID(SUBSTITUTE(VLOOKUP($F$5,编号表!$A:$W,20,FALSE),",",""),(ROW(H96)-ROW($F$75)+50)*4+1,4),招式表!$A:$C,3,FALSE),"")</f>
        <v/>
      </c>
      <c r="I96" s="220" t="str">
        <f>IFERROR(VLOOKUP(H96,招式表!$C:$O,9,FALSE),"")</f>
        <v/>
      </c>
      <c r="J96" s="222" t="str">
        <f>IFERROR(VLOOKUP(MID(SUBSTITUTE(VLOOKUP($F$5,编号表!$A:$W,20,FALSE),",",""),(ROW(J96)-ROW($J$75)+100)*4+1,4),招式表!$A:$C,3,FALSE),"")</f>
        <v/>
      </c>
      <c r="K96" s="464" t="str">
        <f>IFERROR(VLOOKUP(J96,招式表!$C:$O,9,FALSE),"")</f>
        <v/>
      </c>
      <c r="M96" s="463" t="str">
        <f>IFERROR(VLOOKUP(MID(SUBSTITUTE(VLOOKUP($F$5,编号表!$A:$W,21,FALSE),",",""),(ROW(M96)-ROW($M$75))*4+1,4),招式表!$A:$C,3,FALSE),"")</f>
        <v/>
      </c>
      <c r="N96" s="465" t="str">
        <f>IFERROR(VLOOKUP(M96,招式表!$C:$O,9,FALSE),"")</f>
        <v/>
      </c>
      <c r="O96" s="466" t="str">
        <f>IFERROR(VLOOKUP(MID(SUBSTITUTE(VLOOKUP($F$5,编号表!$A:$W,22,FALSE),",",""),(ROW(O96)-ROW($O$75))*4+1,4),招式表!$A:$C,3,FALSE),"")</f>
        <v>烦恼种子</v>
      </c>
      <c r="P96" s="467">
        <f>IFERROR(VLOOKUP(O96,招式表!$C:$O,9,FALSE),"")</f>
        <v>6</v>
      </c>
      <c r="Q96" s="463" t="str">
        <f>IFERROR(VLOOKUP(MID(SUBSTITUTE(VLOOKUP($F$5,编号表!$A:$W,23,FALSE),",",""),(ROW(Q96)-ROW($Q$75))*4+1,4),招式表!$A:$C,3,FALSE),"")</f>
        <v/>
      </c>
      <c r="R96" s="464" t="str">
        <f>IFERROR(VLOOKUP(Q96,招式表!$C:$O,9,FALSE),"")</f>
        <v/>
      </c>
    </row>
    <row r="97" customHeight="1" spans="2:18">
      <c r="B97" s="466" t="str">
        <f>IFERROR(VLOOKUP(MID(SUBSTITUTE(VLOOKUP($F$5,编号表!$A:$W,19,FALSE),",",""),(ROW(B97)-ROW($B$75))*4+1,4),招式表!$A:$C,3,FALSE),"")</f>
        <v/>
      </c>
      <c r="C97" s="220" t="str">
        <f>IFERROR(VLOOKUP(B97,招式表!$C:$O,9,FALSE),"")</f>
        <v/>
      </c>
      <c r="D97" s="468" t="str">
        <f t="shared" si="3"/>
        <v/>
      </c>
      <c r="E97" s="469"/>
      <c r="F97" s="466" t="str">
        <f>IFERROR(VLOOKUP(MID(SUBSTITUTE(VLOOKUP($F$5,编号表!$A:$W,20,FALSE),",",""),(ROW(F97)-ROW($F$75))*4+1,4),招式表!$A:$C,3,FALSE),"")</f>
        <v>青草滑梯</v>
      </c>
      <c r="G97" s="220">
        <f>IFERROR(VLOOKUP(F97,招式表!$C:$O,9,FALSE),"")</f>
        <v>6</v>
      </c>
      <c r="H97" s="222" t="str">
        <f>IFERROR(VLOOKUP(MID(SUBSTITUTE(VLOOKUP($F$5,编号表!$A:$W,20,FALSE),",",""),(ROW(H97)-ROW($F$75)+50)*4+1,4),招式表!$A:$C,3,FALSE),"")</f>
        <v/>
      </c>
      <c r="I97" s="222" t="str">
        <f>IFERROR(VLOOKUP(H97,招式表!$C:$O,9,FALSE),"")</f>
        <v/>
      </c>
      <c r="J97" s="220" t="str">
        <f>IFERROR(VLOOKUP(MID(SUBSTITUTE(VLOOKUP($F$5,编号表!$A:$W,20,FALSE),",",""),(ROW(J97)-ROW($J$75)+100)*4+1,4),招式表!$A:$C,3,FALSE),"")</f>
        <v/>
      </c>
      <c r="K97" s="468" t="str">
        <f>IFERROR(VLOOKUP(J97,招式表!$C:$O,9,FALSE),"")</f>
        <v/>
      </c>
      <c r="M97" s="466" t="str">
        <f>IFERROR(VLOOKUP(MID(SUBSTITUTE(VLOOKUP($F$5,编号表!$A:$W,21,FALSE),",",""),(ROW(M97)-ROW($M$75))*4+1,4),招式表!$A:$C,3,FALSE),"")</f>
        <v/>
      </c>
      <c r="N97" s="467" t="str">
        <f>IFERROR(VLOOKUP(M97,招式表!$C:$O,9,FALSE),"")</f>
        <v/>
      </c>
      <c r="O97" s="463" t="str">
        <f>IFERROR(VLOOKUP(MID(SUBSTITUTE(VLOOKUP($F$5,编号表!$A:$W,22,FALSE),",",""),(ROW(O97)-ROW($O$75))*4+1,4),招式表!$A:$C,3,FALSE),"")</f>
        <v/>
      </c>
      <c r="P97" s="465" t="str">
        <f>IFERROR(VLOOKUP(O97,招式表!$C:$O,9,FALSE),"")</f>
        <v/>
      </c>
      <c r="Q97" s="466" t="str">
        <f>IFERROR(VLOOKUP(MID(SUBSTITUTE(VLOOKUP($F$5,编号表!$A:$W,23,FALSE),",",""),(ROW(Q97)-ROW($Q$75))*4+1,4),招式表!$A:$C,3,FALSE),"")</f>
        <v/>
      </c>
      <c r="R97" s="468" t="str">
        <f>IFERROR(VLOOKUP(Q97,招式表!$C:$O,9,FALSE),"")</f>
        <v/>
      </c>
    </row>
    <row r="98" customHeight="1" spans="2:18">
      <c r="B98" s="463" t="str">
        <f>IFERROR(VLOOKUP(MID(SUBSTITUTE(VLOOKUP($F$5,编号表!$A:$W,19,FALSE),",",""),(ROW(B98)-ROW($B$75))*4+1,4),招式表!$A:$C,3,FALSE),"")</f>
        <v/>
      </c>
      <c r="C98" s="222" t="str">
        <f>IFERROR(VLOOKUP(B98,招式表!$C:$O,9,FALSE),"")</f>
        <v/>
      </c>
      <c r="D98" s="464" t="str">
        <f t="shared" si="3"/>
        <v/>
      </c>
      <c r="E98" s="469"/>
      <c r="F98" s="463" t="str">
        <f>IFERROR(VLOOKUP(MID(SUBSTITUTE(VLOOKUP($F$5,编号表!$A:$W,20,FALSE),",",""),(ROW(F98)-ROW($F$75))*4+1,4),招式表!$A:$C,3,FALSE),"")</f>
        <v>青草场地</v>
      </c>
      <c r="G98" s="222">
        <f>IFERROR(VLOOKUP(F98,招式表!$C:$O,9,FALSE),"")</f>
        <v>7</v>
      </c>
      <c r="H98" s="220" t="str">
        <f>IFERROR(VLOOKUP(MID(SUBSTITUTE(VLOOKUP($F$5,编号表!$A:$W,20,FALSE),",",""),(ROW(H98)-ROW($F$75)+50)*4+1,4),招式表!$A:$C,3,FALSE),"")</f>
        <v/>
      </c>
      <c r="I98" s="220" t="str">
        <f>IFERROR(VLOOKUP(H98,招式表!$C:$O,9,FALSE),"")</f>
        <v/>
      </c>
      <c r="J98" s="222" t="str">
        <f>IFERROR(VLOOKUP(MID(SUBSTITUTE(VLOOKUP($F$5,编号表!$A:$W,20,FALSE),",",""),(ROW(J98)-ROW($J$75)+100)*4+1,4),招式表!$A:$C,3,FALSE),"")</f>
        <v/>
      </c>
      <c r="K98" s="464" t="str">
        <f>IFERROR(VLOOKUP(J98,招式表!$C:$O,9,FALSE),"")</f>
        <v/>
      </c>
      <c r="M98" s="463" t="str">
        <f>IFERROR(VLOOKUP(MID(SUBSTITUTE(VLOOKUP($F$5,编号表!$A:$W,21,FALSE),",",""),(ROW(M98)-ROW($M$75))*4+1,4),招式表!$A:$C,3,FALSE),"")</f>
        <v/>
      </c>
      <c r="N98" s="465" t="str">
        <f>IFERROR(VLOOKUP(M98,招式表!$C:$O,9,FALSE),"")</f>
        <v/>
      </c>
      <c r="O98" s="466" t="str">
        <f>IFERROR(VLOOKUP(MID(SUBSTITUTE(VLOOKUP($F$5,编号表!$A:$W,22,FALSE),",",""),(ROW(O98)-ROW($O$75))*4+1,4),招式表!$A:$C,3,FALSE),"")</f>
        <v/>
      </c>
      <c r="P98" s="467" t="str">
        <f>IFERROR(VLOOKUP(O98,招式表!$C:$O,9,FALSE),"")</f>
        <v/>
      </c>
      <c r="Q98" s="463" t="str">
        <f>IFERROR(VLOOKUP(MID(SUBSTITUTE(VLOOKUP($F$5,编号表!$A:$W,23,FALSE),",",""),(ROW(Q98)-ROW($Q$75))*4+1,4),招式表!$A:$C,3,FALSE),"")</f>
        <v/>
      </c>
      <c r="R98" s="464" t="str">
        <f>IFERROR(VLOOKUP(Q98,招式表!$C:$O,9,FALSE),"")</f>
        <v/>
      </c>
    </row>
    <row r="99" customHeight="1" spans="2:18">
      <c r="B99" s="466" t="str">
        <f>IFERROR(VLOOKUP(MID(SUBSTITUTE(VLOOKUP($F$5,编号表!$A:$W,19,FALSE),",",""),(ROW(B99)-ROW($B$75))*4+1,4),招式表!$A:$C,3,FALSE),"")</f>
        <v/>
      </c>
      <c r="C99" s="220" t="str">
        <f>IFERROR(VLOOKUP(B99,招式表!$C:$O,9,FALSE),"")</f>
        <v/>
      </c>
      <c r="D99" s="468" t="str">
        <f t="shared" si="3"/>
        <v/>
      </c>
      <c r="E99" s="469"/>
      <c r="F99" s="466" t="str">
        <f>IFERROR(VLOOKUP(MID(SUBSTITUTE(VLOOKUP($F$5,编号表!$A:$W,20,FALSE),",",""),(ROW(F99)-ROW($F$75))*4+1,4),招式表!$A:$C,3,FALSE),"")</f>
        <v>帮助</v>
      </c>
      <c r="G99" s="220">
        <f>IFERROR(VLOOKUP(F99,招式表!$C:$O,9,FALSE),"")</f>
        <v>5</v>
      </c>
      <c r="H99" s="222" t="str">
        <f>IFERROR(VLOOKUP(MID(SUBSTITUTE(VLOOKUP($F$5,编号表!$A:$W,20,FALSE),",",""),(ROW(H99)-ROW($F$75)+50)*4+1,4),招式表!$A:$C,3,FALSE),"")</f>
        <v/>
      </c>
      <c r="I99" s="222" t="str">
        <f>IFERROR(VLOOKUP(H99,招式表!$C:$O,9,FALSE),"")</f>
        <v/>
      </c>
      <c r="J99" s="220" t="str">
        <f>IFERROR(VLOOKUP(MID(SUBSTITUTE(VLOOKUP($F$5,编号表!$A:$W,20,FALSE),",",""),(ROW(J99)-ROW($J$75)+100)*4+1,4),招式表!$A:$C,3,FALSE),"")</f>
        <v/>
      </c>
      <c r="K99" s="468" t="str">
        <f>IFERROR(VLOOKUP(J99,招式表!$C:$O,9,FALSE),"")</f>
        <v/>
      </c>
      <c r="M99" s="466" t="str">
        <f>IFERROR(VLOOKUP(MID(SUBSTITUTE(VLOOKUP($F$5,编号表!$A:$W,21,FALSE),",",""),(ROW(M99)-ROW($M$75))*4+1,4),招式表!$A:$C,3,FALSE),"")</f>
        <v/>
      </c>
      <c r="N99" s="467" t="str">
        <f>IFERROR(VLOOKUP(M99,招式表!$C:$O,9,FALSE),"")</f>
        <v/>
      </c>
      <c r="O99" s="463" t="str">
        <f>IFERROR(VLOOKUP(MID(SUBSTITUTE(VLOOKUP($F$5,编号表!$A:$W,22,FALSE),",",""),(ROW(O99)-ROW($O$75))*4+1,4),招式表!$A:$C,3,FALSE),"")</f>
        <v/>
      </c>
      <c r="P99" s="465" t="str">
        <f>IFERROR(VLOOKUP(O99,招式表!$C:$O,9,FALSE),"")</f>
        <v/>
      </c>
      <c r="Q99" s="466" t="str">
        <f>IFERROR(VLOOKUP(MID(SUBSTITUTE(VLOOKUP($F$5,编号表!$A:$W,23,FALSE),",",""),(ROW(Q99)-ROW($Q$75))*4+1,4),招式表!$A:$C,3,FALSE),"")</f>
        <v/>
      </c>
      <c r="R99" s="468" t="str">
        <f>IFERROR(VLOOKUP(Q99,招式表!$C:$O,9,FALSE),"")</f>
        <v/>
      </c>
    </row>
    <row r="100" customHeight="1" spans="2:18">
      <c r="B100" s="463" t="str">
        <f>IFERROR(VLOOKUP(MID(SUBSTITUTE(VLOOKUP($F$5,编号表!$A:$W,19,FALSE),",",""),(ROW(B100)-ROW($B$75))*4+1,4),招式表!$A:$C,3,FALSE),"")</f>
        <v/>
      </c>
      <c r="C100" s="222" t="str">
        <f>IFERROR(VLOOKUP(B100,招式表!$C:$O,9,FALSE),"")</f>
        <v/>
      </c>
      <c r="D100" s="464" t="str">
        <f t="shared" si="3"/>
        <v/>
      </c>
      <c r="E100" s="469"/>
      <c r="F100" s="463" t="str">
        <f>IFERROR(VLOOKUP(MID(SUBSTITUTE(VLOOKUP($F$5,编号表!$A:$W,20,FALSE),",",""),(ROW(F100)-ROW($F$75))*4+1,4),招式表!$A:$C,3,FALSE),"")</f>
        <v>觉醒力量</v>
      </c>
      <c r="G100" s="222">
        <f>IFERROR(VLOOKUP(F100,招式表!$C:$O,9,FALSE),"")</f>
        <v>5</v>
      </c>
      <c r="H100" s="220" t="str">
        <f>IFERROR(VLOOKUP(MID(SUBSTITUTE(VLOOKUP($F$5,编号表!$A:$W,20,FALSE),",",""),(ROW(H100)-ROW($F$75)+50)*4+1,4),招式表!$A:$C,3,FALSE),"")</f>
        <v/>
      </c>
      <c r="I100" s="220" t="str">
        <f>IFERROR(VLOOKUP(H100,招式表!$C:$O,9,FALSE),"")</f>
        <v/>
      </c>
      <c r="J100" s="222" t="str">
        <f>IFERROR(VLOOKUP(MID(SUBSTITUTE(VLOOKUP($F$5,编号表!$A:$W,20,FALSE),",",""),(ROW(J100)-ROW($J$75)+100)*4+1,4),招式表!$A:$C,3,FALSE),"")</f>
        <v/>
      </c>
      <c r="K100" s="464" t="str">
        <f>IFERROR(VLOOKUP(J100,招式表!$C:$O,9,FALSE),"")</f>
        <v/>
      </c>
      <c r="M100" s="463" t="str">
        <f>IFERROR(VLOOKUP(MID(SUBSTITUTE(VLOOKUP($F$5,编号表!$A:$W,21,FALSE),",",""),(ROW(M100)-ROW($M$75))*4+1,4),招式表!$A:$C,3,FALSE),"")</f>
        <v/>
      </c>
      <c r="N100" s="465" t="str">
        <f>IFERROR(VLOOKUP(M100,招式表!$C:$O,9,FALSE),"")</f>
        <v/>
      </c>
      <c r="O100" s="466" t="str">
        <f>IFERROR(VLOOKUP(MID(SUBSTITUTE(VLOOKUP($F$5,编号表!$A:$W,22,FALSE),",",""),(ROW(O100)-ROW($O$75))*4+1,4),招式表!$A:$C,3,FALSE),"")</f>
        <v/>
      </c>
      <c r="P100" s="467" t="str">
        <f>IFERROR(VLOOKUP(O100,招式表!$C:$O,9,FALSE),"")</f>
        <v/>
      </c>
      <c r="Q100" s="463" t="str">
        <f>IFERROR(VLOOKUP(MID(SUBSTITUTE(VLOOKUP($F$5,编号表!$A:$W,23,FALSE),",",""),(ROW(Q100)-ROW($Q$75))*4+1,4),招式表!$A:$C,3,FALSE),"")</f>
        <v/>
      </c>
      <c r="R100" s="464" t="str">
        <f>IFERROR(VLOOKUP(Q100,招式表!$C:$O,9,FALSE),"")</f>
        <v/>
      </c>
    </row>
    <row r="101" customHeight="1" spans="2:18">
      <c r="B101" s="466" t="str">
        <f>IFERROR(VLOOKUP(MID(SUBSTITUTE(VLOOKUP($F$5,编号表!$A:$W,19,FALSE),",",""),(ROW(B101)-ROW($B$75))*4+1,4),招式表!$A:$C,3,FALSE),"")</f>
        <v/>
      </c>
      <c r="C101" s="220" t="str">
        <f>IFERROR(VLOOKUP(B101,招式表!$C:$O,9,FALSE),"")</f>
        <v/>
      </c>
      <c r="D101" s="468" t="str">
        <f t="shared" si="3"/>
        <v/>
      </c>
      <c r="E101" s="469"/>
      <c r="F101" s="466" t="str">
        <f>IFERROR(VLOOKUP(MID(SUBSTITUTE(VLOOKUP($F$5,编号表!$A:$W,20,FALSE),",",""),(ROW(F101)-ROW($F$75))*4+1,4),招式表!$A:$C,3,FALSE),"")</f>
        <v>拍落</v>
      </c>
      <c r="G101" s="220">
        <f>IFERROR(VLOOKUP(F101,招式表!$C:$O,9,FALSE),"")</f>
        <v>6</v>
      </c>
      <c r="H101" s="222" t="str">
        <f>IFERROR(VLOOKUP(MID(SUBSTITUTE(VLOOKUP($F$5,编号表!$A:$W,20,FALSE),",",""),(ROW(H101)-ROW($F$75)+50)*4+1,4),招式表!$A:$C,3,FALSE),"")</f>
        <v/>
      </c>
      <c r="I101" s="222" t="str">
        <f>IFERROR(VLOOKUP(H101,招式表!$C:$O,9,FALSE),"")</f>
        <v/>
      </c>
      <c r="J101" s="220" t="str">
        <f>IFERROR(VLOOKUP(MID(SUBSTITUTE(VLOOKUP($F$5,编号表!$A:$W,20,FALSE),",",""),(ROW(J101)-ROW($J$75)+100)*4+1,4),招式表!$A:$C,3,FALSE),"")</f>
        <v/>
      </c>
      <c r="K101" s="468" t="str">
        <f>IFERROR(VLOOKUP(J101,招式表!$C:$O,9,FALSE),"")</f>
        <v/>
      </c>
      <c r="M101" s="466" t="str">
        <f>IFERROR(VLOOKUP(MID(SUBSTITUTE(VLOOKUP($F$5,编号表!$A:$W,21,FALSE),",",""),(ROW(M101)-ROW($M$75))*4+1,4),招式表!$A:$C,3,FALSE),"")</f>
        <v/>
      </c>
      <c r="N101" s="467" t="str">
        <f>IFERROR(VLOOKUP(M101,招式表!$C:$O,9,FALSE),"")</f>
        <v/>
      </c>
      <c r="O101" s="463" t="str">
        <f>IFERROR(VLOOKUP(MID(SUBSTITUTE(VLOOKUP($F$5,编号表!$A:$W,22,FALSE),",",""),(ROW(O101)-ROW($O$75))*4+1,4),招式表!$A:$C,3,FALSE),"")</f>
        <v/>
      </c>
      <c r="P101" s="465" t="str">
        <f>IFERROR(VLOOKUP(O101,招式表!$C:$O,9,FALSE),"")</f>
        <v/>
      </c>
      <c r="Q101" s="466" t="str">
        <f>IFERROR(VLOOKUP(MID(SUBSTITUTE(VLOOKUP($F$5,编号表!$A:$W,23,FALSE),",",""),(ROW(Q101)-ROW($Q$75))*4+1,4),招式表!$A:$C,3,FALSE),"")</f>
        <v/>
      </c>
      <c r="R101" s="468" t="str">
        <f>IFERROR(VLOOKUP(Q101,招式表!$C:$O,9,FALSE),"")</f>
        <v/>
      </c>
    </row>
    <row r="102" customHeight="1" spans="2:18">
      <c r="B102" s="463" t="str">
        <f>IFERROR(VLOOKUP(MID(SUBSTITUTE(VLOOKUP($F$5,编号表!$A:$W,19,FALSE),",",""),(ROW(B102)-ROW($B$75))*4+1,4),招式表!$A:$C,3,FALSE),"")</f>
        <v/>
      </c>
      <c r="C102" s="222" t="str">
        <f>IFERROR(VLOOKUP(B102,招式表!$C:$O,9,FALSE),"")</f>
        <v/>
      </c>
      <c r="D102" s="464" t="str">
        <f t="shared" si="3"/>
        <v/>
      </c>
      <c r="E102" s="469"/>
      <c r="F102" s="463" t="str">
        <f>IFERROR(VLOOKUP(MID(SUBSTITUTE(VLOOKUP($F$5,编号表!$A:$W,20,FALSE),",",""),(ROW(F102)-ROW($F$75))*4+1,4),招式表!$A:$C,3,FALSE),"")</f>
        <v>飞叶风暴</v>
      </c>
      <c r="G102" s="222">
        <f>IFERROR(VLOOKUP(F102,招式表!$C:$O,9,FALSE),"")</f>
        <v>8</v>
      </c>
      <c r="H102" s="220" t="str">
        <f>IFERROR(VLOOKUP(MID(SUBSTITUTE(VLOOKUP($F$5,编号表!$A:$W,20,FALSE),",",""),(ROW(H102)-ROW($F$75)+50)*4+1,4),招式表!$A:$C,3,FALSE),"")</f>
        <v/>
      </c>
      <c r="I102" s="220" t="str">
        <f>IFERROR(VLOOKUP(H102,招式表!$C:$O,9,FALSE),"")</f>
        <v/>
      </c>
      <c r="J102" s="222" t="str">
        <f>IFERROR(VLOOKUP(MID(SUBSTITUTE(VLOOKUP($F$5,编号表!$A:$W,20,FALSE),",",""),(ROW(J102)-ROW($J$75)+100)*4+1,4),招式表!$A:$C,3,FALSE),"")</f>
        <v/>
      </c>
      <c r="K102" s="464" t="str">
        <f>IFERROR(VLOOKUP(J102,招式表!$C:$O,9,FALSE),"")</f>
        <v/>
      </c>
      <c r="M102" s="463" t="str">
        <f>IFERROR(VLOOKUP(MID(SUBSTITUTE(VLOOKUP($F$5,编号表!$A:$W,21,FALSE),",",""),(ROW(M102)-ROW($M$75))*4+1,4),招式表!$A:$C,3,FALSE),"")</f>
        <v/>
      </c>
      <c r="N102" s="465" t="str">
        <f>IFERROR(VLOOKUP(M102,招式表!$C:$O,9,FALSE),"")</f>
        <v/>
      </c>
      <c r="O102" s="466" t="str">
        <f>IFERROR(VLOOKUP(MID(SUBSTITUTE(VLOOKUP($F$5,编号表!$A:$W,22,FALSE),",",""),(ROW(O102)-ROW($O$75))*4+1,4),招式表!$A:$C,3,FALSE),"")</f>
        <v/>
      </c>
      <c r="P102" s="467" t="str">
        <f>IFERROR(VLOOKUP(O102,招式表!$C:$O,9,FALSE),"")</f>
        <v/>
      </c>
      <c r="Q102" s="463" t="str">
        <f>IFERROR(VLOOKUP(MID(SUBSTITUTE(VLOOKUP($F$5,编号表!$A:$W,23,FALSE),",",""),(ROW(Q102)-ROW($Q$75))*4+1,4),招式表!$A:$C,3,FALSE),"")</f>
        <v/>
      </c>
      <c r="R102" s="464" t="str">
        <f>IFERROR(VLOOKUP(Q102,招式表!$C:$O,9,FALSE),"")</f>
        <v/>
      </c>
    </row>
    <row r="103" customHeight="1" spans="2:18">
      <c r="B103" s="466" t="str">
        <f>IFERROR(VLOOKUP(MID(SUBSTITUTE(VLOOKUP($F$5,编号表!$A:$W,19,FALSE),",",""),(ROW(B103)-ROW($B$75))*4+1,4),招式表!$A:$C,3,FALSE),"")</f>
        <v/>
      </c>
      <c r="C103" s="220" t="str">
        <f>IFERROR(VLOOKUP(B103,招式表!$C:$O,9,FALSE),"")</f>
        <v/>
      </c>
      <c r="D103" s="468" t="str">
        <f t="shared" si="3"/>
        <v/>
      </c>
      <c r="E103" s="469"/>
      <c r="F103" s="466" t="str">
        <f>IFERROR(VLOOKUP(MID(SUBSTITUTE(VLOOKUP($F$5,编号表!$A:$W,20,FALSE),",",""),(ROW(F103)-ROW($F$75))*4+1,4),招式表!$A:$C,3,FALSE),"")</f>
        <v>光墙</v>
      </c>
      <c r="G103" s="220">
        <f>IFERROR(VLOOKUP(F103,招式表!$C:$O,9,FALSE),"")</f>
        <v>7</v>
      </c>
      <c r="H103" s="222" t="str">
        <f>IFERROR(VLOOKUP(MID(SUBSTITUTE(VLOOKUP($F$5,编号表!$A:$W,20,FALSE),",",""),(ROW(H103)-ROW($F$75)+50)*4+1,4),招式表!$A:$C,3,FALSE),"")</f>
        <v/>
      </c>
      <c r="I103" s="222" t="str">
        <f>IFERROR(VLOOKUP(H103,招式表!$C:$O,9,FALSE),"")</f>
        <v/>
      </c>
      <c r="J103" s="220" t="str">
        <f>IFERROR(VLOOKUP(MID(SUBSTITUTE(VLOOKUP($F$5,编号表!$A:$W,20,FALSE),",",""),(ROW(J103)-ROW($J$75)+100)*4+1,4),招式表!$A:$C,3,FALSE),"")</f>
        <v/>
      </c>
      <c r="K103" s="468" t="str">
        <f>IFERROR(VLOOKUP(J103,招式表!$C:$O,9,FALSE),"")</f>
        <v/>
      </c>
      <c r="M103" s="466" t="str">
        <f>IFERROR(VLOOKUP(MID(SUBSTITUTE(VLOOKUP($F$5,编号表!$A:$W,21,FALSE),",",""),(ROW(M103)-ROW($M$75))*4+1,4),招式表!$A:$C,3,FALSE),"")</f>
        <v/>
      </c>
      <c r="N103" s="467" t="str">
        <f>IFERROR(VLOOKUP(M103,招式表!$C:$O,9,FALSE),"")</f>
        <v/>
      </c>
      <c r="O103" s="463" t="str">
        <f>IFERROR(VLOOKUP(MID(SUBSTITUTE(VLOOKUP($F$5,编号表!$A:$W,22,FALSE),",",""),(ROW(O103)-ROW($O$75))*4+1,4),招式表!$A:$C,3,FALSE),"")</f>
        <v/>
      </c>
      <c r="P103" s="465" t="str">
        <f>IFERROR(VLOOKUP(O103,招式表!$C:$O,9,FALSE),"")</f>
        <v/>
      </c>
      <c r="Q103" s="466" t="str">
        <f>IFERROR(VLOOKUP(MID(SUBSTITUTE(VLOOKUP($F$5,编号表!$A:$W,23,FALSE),",",""),(ROW(Q103)-ROW($Q$75))*4+1,4),招式表!$A:$C,3,FALSE),"")</f>
        <v/>
      </c>
      <c r="R103" s="468" t="str">
        <f>IFERROR(VLOOKUP(Q103,招式表!$C:$O,9,FALSE),"")</f>
        <v/>
      </c>
    </row>
    <row r="104" customHeight="1" spans="2:18">
      <c r="B104" s="463" t="str">
        <f>IFERROR(VLOOKUP(MID(SUBSTITUTE(VLOOKUP($F$5,编号表!$A:$W,19,FALSE),",",""),(ROW(B104)-ROW($B$75))*4+1,4),招式表!$A:$C,3,FALSE),"")</f>
        <v/>
      </c>
      <c r="C104" s="222" t="str">
        <f>IFERROR(VLOOKUP(B104,招式表!$C:$O,9,FALSE),"")</f>
        <v/>
      </c>
      <c r="D104" s="464" t="str">
        <f t="shared" si="3"/>
        <v/>
      </c>
      <c r="E104" s="469"/>
      <c r="F104" s="463" t="str">
        <f>IFERROR(VLOOKUP(MID(SUBSTITUTE(VLOOKUP($F$5,编号表!$A:$W,20,FALSE),",",""),(ROW(F104)-ROW($F$75))*4+1,4),招式表!$A:$C,3,FALSE),"")</f>
        <v>魔法叶</v>
      </c>
      <c r="G104" s="222">
        <f>IFERROR(VLOOKUP(F104,招式表!$C:$O,9,FALSE),"")</f>
        <v>5</v>
      </c>
      <c r="H104" s="220" t="str">
        <f>IFERROR(VLOOKUP(MID(SUBSTITUTE(VLOOKUP($F$5,编号表!$A:$W,20,FALSE),",",""),(ROW(H104)-ROW($F$75)+50)*4+1,4),招式表!$A:$C,3,FALSE),"")</f>
        <v/>
      </c>
      <c r="I104" s="220" t="str">
        <f>IFERROR(VLOOKUP(H104,招式表!$C:$O,9,FALSE),"")</f>
        <v/>
      </c>
      <c r="J104" s="222" t="str">
        <f>IFERROR(VLOOKUP(MID(SUBSTITUTE(VLOOKUP($F$5,编号表!$A:$W,20,FALSE),",",""),(ROW(J104)-ROW($J$75)+100)*4+1,4),招式表!$A:$C,3,FALSE),"")</f>
        <v/>
      </c>
      <c r="K104" s="464" t="str">
        <f>IFERROR(VLOOKUP(J104,招式表!$C:$O,9,FALSE),"")</f>
        <v/>
      </c>
      <c r="M104" s="463" t="str">
        <f>IFERROR(VLOOKUP(MID(SUBSTITUTE(VLOOKUP($F$5,编号表!$A:$W,21,FALSE),",",""),(ROW(M104)-ROW($M$75))*4+1,4),招式表!$A:$C,3,FALSE),"")</f>
        <v/>
      </c>
      <c r="N104" s="465" t="str">
        <f>IFERROR(VLOOKUP(M104,招式表!$C:$O,9,FALSE),"")</f>
        <v/>
      </c>
      <c r="O104" s="466" t="str">
        <f>IFERROR(VLOOKUP(MID(SUBSTITUTE(VLOOKUP($F$5,编号表!$A:$W,22,FALSE),",",""),(ROW(O104)-ROW($O$75))*4+1,4),招式表!$A:$C,3,FALSE),"")</f>
        <v/>
      </c>
      <c r="P104" s="467" t="str">
        <f>IFERROR(VLOOKUP(O104,招式表!$C:$O,9,FALSE),"")</f>
        <v/>
      </c>
      <c r="Q104" s="463" t="str">
        <f>IFERROR(VLOOKUP(MID(SUBSTITUTE(VLOOKUP($F$5,编号表!$A:$W,23,FALSE),",",""),(ROW(Q104)-ROW($Q$75))*4+1,4),招式表!$A:$C,3,FALSE),"")</f>
        <v/>
      </c>
      <c r="R104" s="464" t="str">
        <f>IFERROR(VLOOKUP(Q104,招式表!$C:$O,9,FALSE),"")</f>
        <v/>
      </c>
    </row>
    <row r="105" customHeight="1" spans="2:18">
      <c r="B105" s="466" t="str">
        <f>IFERROR(VLOOKUP(MID(SUBSTITUTE(VLOOKUP($F$5,编号表!$A:$W,19,FALSE),",",""),(ROW(B105)-ROW($B$75))*4+1,4),招式表!$A:$C,3,FALSE),"")</f>
        <v/>
      </c>
      <c r="C105" s="220" t="str">
        <f>IFERROR(VLOOKUP(B105,招式表!$C:$O,9,FALSE),"")</f>
        <v/>
      </c>
      <c r="D105" s="468" t="str">
        <f t="shared" si="3"/>
        <v/>
      </c>
      <c r="E105" s="469"/>
      <c r="F105" s="466" t="str">
        <f>IFERROR(VLOOKUP(MID(SUBSTITUTE(VLOOKUP($F$5,编号表!$A:$W,20,FALSE),",",""),(ROW(F105)-ROW($F$75))*4+1,4),招式表!$A:$C,3,FALSE),"")</f>
        <v>自然之恩</v>
      </c>
      <c r="G105" s="220">
        <f>IFERROR(VLOOKUP(F105,招式表!$C:$O,9,FALSE),"")</f>
        <v>6</v>
      </c>
      <c r="H105" s="222" t="str">
        <f>IFERROR(VLOOKUP(MID(SUBSTITUTE(VLOOKUP($F$5,编号表!$A:$W,20,FALSE),",",""),(ROW(H105)-ROW($F$75)+50)*4+1,4),招式表!$A:$C,3,FALSE),"")</f>
        <v/>
      </c>
      <c r="I105" s="222" t="str">
        <f>IFERROR(VLOOKUP(H105,招式表!$C:$O,9,FALSE),"")</f>
        <v/>
      </c>
      <c r="J105" s="220" t="str">
        <f>IFERROR(VLOOKUP(MID(SUBSTITUTE(VLOOKUP($F$5,编号表!$A:$W,20,FALSE),",",""),(ROW(J105)-ROW($J$75)+100)*4+1,4),招式表!$A:$C,3,FALSE),"")</f>
        <v/>
      </c>
      <c r="K105" s="468" t="str">
        <f>IFERROR(VLOOKUP(J105,招式表!$C:$O,9,FALSE),"")</f>
        <v/>
      </c>
      <c r="M105" s="466" t="str">
        <f>IFERROR(VLOOKUP(MID(SUBSTITUTE(VLOOKUP($F$5,编号表!$A:$W,21,FALSE),",",""),(ROW(M105)-ROW($M$75))*4+1,4),招式表!$A:$C,3,FALSE),"")</f>
        <v/>
      </c>
      <c r="N105" s="467" t="str">
        <f>IFERROR(VLOOKUP(M105,招式表!$C:$O,9,FALSE),"")</f>
        <v/>
      </c>
      <c r="O105" s="463" t="str">
        <f>IFERROR(VLOOKUP(MID(SUBSTITUTE(VLOOKUP($F$5,编号表!$A:$W,22,FALSE),",",""),(ROW(O105)-ROW($O$75))*4+1,4),招式表!$A:$C,3,FALSE),"")</f>
        <v/>
      </c>
      <c r="P105" s="465" t="str">
        <f>IFERROR(VLOOKUP(O105,招式表!$C:$O,9,FALSE),"")</f>
        <v/>
      </c>
      <c r="Q105" s="466" t="str">
        <f>IFERROR(VLOOKUP(MID(SUBSTITUTE(VLOOKUP($F$5,编号表!$A:$W,23,FALSE),",",""),(ROW(Q105)-ROW($Q$75))*4+1,4),招式表!$A:$C,3,FALSE),"")</f>
        <v/>
      </c>
      <c r="R105" s="468" t="str">
        <f>IFERROR(VLOOKUP(Q105,招式表!$C:$O,9,FALSE),"")</f>
        <v/>
      </c>
    </row>
    <row r="106" customHeight="1" spans="2:18">
      <c r="B106" s="463" t="str">
        <f>IFERROR(VLOOKUP(MID(SUBSTITUTE(VLOOKUP($F$5,编号表!$A:$W,19,FALSE),",",""),(ROW(B106)-ROW($B$75))*4+1,4),招式表!$A:$C,3,FALSE),"")</f>
        <v/>
      </c>
      <c r="C106" s="222" t="str">
        <f>IFERROR(VLOOKUP(B106,招式表!$C:$O,9,FALSE),"")</f>
        <v/>
      </c>
      <c r="D106" s="464" t="str">
        <f t="shared" si="3"/>
        <v/>
      </c>
      <c r="E106" s="469"/>
      <c r="F106" s="463" t="str">
        <f>IFERROR(VLOOKUP(MID(SUBSTITUTE(VLOOKUP($F$5,编号表!$A:$W,20,FALSE),",",""),(ROW(F106)-ROW($F$75))*4+1,4),招式表!$A:$C,3,FALSE),"")</f>
        <v>自然之力</v>
      </c>
      <c r="G106" s="222">
        <f>IFERROR(VLOOKUP(F106,招式表!$C:$O,9,FALSE),"")</f>
        <v>5</v>
      </c>
      <c r="H106" s="220" t="str">
        <f>IFERROR(VLOOKUP(MID(SUBSTITUTE(VLOOKUP($F$5,编号表!$A:$W,20,FALSE),",",""),(ROW(H106)-ROW($F$75)+50)*4+1,4),招式表!$A:$C,3,FALSE),"")</f>
        <v/>
      </c>
      <c r="I106" s="220" t="str">
        <f>IFERROR(VLOOKUP(H106,招式表!$C:$O,9,FALSE),"")</f>
        <v/>
      </c>
      <c r="J106" s="222" t="str">
        <f>IFERROR(VLOOKUP(MID(SUBSTITUTE(VLOOKUP($F$5,编号表!$A:$W,20,FALSE),",",""),(ROW(J106)-ROW($J$75)+100)*4+1,4),招式表!$A:$C,3,FALSE),"")</f>
        <v/>
      </c>
      <c r="K106" s="464" t="str">
        <f>IFERROR(VLOOKUP(J106,招式表!$C:$O,9,FALSE),"")</f>
        <v/>
      </c>
      <c r="M106" s="463" t="str">
        <f>IFERROR(VLOOKUP(MID(SUBSTITUTE(VLOOKUP($F$5,编号表!$A:$W,21,FALSE),",",""),(ROW(M106)-ROW($M$75))*4+1,4),招式表!$A:$C,3,FALSE),"")</f>
        <v/>
      </c>
      <c r="N106" s="465" t="str">
        <f>IFERROR(VLOOKUP(M106,招式表!$C:$O,9,FALSE),"")</f>
        <v/>
      </c>
      <c r="O106" s="466" t="str">
        <f>IFERROR(VLOOKUP(MID(SUBSTITUTE(VLOOKUP($F$5,编号表!$A:$W,22,FALSE),",",""),(ROW(O106)-ROW($O$75))*4+1,4),招式表!$A:$C,3,FALSE),"")</f>
        <v/>
      </c>
      <c r="P106" s="467" t="str">
        <f>IFERROR(VLOOKUP(O106,招式表!$C:$O,9,FALSE),"")</f>
        <v/>
      </c>
      <c r="Q106" s="463" t="str">
        <f>IFERROR(VLOOKUP(MID(SUBSTITUTE(VLOOKUP($F$5,编号表!$A:$W,23,FALSE),",",""),(ROW(Q106)-ROW($Q$75))*4+1,4),招式表!$A:$C,3,FALSE),"")</f>
        <v/>
      </c>
      <c r="R106" s="464" t="str">
        <f>IFERROR(VLOOKUP(Q106,招式表!$C:$O,9,FALSE),"")</f>
        <v/>
      </c>
    </row>
    <row r="107" customHeight="1" spans="2:18">
      <c r="B107" s="466" t="str">
        <f>IFERROR(VLOOKUP(MID(SUBSTITUTE(VLOOKUP($F$5,编号表!$A:$W,19,FALSE),",",""),(ROW(B107)-ROW($B$75))*4+1,4),招式表!$A:$C,3,FALSE),"")</f>
        <v/>
      </c>
      <c r="C107" s="220" t="str">
        <f>IFERROR(VLOOKUP(B107,招式表!$C:$O,9,FALSE),"")</f>
        <v/>
      </c>
      <c r="D107" s="468" t="str">
        <f t="shared" si="3"/>
        <v/>
      </c>
      <c r="E107" s="469"/>
      <c r="F107" s="466" t="str">
        <f>IFERROR(VLOOKUP(MID(SUBSTITUTE(VLOOKUP($F$5,编号表!$A:$W,20,FALSE),",",""),(ROW(F107)-ROW($F$75))*4+1,4),招式表!$A:$C,3,FALSE),"")</f>
        <v>强力鞭打</v>
      </c>
      <c r="G107" s="220">
        <f>IFERROR(VLOOKUP(F107,招式表!$C:$O,9,FALSE),"")</f>
        <v>8</v>
      </c>
      <c r="H107" s="222" t="str">
        <f>IFERROR(VLOOKUP(MID(SUBSTITUTE(VLOOKUP($F$5,编号表!$A:$W,20,FALSE),",",""),(ROW(H107)-ROW($F$75)+50)*4+1,4),招式表!$A:$C,3,FALSE),"")</f>
        <v/>
      </c>
      <c r="I107" s="222" t="str">
        <f>IFERROR(VLOOKUP(H107,招式表!$C:$O,9,FALSE),"")</f>
        <v/>
      </c>
      <c r="J107" s="220" t="str">
        <f>IFERROR(VLOOKUP(MID(SUBSTITUTE(VLOOKUP($F$5,编号表!$A:$W,20,FALSE),",",""),(ROW(J107)-ROW($J$75)+100)*4+1,4),招式表!$A:$C,3,FALSE),"")</f>
        <v/>
      </c>
      <c r="K107" s="468" t="str">
        <f>IFERROR(VLOOKUP(J107,招式表!$C:$O,9,FALSE),"")</f>
        <v/>
      </c>
      <c r="M107" s="466" t="str">
        <f>IFERROR(VLOOKUP(MID(SUBSTITUTE(VLOOKUP($F$5,编号表!$A:$W,21,FALSE),",",""),(ROW(M107)-ROW($M$75))*4+1,4),招式表!$A:$C,3,FALSE),"")</f>
        <v/>
      </c>
      <c r="N107" s="467" t="str">
        <f>IFERROR(VLOOKUP(M107,招式表!$C:$O,9,FALSE),"")</f>
        <v/>
      </c>
      <c r="O107" s="463" t="str">
        <f>IFERROR(VLOOKUP(MID(SUBSTITUTE(VLOOKUP($F$5,编号表!$A:$W,22,FALSE),",",""),(ROW(O107)-ROW($O$75))*4+1,4),招式表!$A:$C,3,FALSE),"")</f>
        <v/>
      </c>
      <c r="P107" s="465" t="str">
        <f>IFERROR(VLOOKUP(O107,招式表!$C:$O,9,FALSE),"")</f>
        <v/>
      </c>
      <c r="Q107" s="466" t="str">
        <f>IFERROR(VLOOKUP(MID(SUBSTITUTE(VLOOKUP($F$5,编号表!$A:$W,23,FALSE),",",""),(ROW(Q107)-ROW($Q$75))*4+1,4),招式表!$A:$C,3,FALSE),"")</f>
        <v/>
      </c>
      <c r="R107" s="468" t="str">
        <f>IFERROR(VLOOKUP(Q107,招式表!$C:$O,9,FALSE),"")</f>
        <v/>
      </c>
    </row>
    <row r="108" customHeight="1" spans="2:18">
      <c r="B108" s="463" t="str">
        <f>IFERROR(VLOOKUP(MID(SUBSTITUTE(VLOOKUP($F$5,编号表!$A:$W,19,FALSE),",",""),(ROW(B108)-ROW($B$75))*4+1,4),招式表!$A:$C,3,FALSE),"")</f>
        <v/>
      </c>
      <c r="C108" s="222" t="str">
        <f>IFERROR(VLOOKUP(B108,招式表!$C:$O,9,FALSE),"")</f>
        <v/>
      </c>
      <c r="D108" s="464" t="str">
        <f t="shared" si="3"/>
        <v/>
      </c>
      <c r="E108" s="469"/>
      <c r="F108" s="463" t="str">
        <f>IFERROR(VLOOKUP(MID(SUBSTITUTE(VLOOKUP($F$5,编号表!$A:$W,20,FALSE),",",""),(ROW(F108)-ROW($F$75))*4+1,4),招式表!$A:$C,3,FALSE),"")</f>
        <v>守住</v>
      </c>
      <c r="G108" s="222">
        <f>IFERROR(VLOOKUP(F108,招式表!$C:$O,9,FALSE),"")</f>
        <v>6</v>
      </c>
      <c r="H108" s="220" t="str">
        <f>IFERROR(VLOOKUP(MID(SUBSTITUTE(VLOOKUP($F$5,编号表!$A:$W,20,FALSE),",",""),(ROW(H108)-ROW($F$75)+50)*4+1,4),招式表!$A:$C,3,FALSE),"")</f>
        <v/>
      </c>
      <c r="I108" s="220" t="str">
        <f>IFERROR(VLOOKUP(H108,招式表!$C:$O,9,FALSE),"")</f>
        <v/>
      </c>
      <c r="J108" s="222" t="str">
        <f>IFERROR(VLOOKUP(MID(SUBSTITUTE(VLOOKUP($F$5,编号表!$A:$W,20,FALSE),",",""),(ROW(J108)-ROW($J$75)+100)*4+1,4),招式表!$A:$C,3,FALSE),"")</f>
        <v/>
      </c>
      <c r="K108" s="464" t="str">
        <f>IFERROR(VLOOKUP(J108,招式表!$C:$O,9,FALSE),"")</f>
        <v/>
      </c>
      <c r="M108" s="463" t="str">
        <f>IFERROR(VLOOKUP(MID(SUBSTITUTE(VLOOKUP($F$5,编号表!$A:$W,21,FALSE),",",""),(ROW(M108)-ROW($M$75))*4+1,4),招式表!$A:$C,3,FALSE),"")</f>
        <v/>
      </c>
      <c r="N108" s="465" t="str">
        <f>IFERROR(VLOOKUP(M108,招式表!$C:$O,9,FALSE),"")</f>
        <v/>
      </c>
      <c r="O108" s="466" t="str">
        <f>IFERROR(VLOOKUP(MID(SUBSTITUTE(VLOOKUP($F$5,编号表!$A:$W,22,FALSE),",",""),(ROW(O108)-ROW($O$75))*4+1,4),招式表!$A:$C,3,FALSE),"")</f>
        <v/>
      </c>
      <c r="P108" s="467" t="str">
        <f>IFERROR(VLOOKUP(O108,招式表!$C:$O,9,FALSE),"")</f>
        <v/>
      </c>
      <c r="Q108" s="463" t="str">
        <f>IFERROR(VLOOKUP(MID(SUBSTITUTE(VLOOKUP($F$5,编号表!$A:$W,23,FALSE),",",""),(ROW(Q108)-ROW($Q$75))*4+1,4),招式表!$A:$C,3,FALSE),"")</f>
        <v/>
      </c>
      <c r="R108" s="464" t="str">
        <f>IFERROR(VLOOKUP(Q108,招式表!$C:$O,9,FALSE),"")</f>
        <v/>
      </c>
    </row>
    <row r="109" customHeight="1" spans="2:18">
      <c r="B109" s="466" t="str">
        <f>IFERROR(VLOOKUP(MID(SUBSTITUTE(VLOOKUP($F$5,编号表!$A:$W,19,FALSE),",",""),(ROW(B109)-ROW($B$75))*4+1,4),招式表!$A:$C,3,FALSE),"")</f>
        <v/>
      </c>
      <c r="C109" s="220" t="str">
        <f>IFERROR(VLOOKUP(B109,招式表!$C:$O,9,FALSE),"")</f>
        <v/>
      </c>
      <c r="D109" s="468" t="str">
        <f t="shared" si="3"/>
        <v/>
      </c>
      <c r="E109" s="469"/>
      <c r="F109" s="466" t="str">
        <f>IFERROR(VLOOKUP(MID(SUBSTITUTE(VLOOKUP($F$5,编号表!$A:$W,20,FALSE),",",""),(ROW(F109)-ROW($F$75))*4+1,4),招式表!$A:$C,3,FALSE),"")</f>
        <v>睡觉</v>
      </c>
      <c r="G109" s="220">
        <f>IFERROR(VLOOKUP(F109,招式表!$C:$O,9,FALSE),"")</f>
        <v>6</v>
      </c>
      <c r="H109" s="222" t="str">
        <f>IFERROR(VLOOKUP(MID(SUBSTITUTE(VLOOKUP($F$5,编号表!$A:$W,20,FALSE),",",""),(ROW(H109)-ROW($F$75)+50)*4+1,4),招式表!$A:$C,3,FALSE),"")</f>
        <v/>
      </c>
      <c r="I109" s="222" t="str">
        <f>IFERROR(VLOOKUP(H109,招式表!$C:$O,9,FALSE),"")</f>
        <v/>
      </c>
      <c r="J109" s="220" t="str">
        <f>IFERROR(VLOOKUP(MID(SUBSTITUTE(VLOOKUP($F$5,编号表!$A:$W,20,FALSE),",",""),(ROW(J109)-ROW($J$75)+100)*4+1,4),招式表!$A:$C,3,FALSE),"")</f>
        <v/>
      </c>
      <c r="K109" s="468" t="str">
        <f>IFERROR(VLOOKUP(J109,招式表!$C:$O,9,FALSE),"")</f>
        <v/>
      </c>
      <c r="M109" s="466" t="str">
        <f>IFERROR(VLOOKUP(MID(SUBSTITUTE(VLOOKUP($F$5,编号表!$A:$W,21,FALSE),",",""),(ROW(M109)-ROW($M$75))*4+1,4),招式表!$A:$C,3,FALSE),"")</f>
        <v/>
      </c>
      <c r="N109" s="467" t="str">
        <f>IFERROR(VLOOKUP(M109,招式表!$C:$O,9,FALSE),"")</f>
        <v/>
      </c>
      <c r="O109" s="463" t="str">
        <f>IFERROR(VLOOKUP(MID(SUBSTITUTE(VLOOKUP($F$5,编号表!$A:$W,22,FALSE),",",""),(ROW(O109)-ROW($O$75))*4+1,4),招式表!$A:$C,3,FALSE),"")</f>
        <v/>
      </c>
      <c r="P109" s="465" t="str">
        <f>IFERROR(VLOOKUP(O109,招式表!$C:$O,9,FALSE),"")</f>
        <v/>
      </c>
      <c r="Q109" s="466" t="str">
        <f>IFERROR(VLOOKUP(MID(SUBSTITUTE(VLOOKUP($F$5,编号表!$A:$W,23,FALSE),",",""),(ROW(Q109)-ROW($Q$75))*4+1,4),招式表!$A:$C,3,FALSE),"")</f>
        <v/>
      </c>
      <c r="R109" s="468" t="str">
        <f>IFERROR(VLOOKUP(Q109,招式表!$C:$O,9,FALSE),"")</f>
        <v/>
      </c>
    </row>
    <row r="110" customHeight="1" spans="2:18">
      <c r="B110" s="463" t="str">
        <f>IFERROR(VLOOKUP(MID(SUBSTITUTE(VLOOKUP($F$5,编号表!$A:$W,19,FALSE),",",""),(ROW(B110)-ROW($B$75))*4+1,4),招式表!$A:$C,3,FALSE),"")</f>
        <v/>
      </c>
      <c r="C110" s="222" t="str">
        <f>IFERROR(VLOOKUP(B110,招式表!$C:$O,9,FALSE),"")</f>
        <v/>
      </c>
      <c r="D110" s="464" t="str">
        <f t="shared" si="3"/>
        <v/>
      </c>
      <c r="E110" s="469"/>
      <c r="F110" s="463" t="str">
        <f>IFERROR(VLOOKUP(MID(SUBSTITUTE(VLOOKUP($F$5,编号表!$A:$W,20,FALSE),",",""),(ROW(F110)-ROW($F$75))*4+1,4),招式表!$A:$C,3,FALSE),"")</f>
        <v>报恩</v>
      </c>
      <c r="G110" s="222">
        <f>IFERROR(VLOOKUP(F110,招式表!$C:$O,9,FALSE),"")</f>
        <v>5</v>
      </c>
      <c r="H110" s="220" t="str">
        <f>IFERROR(VLOOKUP(MID(SUBSTITUTE(VLOOKUP($F$5,编号表!$A:$W,20,FALSE),",",""),(ROW(H110)-ROW($F$75)+50)*4+1,4),招式表!$A:$C,3,FALSE),"")</f>
        <v/>
      </c>
      <c r="I110" s="220" t="str">
        <f>IFERROR(VLOOKUP(H110,招式表!$C:$O,9,FALSE),"")</f>
        <v/>
      </c>
      <c r="J110" s="222" t="str">
        <f>IFERROR(VLOOKUP(MID(SUBSTITUTE(VLOOKUP($F$5,编号表!$A:$W,20,FALSE),",",""),(ROW(J110)-ROW($J$75)+100)*4+1,4),招式表!$A:$C,3,FALSE),"")</f>
        <v/>
      </c>
      <c r="K110" s="464" t="str">
        <f>IFERROR(VLOOKUP(J110,招式表!$C:$O,9,FALSE),"")</f>
        <v/>
      </c>
      <c r="M110" s="463" t="str">
        <f>IFERROR(VLOOKUP(MID(SUBSTITUTE(VLOOKUP($F$5,编号表!$A:$W,21,FALSE),",",""),(ROW(M110)-ROW($M$75))*4+1,4),招式表!$A:$C,3,FALSE),"")</f>
        <v/>
      </c>
      <c r="N110" s="465" t="str">
        <f>IFERROR(VLOOKUP(M110,招式表!$C:$O,9,FALSE),"")</f>
        <v/>
      </c>
      <c r="O110" s="466" t="str">
        <f>IFERROR(VLOOKUP(MID(SUBSTITUTE(VLOOKUP($F$5,编号表!$A:$W,22,FALSE),",",""),(ROW(O110)-ROW($O$75))*4+1,4),招式表!$A:$C,3,FALSE),"")</f>
        <v/>
      </c>
      <c r="P110" s="467" t="str">
        <f>IFERROR(VLOOKUP(O110,招式表!$C:$O,9,FALSE),"")</f>
        <v/>
      </c>
      <c r="Q110" s="463" t="str">
        <f>IFERROR(VLOOKUP(MID(SUBSTITUTE(VLOOKUP($F$5,编号表!$A:$W,23,FALSE),",",""),(ROW(Q110)-ROW($Q$75))*4+1,4),招式表!$A:$C,3,FALSE),"")</f>
        <v/>
      </c>
      <c r="R110" s="464" t="str">
        <f>IFERROR(VLOOKUP(Q110,招式表!$C:$O,9,FALSE),"")</f>
        <v/>
      </c>
    </row>
    <row r="111" customHeight="1" spans="2:18">
      <c r="B111" s="466" t="str">
        <f>IFERROR(VLOOKUP(MID(SUBSTITUTE(VLOOKUP($F$5,编号表!$A:$W,19,FALSE),",",""),(ROW(B111)-ROW($B$75))*4+1,4),招式表!$A:$C,3,FALSE),"")</f>
        <v/>
      </c>
      <c r="C111" s="220" t="str">
        <f>IFERROR(VLOOKUP(B111,招式表!$C:$O,9,FALSE),"")</f>
        <v/>
      </c>
      <c r="D111" s="468" t="str">
        <f t="shared" si="3"/>
        <v/>
      </c>
      <c r="E111" s="469"/>
      <c r="F111" s="466" t="str">
        <f>IFERROR(VLOOKUP(MID(SUBSTITUTE(VLOOKUP($F$5,编号表!$A:$W,20,FALSE),",",""),(ROW(F111)-ROW($F$75))*4+1,4),招式表!$A:$C,3,FALSE),"")</f>
        <v>碎岩</v>
      </c>
      <c r="G111" s="220">
        <f>IFERROR(VLOOKUP(F111,招式表!$C:$O,9,FALSE),"")</f>
        <v>3</v>
      </c>
      <c r="H111" s="222" t="str">
        <f>IFERROR(VLOOKUP(MID(SUBSTITUTE(VLOOKUP($F$5,编号表!$A:$W,20,FALSE),",",""),(ROW(H111)-ROW($F$75)+50)*4+1,4),招式表!$A:$C,3,FALSE),"")</f>
        <v/>
      </c>
      <c r="I111" s="222" t="str">
        <f>IFERROR(VLOOKUP(H111,招式表!$C:$O,9,FALSE),"")</f>
        <v/>
      </c>
      <c r="J111" s="220" t="str">
        <f>IFERROR(VLOOKUP(MID(SUBSTITUTE(VLOOKUP($F$5,编号表!$A:$W,20,FALSE),",",""),(ROW(J111)-ROW($J$75)+100)*4+1,4),招式表!$A:$C,3,FALSE),"")</f>
        <v/>
      </c>
      <c r="K111" s="468" t="str">
        <f>IFERROR(VLOOKUP(J111,招式表!$C:$O,9,FALSE),"")</f>
        <v/>
      </c>
      <c r="M111" s="466" t="str">
        <f>IFERROR(VLOOKUP(MID(SUBSTITUTE(VLOOKUP($F$5,编号表!$A:$W,21,FALSE),",",""),(ROW(M111)-ROW($M$75))*4+1,4),招式表!$A:$C,3,FALSE),"")</f>
        <v/>
      </c>
      <c r="N111" s="467" t="str">
        <f>IFERROR(VLOOKUP(M111,招式表!$C:$O,9,FALSE),"")</f>
        <v/>
      </c>
      <c r="O111" s="463" t="str">
        <f>IFERROR(VLOOKUP(MID(SUBSTITUTE(VLOOKUP($F$5,编号表!$A:$W,22,FALSE),",",""),(ROW(O111)-ROW($O$75))*4+1,4),招式表!$A:$C,3,FALSE),"")</f>
        <v/>
      </c>
      <c r="P111" s="465" t="str">
        <f>IFERROR(VLOOKUP(O111,招式表!$C:$O,9,FALSE),"")</f>
        <v/>
      </c>
      <c r="Q111" s="466" t="str">
        <f>IFERROR(VLOOKUP(MID(SUBSTITUTE(VLOOKUP($F$5,编号表!$A:$W,23,FALSE),",",""),(ROW(Q111)-ROW($Q$75))*4+1,4),招式表!$A:$C,3,FALSE),"")</f>
        <v/>
      </c>
      <c r="R111" s="468" t="str">
        <f>IFERROR(VLOOKUP(Q111,招式表!$C:$O,9,FALSE),"")</f>
        <v/>
      </c>
    </row>
    <row r="112" customHeight="1" spans="2:18">
      <c r="B112" s="463" t="str">
        <f>IFERROR(VLOOKUP(MID(SUBSTITUTE(VLOOKUP($F$5,编号表!$A:$W,19,FALSE),",",""),(ROW(B112)-ROW($B$75))*4+1,4),招式表!$A:$C,3,FALSE),"")</f>
        <v/>
      </c>
      <c r="C112" s="222" t="str">
        <f>IFERROR(VLOOKUP(B112,招式表!$C:$O,9,FALSE),"")</f>
        <v/>
      </c>
      <c r="D112" s="464" t="str">
        <f t="shared" si="3"/>
        <v/>
      </c>
      <c r="E112" s="469"/>
      <c r="F112" s="463" t="str">
        <f>IFERROR(VLOOKUP(MID(SUBSTITUTE(VLOOKUP($F$5,编号表!$A:$W,20,FALSE),",",""),(ROW(F112)-ROW($F$75))*4+1,4),招式表!$A:$C,3,FALSE),"")</f>
        <v>轮唱</v>
      </c>
      <c r="G112" s="222">
        <f>IFERROR(VLOOKUP(F112,招式表!$C:$O,9,FALSE),"")</f>
        <v>6</v>
      </c>
      <c r="H112" s="220" t="str">
        <f>IFERROR(VLOOKUP(MID(SUBSTITUTE(VLOOKUP($F$5,编号表!$A:$W,20,FALSE),",",""),(ROW(H112)-ROW($F$75)+50)*4+1,4),招式表!$A:$C,3,FALSE),"")</f>
        <v/>
      </c>
      <c r="I112" s="220" t="str">
        <f>IFERROR(VLOOKUP(H112,招式表!$C:$O,9,FALSE),"")</f>
        <v/>
      </c>
      <c r="J112" s="222" t="str">
        <f>IFERROR(VLOOKUP(MID(SUBSTITUTE(VLOOKUP($F$5,编号表!$A:$W,20,FALSE),",",""),(ROW(J112)-ROW($J$75)+100)*4+1,4),招式表!$A:$C,3,FALSE),"")</f>
        <v/>
      </c>
      <c r="K112" s="464" t="str">
        <f>IFERROR(VLOOKUP(J112,招式表!$C:$O,9,FALSE),"")</f>
        <v/>
      </c>
      <c r="M112" s="463" t="str">
        <f>IFERROR(VLOOKUP(MID(SUBSTITUTE(VLOOKUP($F$5,编号表!$A:$W,21,FALSE),",",""),(ROW(M112)-ROW($M$75))*4+1,4),招式表!$A:$C,3,FALSE),"")</f>
        <v/>
      </c>
      <c r="N112" s="465" t="str">
        <f>IFERROR(VLOOKUP(M112,招式表!$C:$O,9,FALSE),"")</f>
        <v/>
      </c>
      <c r="O112" s="466" t="str">
        <f>IFERROR(VLOOKUP(MID(SUBSTITUTE(VLOOKUP($F$5,编号表!$A:$W,22,FALSE),",",""),(ROW(O112)-ROW($O$75))*4+1,4),招式表!$A:$C,3,FALSE),"")</f>
        <v/>
      </c>
      <c r="P112" s="467" t="str">
        <f>IFERROR(VLOOKUP(O112,招式表!$C:$O,9,FALSE),"")</f>
        <v/>
      </c>
      <c r="Q112" s="463" t="str">
        <f>IFERROR(VLOOKUP(MID(SUBSTITUTE(VLOOKUP($F$5,编号表!$A:$W,23,FALSE),",",""),(ROW(Q112)-ROW($Q$75))*4+1,4),招式表!$A:$C,3,FALSE),"")</f>
        <v/>
      </c>
      <c r="R112" s="464" t="str">
        <f>IFERROR(VLOOKUP(Q112,招式表!$C:$O,9,FALSE),"")</f>
        <v/>
      </c>
    </row>
    <row r="113" customHeight="1" spans="2:18">
      <c r="B113" s="466" t="str">
        <f>IFERROR(VLOOKUP(MID(SUBSTITUTE(VLOOKUP($F$5,编号表!$A:$W,19,FALSE),",",""),(ROW(B113)-ROW($B$75))*4+1,4),招式表!$A:$C,3,FALSE),"")</f>
        <v/>
      </c>
      <c r="C113" s="220" t="str">
        <f>IFERROR(VLOOKUP(B113,招式表!$C:$O,9,FALSE),"")</f>
        <v/>
      </c>
      <c r="D113" s="468" t="str">
        <f t="shared" si="3"/>
        <v/>
      </c>
      <c r="E113" s="469"/>
      <c r="F113" s="466" t="str">
        <f>IFERROR(VLOOKUP(MID(SUBSTITUTE(VLOOKUP($F$5,编号表!$A:$W,20,FALSE),",",""),(ROW(F113)-ROW($F$75))*4+1,4),招式表!$A:$C,3,FALSE),"")</f>
        <v>神秘守护</v>
      </c>
      <c r="G113" s="220">
        <f>IFERROR(VLOOKUP(F113,招式表!$C:$O,9,FALSE),"")</f>
        <v>5</v>
      </c>
      <c r="H113" s="222" t="str">
        <f>IFERROR(VLOOKUP(MID(SUBSTITUTE(VLOOKUP($F$5,编号表!$A:$W,20,FALSE),",",""),(ROW(H113)-ROW($F$75)+50)*4+1,4),招式表!$A:$C,3,FALSE),"")</f>
        <v/>
      </c>
      <c r="I113" s="222" t="str">
        <f>IFERROR(VLOOKUP(H113,招式表!$C:$O,9,FALSE),"")</f>
        <v/>
      </c>
      <c r="J113" s="220" t="str">
        <f>IFERROR(VLOOKUP(MID(SUBSTITUTE(VLOOKUP($F$5,编号表!$A:$W,20,FALSE),",",""),(ROW(J113)-ROW($J$75)+100)*4+1,4),招式表!$A:$C,3,FALSE),"")</f>
        <v/>
      </c>
      <c r="K113" s="468" t="str">
        <f>IFERROR(VLOOKUP(J113,招式表!$C:$O,9,FALSE),"")</f>
        <v/>
      </c>
      <c r="M113" s="466" t="str">
        <f>IFERROR(VLOOKUP(MID(SUBSTITUTE(VLOOKUP($F$5,编号表!$A:$W,21,FALSE),",",""),(ROW(M113)-ROW($M$75))*4+1,4),招式表!$A:$C,3,FALSE),"")</f>
        <v/>
      </c>
      <c r="N113" s="467" t="str">
        <f>IFERROR(VLOOKUP(M113,招式表!$C:$O,9,FALSE),"")</f>
        <v/>
      </c>
      <c r="O113" s="463" t="str">
        <f>IFERROR(VLOOKUP(MID(SUBSTITUTE(VLOOKUP($F$5,编号表!$A:$W,22,FALSE),",",""),(ROW(O113)-ROW($O$75))*4+1,4),招式表!$A:$C,3,FALSE),"")</f>
        <v/>
      </c>
      <c r="P113" s="465" t="str">
        <f>IFERROR(VLOOKUP(O113,招式表!$C:$O,9,FALSE),"")</f>
        <v/>
      </c>
      <c r="Q113" s="466" t="str">
        <f>IFERROR(VLOOKUP(MID(SUBSTITUTE(VLOOKUP($F$5,编号表!$A:$W,23,FALSE),",",""),(ROW(Q113)-ROW($Q$75))*4+1,4),招式表!$A:$C,3,FALSE),"")</f>
        <v/>
      </c>
      <c r="R113" s="468" t="str">
        <f>IFERROR(VLOOKUP(Q113,招式表!$C:$O,9,FALSE),"")</f>
        <v/>
      </c>
    </row>
    <row r="114" customHeight="1" spans="2:18">
      <c r="B114" s="463" t="str">
        <f>IFERROR(VLOOKUP(MID(SUBSTITUTE(VLOOKUP($F$5,编号表!$A:$W,19,FALSE),",",""),(ROW(B114)-ROW($B$75))*4+1,4),招式表!$A:$C,3,FALSE),"")</f>
        <v/>
      </c>
      <c r="C114" s="222" t="str">
        <f>IFERROR(VLOOKUP(B114,招式表!$C:$O,9,FALSE),"")</f>
        <v/>
      </c>
      <c r="D114" s="464" t="str">
        <f t="shared" si="3"/>
        <v/>
      </c>
      <c r="E114" s="469"/>
      <c r="F114" s="463" t="str">
        <f>IFERROR(VLOOKUP(MID(SUBSTITUTE(VLOOKUP($F$5,编号表!$A:$W,20,FALSE),",",""),(ROW(F114)-ROW($F$75))*4+1,4),招式表!$A:$C,3,FALSE),"")</f>
        <v>秘密之力</v>
      </c>
      <c r="G114" s="222">
        <f>IFERROR(VLOOKUP(F114,招式表!$C:$O,9,FALSE),"")</f>
        <v>6</v>
      </c>
      <c r="H114" s="220" t="str">
        <f>IFERROR(VLOOKUP(MID(SUBSTITUTE(VLOOKUP($F$5,编号表!$A:$W,20,FALSE),",",""),(ROW(H114)-ROW($F$75)+50)*4+1,4),招式表!$A:$C,3,FALSE),"")</f>
        <v/>
      </c>
      <c r="I114" s="220" t="str">
        <f>IFERROR(VLOOKUP(H114,招式表!$C:$O,9,FALSE),"")</f>
        <v/>
      </c>
      <c r="J114" s="222" t="str">
        <f>IFERROR(VLOOKUP(MID(SUBSTITUTE(VLOOKUP($F$5,编号表!$A:$W,20,FALSE),",",""),(ROW(J114)-ROW($J$75)+100)*4+1,4),招式表!$A:$C,3,FALSE),"")</f>
        <v/>
      </c>
      <c r="K114" s="464" t="str">
        <f>IFERROR(VLOOKUP(J114,招式表!$C:$O,9,FALSE),"")</f>
        <v/>
      </c>
      <c r="M114" s="463" t="str">
        <f>IFERROR(VLOOKUP(MID(SUBSTITUTE(VLOOKUP($F$5,编号表!$A:$W,21,FALSE),",",""),(ROW(M114)-ROW($M$75))*4+1,4),招式表!$A:$C,3,FALSE),"")</f>
        <v/>
      </c>
      <c r="N114" s="465" t="str">
        <f>IFERROR(VLOOKUP(M114,招式表!$C:$O,9,FALSE),"")</f>
        <v/>
      </c>
      <c r="O114" s="466" t="str">
        <f>IFERROR(VLOOKUP(MID(SUBSTITUTE(VLOOKUP($F$5,编号表!$A:$W,22,FALSE),",",""),(ROW(O114)-ROW($O$75))*4+1,4),招式表!$A:$C,3,FALSE),"")</f>
        <v/>
      </c>
      <c r="P114" s="467" t="str">
        <f>IFERROR(VLOOKUP(O114,招式表!$C:$O,9,FALSE),"")</f>
        <v/>
      </c>
      <c r="Q114" s="463" t="str">
        <f>IFERROR(VLOOKUP(MID(SUBSTITUTE(VLOOKUP($F$5,编号表!$A:$W,23,FALSE),",",""),(ROW(Q114)-ROW($Q$75))*4+1,4),招式表!$A:$C,3,FALSE),"")</f>
        <v/>
      </c>
      <c r="R114" s="464" t="str">
        <f>IFERROR(VLOOKUP(Q114,招式表!$C:$O,9,FALSE),"")</f>
        <v/>
      </c>
    </row>
    <row r="115" customHeight="1" spans="2:18">
      <c r="B115" s="466" t="str">
        <f>IFERROR(VLOOKUP(MID(SUBSTITUTE(VLOOKUP($F$5,编号表!$A:$W,19,FALSE),",",""),(ROW(B115)-ROW($B$75))*4+1,4),招式表!$A:$C,3,FALSE),"")</f>
        <v/>
      </c>
      <c r="C115" s="220" t="str">
        <f>IFERROR(VLOOKUP(B115,招式表!$C:$O,9,FALSE),"")</f>
        <v/>
      </c>
      <c r="D115" s="468" t="str">
        <f t="shared" si="3"/>
        <v/>
      </c>
      <c r="E115" s="469"/>
      <c r="F115" s="466" t="str">
        <f>IFERROR(VLOOKUP(MID(SUBSTITUTE(VLOOKUP($F$5,编号表!$A:$W,20,FALSE),",",""),(ROW(F115)-ROW($F$75))*4+1,4),招式表!$A:$C,3,FALSE),"")</f>
        <v>种子炸弹</v>
      </c>
      <c r="G115" s="220">
        <f>IFERROR(VLOOKUP(F115,招式表!$C:$O,9,FALSE),"")</f>
        <v>6</v>
      </c>
      <c r="H115" s="222" t="str">
        <f>IFERROR(VLOOKUP(MID(SUBSTITUTE(VLOOKUP($F$5,编号表!$A:$W,20,FALSE),",",""),(ROW(H115)-ROW($F$75)+50)*4+1,4),招式表!$A:$C,3,FALSE),"")</f>
        <v/>
      </c>
      <c r="I115" s="222" t="str">
        <f>IFERROR(VLOOKUP(H115,招式表!$C:$O,9,FALSE),"")</f>
        <v/>
      </c>
      <c r="J115" s="220" t="str">
        <f>IFERROR(VLOOKUP(MID(SUBSTITUTE(VLOOKUP($F$5,编号表!$A:$W,20,FALSE),",",""),(ROW(J115)-ROW($J$75)+100)*4+1,4),招式表!$A:$C,3,FALSE),"")</f>
        <v/>
      </c>
      <c r="K115" s="468" t="str">
        <f>IFERROR(VLOOKUP(J115,招式表!$C:$O,9,FALSE),"")</f>
        <v/>
      </c>
      <c r="M115" s="466" t="str">
        <f>IFERROR(VLOOKUP(MID(SUBSTITUTE(VLOOKUP($F$5,编号表!$A:$W,21,FALSE),",",""),(ROW(M115)-ROW($M$75))*4+1,4),招式表!$A:$C,3,FALSE),"")</f>
        <v/>
      </c>
      <c r="N115" s="467" t="str">
        <f>IFERROR(VLOOKUP(M115,招式表!$C:$O,9,FALSE),"")</f>
        <v/>
      </c>
      <c r="O115" s="463" t="str">
        <f>IFERROR(VLOOKUP(MID(SUBSTITUTE(VLOOKUP($F$5,编号表!$A:$W,22,FALSE),",",""),(ROW(O115)-ROW($O$75))*4+1,4),招式表!$A:$C,3,FALSE),"")</f>
        <v/>
      </c>
      <c r="P115" s="465" t="str">
        <f>IFERROR(VLOOKUP(O115,招式表!$C:$O,9,FALSE),"")</f>
        <v/>
      </c>
      <c r="Q115" s="466" t="str">
        <f>IFERROR(VLOOKUP(MID(SUBSTITUTE(VLOOKUP($F$5,编号表!$A:$W,23,FALSE),",",""),(ROW(Q115)-ROW($Q$75))*4+1,4),招式表!$A:$C,3,FALSE),"")</f>
        <v/>
      </c>
      <c r="R115" s="468" t="str">
        <f>IFERROR(VLOOKUP(Q115,招式表!$C:$O,9,FALSE),"")</f>
        <v/>
      </c>
    </row>
    <row r="116" customHeight="1" spans="2:18">
      <c r="B116" s="463" t="str">
        <f>IFERROR(VLOOKUP(MID(SUBSTITUTE(VLOOKUP($F$5,编号表!$A:$W,19,FALSE),",",""),(ROW(B116)-ROW($B$75))*4+1,4),招式表!$A:$C,3,FALSE),"")</f>
        <v/>
      </c>
      <c r="C116" s="222" t="str">
        <f>IFERROR(VLOOKUP(B116,招式表!$C:$O,9,FALSE),"")</f>
        <v/>
      </c>
      <c r="D116" s="464" t="str">
        <f t="shared" si="3"/>
        <v/>
      </c>
      <c r="E116" s="469"/>
      <c r="F116" s="463" t="str">
        <f>IFERROR(VLOOKUP(MID(SUBSTITUTE(VLOOKUP($F$5,编号表!$A:$W,20,FALSE),",",""),(ROW(F116)-ROW($F$75))*4+1,4),招式表!$A:$C,3,FALSE),"")</f>
        <v>梦话</v>
      </c>
      <c r="G116" s="222">
        <f>IFERROR(VLOOKUP(F116,招式表!$C:$O,9,FALSE),"")</f>
        <v>7</v>
      </c>
      <c r="H116" s="220" t="str">
        <f>IFERROR(VLOOKUP(MID(SUBSTITUTE(VLOOKUP($F$5,编号表!$A:$W,20,FALSE),",",""),(ROW(H116)-ROW($F$75)+50)*4+1,4),招式表!$A:$C,3,FALSE),"")</f>
        <v/>
      </c>
      <c r="I116" s="220" t="str">
        <f>IFERROR(VLOOKUP(H116,招式表!$C:$O,9,FALSE),"")</f>
        <v/>
      </c>
      <c r="J116" s="222" t="str">
        <f>IFERROR(VLOOKUP(MID(SUBSTITUTE(VLOOKUP($F$5,编号表!$A:$W,20,FALSE),",",""),(ROW(J116)-ROW($J$75)+100)*4+1,4),招式表!$A:$C,3,FALSE),"")</f>
        <v/>
      </c>
      <c r="K116" s="464" t="str">
        <f>IFERROR(VLOOKUP(J116,招式表!$C:$O,9,FALSE),"")</f>
        <v/>
      </c>
      <c r="M116" s="463" t="str">
        <f>IFERROR(VLOOKUP(MID(SUBSTITUTE(VLOOKUP($F$5,编号表!$A:$W,21,FALSE),",",""),(ROW(M116)-ROW($M$75))*4+1,4),招式表!$A:$C,3,FALSE),"")</f>
        <v/>
      </c>
      <c r="N116" s="465" t="str">
        <f>IFERROR(VLOOKUP(M116,招式表!$C:$O,9,FALSE),"")</f>
        <v/>
      </c>
      <c r="O116" s="466" t="str">
        <f>IFERROR(VLOOKUP(MID(SUBSTITUTE(VLOOKUP($F$5,编号表!$A:$W,22,FALSE),",",""),(ROW(O116)-ROW($O$75))*4+1,4),招式表!$A:$C,3,FALSE),"")</f>
        <v/>
      </c>
      <c r="P116" s="467" t="str">
        <f>IFERROR(VLOOKUP(O116,招式表!$C:$O,9,FALSE),"")</f>
        <v/>
      </c>
      <c r="Q116" s="463" t="str">
        <f>IFERROR(VLOOKUP(MID(SUBSTITUTE(VLOOKUP($F$5,编号表!$A:$W,23,FALSE),",",""),(ROW(Q116)-ROW($Q$75))*4+1,4),招式表!$A:$C,3,FALSE),"")</f>
        <v/>
      </c>
      <c r="R116" s="464" t="str">
        <f>IFERROR(VLOOKUP(Q116,招式表!$C:$O,9,FALSE),"")</f>
        <v/>
      </c>
    </row>
    <row r="117" customHeight="1" spans="2:18">
      <c r="B117" s="466" t="str">
        <f>IFERROR(VLOOKUP(MID(SUBSTITUTE(VLOOKUP($F$5,编号表!$A:$W,19,FALSE),",",""),(ROW(B117)-ROW($B$75))*4+1,4),招式表!$A:$C,3,FALSE),"")</f>
        <v/>
      </c>
      <c r="C117" s="220" t="str">
        <f>IFERROR(VLOOKUP(B117,招式表!$C:$O,9,FALSE),"")</f>
        <v/>
      </c>
      <c r="D117" s="468" t="str">
        <f t="shared" si="3"/>
        <v/>
      </c>
      <c r="E117" s="469"/>
      <c r="F117" s="466" t="str">
        <f>IFERROR(VLOOKUP(MID(SUBSTITUTE(VLOOKUP($F$5,编号表!$A:$W,20,FALSE),",",""),(ROW(F117)-ROW($F$75))*4+1,4),招式表!$A:$C,3,FALSE),"")</f>
        <v>污泥炸弹</v>
      </c>
      <c r="G117" s="220">
        <f>IFERROR(VLOOKUP(F117,招式表!$C:$O,9,FALSE),"")</f>
        <v>7</v>
      </c>
      <c r="H117" s="222" t="str">
        <f>IFERROR(VLOOKUP(MID(SUBSTITUTE(VLOOKUP($F$5,编号表!$A:$W,20,FALSE),",",""),(ROW(H117)-ROW($F$75)+50)*4+1,4),招式表!$A:$C,3,FALSE),"")</f>
        <v/>
      </c>
      <c r="I117" s="222" t="str">
        <f>IFERROR(VLOOKUP(H117,招式表!$C:$O,9,FALSE),"")</f>
        <v/>
      </c>
      <c r="J117" s="220" t="str">
        <f>IFERROR(VLOOKUP(MID(SUBSTITUTE(VLOOKUP($F$5,编号表!$A:$W,20,FALSE),",",""),(ROW(J117)-ROW($J$75)+100)*4+1,4),招式表!$A:$C,3,FALSE),"")</f>
        <v/>
      </c>
      <c r="K117" s="468" t="str">
        <f>IFERROR(VLOOKUP(J117,招式表!$C:$O,9,FALSE),"")</f>
        <v/>
      </c>
      <c r="M117" s="466" t="str">
        <f>IFERROR(VLOOKUP(MID(SUBSTITUTE(VLOOKUP($F$5,编号表!$A:$W,21,FALSE),",",""),(ROW(M117)-ROW($M$75))*4+1,4),招式表!$A:$C,3,FALSE),"")</f>
        <v/>
      </c>
      <c r="N117" s="467" t="str">
        <f>IFERROR(VLOOKUP(M117,招式表!$C:$O,9,FALSE),"")</f>
        <v/>
      </c>
      <c r="O117" s="463" t="str">
        <f>IFERROR(VLOOKUP(MID(SUBSTITUTE(VLOOKUP($F$5,编号表!$A:$W,22,FALSE),",",""),(ROW(O117)-ROW($O$75))*4+1,4),招式表!$A:$C,3,FALSE),"")</f>
        <v/>
      </c>
      <c r="P117" s="465" t="str">
        <f>IFERROR(VLOOKUP(O117,招式表!$C:$O,9,FALSE),"")</f>
        <v/>
      </c>
      <c r="Q117" s="466" t="str">
        <f>IFERROR(VLOOKUP(MID(SUBSTITUTE(VLOOKUP($F$5,编号表!$A:$W,23,FALSE),",",""),(ROW(Q117)-ROW($Q$75))*4+1,4),招式表!$A:$C,3,FALSE),"")</f>
        <v/>
      </c>
      <c r="R117" s="468" t="str">
        <f>IFERROR(VLOOKUP(Q117,招式表!$C:$O,9,FALSE),"")</f>
        <v/>
      </c>
    </row>
    <row r="118" customHeight="1" spans="2:18">
      <c r="B118" s="463" t="str">
        <f>IFERROR(VLOOKUP(MID(SUBSTITUTE(VLOOKUP($F$5,编号表!$A:$W,19,FALSE),",",""),(ROW(B118)-ROW($B$75))*4+1,4),招式表!$A:$C,3,FALSE),"")</f>
        <v/>
      </c>
      <c r="C118" s="222" t="str">
        <f>IFERROR(VLOOKUP(B118,招式表!$C:$O,9,FALSE),"")</f>
        <v/>
      </c>
      <c r="D118" s="464" t="str">
        <f t="shared" si="3"/>
        <v/>
      </c>
      <c r="E118" s="469"/>
      <c r="F118" s="463" t="str">
        <f>IFERROR(VLOOKUP(MID(SUBSTITUTE(VLOOKUP($F$5,编号表!$A:$W,20,FALSE),",",""),(ROW(F118)-ROW($F$75))*4+1,4),招式表!$A:$C,3,FALSE),"")</f>
        <v>打鼾</v>
      </c>
      <c r="G118" s="222">
        <f>IFERROR(VLOOKUP(F118,招式表!$C:$O,9,FALSE),"")</f>
        <v>4</v>
      </c>
      <c r="H118" s="220" t="str">
        <f>IFERROR(VLOOKUP(MID(SUBSTITUTE(VLOOKUP($F$5,编号表!$A:$W,20,FALSE),",",""),(ROW(H118)-ROW($F$75)+50)*4+1,4),招式表!$A:$C,3,FALSE),"")</f>
        <v/>
      </c>
      <c r="I118" s="220" t="str">
        <f>IFERROR(VLOOKUP(H118,招式表!$C:$O,9,FALSE),"")</f>
        <v/>
      </c>
      <c r="J118" s="222" t="str">
        <f>IFERROR(VLOOKUP(MID(SUBSTITUTE(VLOOKUP($F$5,编号表!$A:$W,20,FALSE),",",""),(ROW(J118)-ROW($J$75)+100)*4+1,4),招式表!$A:$C,3,FALSE),"")</f>
        <v/>
      </c>
      <c r="K118" s="464" t="str">
        <f>IFERROR(VLOOKUP(J118,招式表!$C:$O,9,FALSE),"")</f>
        <v/>
      </c>
      <c r="M118" s="463" t="str">
        <f>IFERROR(VLOOKUP(MID(SUBSTITUTE(VLOOKUP($F$5,编号表!$A:$W,21,FALSE),",",""),(ROW(M118)-ROW($M$75))*4+1,4),招式表!$A:$C,3,FALSE),"")</f>
        <v/>
      </c>
      <c r="N118" s="465" t="str">
        <f>IFERROR(VLOOKUP(M118,招式表!$C:$O,9,FALSE),"")</f>
        <v/>
      </c>
      <c r="O118" s="466" t="str">
        <f>IFERROR(VLOOKUP(MID(SUBSTITUTE(VLOOKUP($F$5,编号表!$A:$W,22,FALSE),",",""),(ROW(O118)-ROW($O$75))*4+1,4),招式表!$A:$C,3,FALSE),"")</f>
        <v/>
      </c>
      <c r="P118" s="467" t="str">
        <f>IFERROR(VLOOKUP(O118,招式表!$C:$O,9,FALSE),"")</f>
        <v/>
      </c>
      <c r="Q118" s="463" t="str">
        <f>IFERROR(VLOOKUP(MID(SUBSTITUTE(VLOOKUP($F$5,编号表!$A:$W,23,FALSE),",",""),(ROW(Q118)-ROW($Q$75))*4+1,4),招式表!$A:$C,3,FALSE),"")</f>
        <v/>
      </c>
      <c r="R118" s="464" t="str">
        <f>IFERROR(VLOOKUP(Q118,招式表!$C:$O,9,FALSE),"")</f>
        <v/>
      </c>
    </row>
    <row r="119" customHeight="1" spans="2:18">
      <c r="B119" s="466" t="str">
        <f>IFERROR(VLOOKUP(MID(SUBSTITUTE(VLOOKUP($F$5,编号表!$A:$W,19,FALSE),",",""),(ROW(B119)-ROW($B$75))*4+1,4),招式表!$A:$C,3,FALSE),"")</f>
        <v/>
      </c>
      <c r="C119" s="220" t="str">
        <f>IFERROR(VLOOKUP(B119,招式表!$C:$O,9,FALSE),"")</f>
        <v/>
      </c>
      <c r="D119" s="468" t="str">
        <f t="shared" si="3"/>
        <v/>
      </c>
      <c r="E119" s="469"/>
      <c r="F119" s="466" t="str">
        <f>IFERROR(VLOOKUP(MID(SUBSTITUTE(VLOOKUP($F$5,编号表!$A:$W,20,FALSE),",",""),(ROW(F119)-ROW($F$75))*4+1,4),招式表!$A:$C,3,FALSE),"")</f>
        <v>日光束</v>
      </c>
      <c r="G119" s="220">
        <f>IFERROR(VLOOKUP(F119,招式表!$C:$O,9,FALSE),"")</f>
        <v>7</v>
      </c>
      <c r="H119" s="222" t="str">
        <f>IFERROR(VLOOKUP(MID(SUBSTITUTE(VLOOKUP($F$5,编号表!$A:$W,20,FALSE),",",""),(ROW(H119)-ROW($F$75)+50)*4+1,4),招式表!$A:$C,3,FALSE),"")</f>
        <v/>
      </c>
      <c r="I119" s="222" t="str">
        <f>IFERROR(VLOOKUP(H119,招式表!$C:$O,9,FALSE),"")</f>
        <v/>
      </c>
      <c r="J119" s="220" t="str">
        <f>IFERROR(VLOOKUP(MID(SUBSTITUTE(VLOOKUP($F$5,编号表!$A:$W,20,FALSE),",",""),(ROW(J119)-ROW($J$75)+100)*4+1,4),招式表!$A:$C,3,FALSE),"")</f>
        <v/>
      </c>
      <c r="K119" s="468" t="str">
        <f>IFERROR(VLOOKUP(J119,招式表!$C:$O,9,FALSE),"")</f>
        <v/>
      </c>
      <c r="M119" s="466" t="str">
        <f>IFERROR(VLOOKUP(MID(SUBSTITUTE(VLOOKUP($F$5,编号表!$A:$W,21,FALSE),",",""),(ROW(M119)-ROW($M$75))*4+1,4),招式表!$A:$C,3,FALSE),"")</f>
        <v/>
      </c>
      <c r="N119" s="467" t="str">
        <f>IFERROR(VLOOKUP(M119,招式表!$C:$O,9,FALSE),"")</f>
        <v/>
      </c>
      <c r="O119" s="463" t="str">
        <f>IFERROR(VLOOKUP(MID(SUBSTITUTE(VLOOKUP($F$5,编号表!$A:$W,22,FALSE),",",""),(ROW(O119)-ROW($O$75))*4+1,4),招式表!$A:$C,3,FALSE),"")</f>
        <v/>
      </c>
      <c r="P119" s="465" t="str">
        <f>IFERROR(VLOOKUP(O119,招式表!$C:$O,9,FALSE),"")</f>
        <v/>
      </c>
      <c r="Q119" s="466" t="str">
        <f>IFERROR(VLOOKUP(MID(SUBSTITUTE(VLOOKUP($F$5,编号表!$A:$W,23,FALSE),",",""),(ROW(Q119)-ROW($Q$75))*4+1,4),招式表!$A:$C,3,FALSE),"")</f>
        <v/>
      </c>
      <c r="R119" s="468" t="str">
        <f>IFERROR(VLOOKUP(Q119,招式表!$C:$O,9,FALSE),"")</f>
        <v/>
      </c>
    </row>
    <row r="120" customHeight="1" spans="2:18">
      <c r="B120" s="463" t="str">
        <f>IFERROR(VLOOKUP(MID(SUBSTITUTE(VLOOKUP($F$5,编号表!$A:$W,19,FALSE),",",""),(ROW(B120)-ROW($B$75))*4+1,4),招式表!$A:$C,3,FALSE),"")</f>
        <v/>
      </c>
      <c r="C120" s="222" t="str">
        <f>IFERROR(VLOOKUP(B120,招式表!$C:$O,9,FALSE),"")</f>
        <v/>
      </c>
      <c r="D120" s="464" t="str">
        <f t="shared" si="3"/>
        <v/>
      </c>
      <c r="E120" s="469"/>
      <c r="F120" s="463" t="str">
        <f>IFERROR(VLOOKUP(MID(SUBSTITUTE(VLOOKUP($F$5,编号表!$A:$W,20,FALSE),",",""),(ROW(F120)-ROW($F$75))*4+1,4),招式表!$A:$C,3,FALSE),"")</f>
        <v>怪力</v>
      </c>
      <c r="G120" s="222">
        <f>IFERROR(VLOOKUP(F120,招式表!$C:$O,9,FALSE),"")</f>
        <v>6</v>
      </c>
      <c r="H120" s="220" t="str">
        <f>IFERROR(VLOOKUP(MID(SUBSTITUTE(VLOOKUP($F$5,编号表!$A:$W,20,FALSE),",",""),(ROW(H120)-ROW($F$75)+50)*4+1,4),招式表!$A:$C,3,FALSE),"")</f>
        <v/>
      </c>
      <c r="I120" s="220" t="str">
        <f>IFERROR(VLOOKUP(H120,招式表!$C:$O,9,FALSE),"")</f>
        <v/>
      </c>
      <c r="J120" s="222" t="str">
        <f>IFERROR(VLOOKUP(MID(SUBSTITUTE(VLOOKUP($F$5,编号表!$A:$W,20,FALSE),",",""),(ROW(J120)-ROW($J$75)+100)*4+1,4),招式表!$A:$C,3,FALSE),"")</f>
        <v/>
      </c>
      <c r="K120" s="464" t="str">
        <f>IFERROR(VLOOKUP(J120,招式表!$C:$O,9,FALSE),"")</f>
        <v/>
      </c>
      <c r="M120" s="463" t="str">
        <f>IFERROR(VLOOKUP(MID(SUBSTITUTE(VLOOKUP($F$5,编号表!$A:$W,21,FALSE),",",""),(ROW(M120)-ROW($M$75))*4+1,4),招式表!$A:$C,3,FALSE),"")</f>
        <v/>
      </c>
      <c r="N120" s="465" t="str">
        <f>IFERROR(VLOOKUP(M120,招式表!$C:$O,9,FALSE),"")</f>
        <v/>
      </c>
      <c r="O120" s="466" t="str">
        <f>IFERROR(VLOOKUP(MID(SUBSTITUTE(VLOOKUP($F$5,编号表!$A:$W,22,FALSE),",",""),(ROW(O120)-ROW($O$75))*4+1,4),招式表!$A:$C,3,FALSE),"")</f>
        <v/>
      </c>
      <c r="P120" s="467" t="str">
        <f>IFERROR(VLOOKUP(O120,招式表!$C:$O,9,FALSE),"")</f>
        <v/>
      </c>
      <c r="Q120" s="463" t="str">
        <f>IFERROR(VLOOKUP(MID(SUBSTITUTE(VLOOKUP($F$5,编号表!$A:$W,23,FALSE),",",""),(ROW(Q120)-ROW($Q$75))*4+1,4),招式表!$A:$C,3,FALSE),"")</f>
        <v/>
      </c>
      <c r="R120" s="464" t="str">
        <f>IFERROR(VLOOKUP(Q120,招式表!$C:$O,9,FALSE),"")</f>
        <v/>
      </c>
    </row>
    <row r="121" customHeight="1" spans="2:18">
      <c r="B121" s="466" t="str">
        <f>IFERROR(VLOOKUP(MID(SUBSTITUTE(VLOOKUP($F$5,编号表!$A:$W,19,FALSE),",",""),(ROW(B121)-ROW($B$75))*4+1,4),招式表!$A:$C,3,FALSE),"")</f>
        <v/>
      </c>
      <c r="C121" s="220" t="str">
        <f>IFERROR(VLOOKUP(B121,招式表!$C:$O,9,FALSE),"")</f>
        <v/>
      </c>
      <c r="D121" s="468" t="str">
        <f t="shared" si="3"/>
        <v/>
      </c>
      <c r="E121" s="469"/>
      <c r="F121" s="466" t="str">
        <f>IFERROR(VLOOKUP(MID(SUBSTITUTE(VLOOKUP($F$5,编号表!$A:$W,20,FALSE),",",""),(ROW(F121)-ROW($F$75))*4+1,4),招式表!$A:$C,3,FALSE),"")</f>
        <v>替身</v>
      </c>
      <c r="G121" s="220">
        <f>IFERROR(VLOOKUP(F121,招式表!$C:$O,9,FALSE),"")</f>
        <v>6</v>
      </c>
      <c r="H121" s="222" t="str">
        <f>IFERROR(VLOOKUP(MID(SUBSTITUTE(VLOOKUP($F$5,编号表!$A:$W,20,FALSE),",",""),(ROW(H121)-ROW($F$75)+50)*4+1,4),招式表!$A:$C,3,FALSE),"")</f>
        <v/>
      </c>
      <c r="I121" s="222" t="str">
        <f>IFERROR(VLOOKUP(H121,招式表!$C:$O,9,FALSE),"")</f>
        <v/>
      </c>
      <c r="J121" s="220" t="str">
        <f>IFERROR(VLOOKUP(MID(SUBSTITUTE(VLOOKUP($F$5,编号表!$A:$W,20,FALSE),",",""),(ROW(J121)-ROW($J$75)+100)*4+1,4),招式表!$A:$C,3,FALSE),"")</f>
        <v/>
      </c>
      <c r="K121" s="468" t="str">
        <f>IFERROR(VLOOKUP(J121,招式表!$C:$O,9,FALSE),"")</f>
        <v/>
      </c>
      <c r="M121" s="466" t="str">
        <f>IFERROR(VLOOKUP(MID(SUBSTITUTE(VLOOKUP($F$5,编号表!$A:$W,21,FALSE),",",""),(ROW(M121)-ROW($M$75))*4+1,4),招式表!$A:$C,3,FALSE),"")</f>
        <v/>
      </c>
      <c r="N121" s="467" t="str">
        <f>IFERROR(VLOOKUP(M121,招式表!$C:$O,9,FALSE),"")</f>
        <v/>
      </c>
      <c r="O121" s="463" t="str">
        <f>IFERROR(VLOOKUP(MID(SUBSTITUTE(VLOOKUP($F$5,编号表!$A:$W,22,FALSE),",",""),(ROW(O121)-ROW($O$75))*4+1,4),招式表!$A:$C,3,FALSE),"")</f>
        <v/>
      </c>
      <c r="P121" s="465" t="str">
        <f>IFERROR(VLOOKUP(O121,招式表!$C:$O,9,FALSE),"")</f>
        <v/>
      </c>
      <c r="Q121" s="466" t="str">
        <f>IFERROR(VLOOKUP(MID(SUBSTITUTE(VLOOKUP($F$5,编号表!$A:$W,23,FALSE),",",""),(ROW(Q121)-ROW($Q$75))*4+1,4),招式表!$A:$C,3,FALSE),"")</f>
        <v/>
      </c>
      <c r="R121" s="468" t="str">
        <f>IFERROR(VLOOKUP(Q121,招式表!$C:$O,9,FALSE),"")</f>
        <v/>
      </c>
    </row>
    <row r="122" customHeight="1" spans="2:18">
      <c r="B122" s="463" t="str">
        <f>IFERROR(VLOOKUP(MID(SUBSTITUTE(VLOOKUP($F$5,编号表!$A:$W,19,FALSE),",",""),(ROW(B122)-ROW($B$75))*4+1,4),招式表!$A:$C,3,FALSE),"")</f>
        <v/>
      </c>
      <c r="C122" s="222" t="str">
        <f>IFERROR(VLOOKUP(B122,招式表!$C:$O,9,FALSE),"")</f>
        <v/>
      </c>
      <c r="D122" s="464" t="str">
        <f t="shared" si="3"/>
        <v/>
      </c>
      <c r="E122" s="469"/>
      <c r="F122" s="463" t="str">
        <f>IFERROR(VLOOKUP(MID(SUBSTITUTE(VLOOKUP($F$5,编号表!$A:$W,20,FALSE),",",""),(ROW(F122)-ROW($F$75))*4+1,4),招式表!$A:$C,3,FALSE),"")</f>
        <v>大晴天</v>
      </c>
      <c r="G122" s="222">
        <f>IFERROR(VLOOKUP(F122,招式表!$C:$O,9,FALSE),"")</f>
        <v>8</v>
      </c>
      <c r="H122" s="220" t="str">
        <f>IFERROR(VLOOKUP(MID(SUBSTITUTE(VLOOKUP($F$5,编号表!$A:$W,20,FALSE),",",""),(ROW(H122)-ROW($F$75)+50)*4+1,4),招式表!$A:$C,3,FALSE),"")</f>
        <v/>
      </c>
      <c r="I122" s="220" t="str">
        <f>IFERROR(VLOOKUP(H122,招式表!$C:$O,9,FALSE),"")</f>
        <v/>
      </c>
      <c r="J122" s="222" t="str">
        <f>IFERROR(VLOOKUP(MID(SUBSTITUTE(VLOOKUP($F$5,编号表!$A:$W,20,FALSE),",",""),(ROW(J122)-ROW($J$75)+100)*4+1,4),招式表!$A:$C,3,FALSE),"")</f>
        <v/>
      </c>
      <c r="K122" s="464" t="str">
        <f>IFERROR(VLOOKUP(J122,招式表!$C:$O,9,FALSE),"")</f>
        <v/>
      </c>
      <c r="M122" s="463" t="str">
        <f>IFERROR(VLOOKUP(MID(SUBSTITUTE(VLOOKUP($F$5,编号表!$A:$W,21,FALSE),",",""),(ROW(M122)-ROW($M$75))*4+1,4),招式表!$A:$C,3,FALSE),"")</f>
        <v/>
      </c>
      <c r="N122" s="465" t="str">
        <f>IFERROR(VLOOKUP(M122,招式表!$C:$O,9,FALSE),"")</f>
        <v/>
      </c>
      <c r="O122" s="466" t="str">
        <f>IFERROR(VLOOKUP(MID(SUBSTITUTE(VLOOKUP($F$5,编号表!$A:$W,22,FALSE),",",""),(ROW(O122)-ROW($O$75))*4+1,4),招式表!$A:$C,3,FALSE),"")</f>
        <v/>
      </c>
      <c r="P122" s="467" t="str">
        <f>IFERROR(VLOOKUP(O122,招式表!$C:$O,9,FALSE),"")</f>
        <v/>
      </c>
      <c r="Q122" s="463" t="str">
        <f>IFERROR(VLOOKUP(MID(SUBSTITUTE(VLOOKUP($F$5,编号表!$A:$W,23,FALSE),",",""),(ROW(Q122)-ROW($Q$75))*4+1,4),招式表!$A:$C,3,FALSE),"")</f>
        <v/>
      </c>
      <c r="R122" s="464" t="str">
        <f>IFERROR(VLOOKUP(Q122,招式表!$C:$O,9,FALSE),"")</f>
        <v/>
      </c>
    </row>
    <row r="123" customHeight="1" spans="2:18">
      <c r="B123" s="466" t="str">
        <f>IFERROR(VLOOKUP(MID(SUBSTITUTE(VLOOKUP($F$5,编号表!$A:$W,19,FALSE),",",""),(ROW(B123)-ROW($B$75))*4+1,4),招式表!$A:$C,3,FALSE),"")</f>
        <v/>
      </c>
      <c r="C123" s="220" t="str">
        <f>IFERROR(VLOOKUP(B123,招式表!$C:$O,9,FALSE),"")</f>
        <v/>
      </c>
      <c r="D123" s="468" t="str">
        <f t="shared" si="3"/>
        <v/>
      </c>
      <c r="E123" s="469"/>
      <c r="F123" s="466" t="str">
        <f>IFERROR(VLOOKUP(MID(SUBSTITUTE(VLOOKUP($F$5,编号表!$A:$W,20,FALSE),",",""),(ROW(F123)-ROW($F$75))*4+1,4),招式表!$A:$C,3,FALSE),"")</f>
        <v>虚张声势</v>
      </c>
      <c r="G123" s="220">
        <f>IFERROR(VLOOKUP(F123,招式表!$C:$O,9,FALSE),"")</f>
        <v>6</v>
      </c>
      <c r="H123" s="222" t="str">
        <f>IFERROR(VLOOKUP(MID(SUBSTITUTE(VLOOKUP($F$5,编号表!$A:$W,20,FALSE),",",""),(ROW(H123)-ROW($F$75)+50)*4+1,4),招式表!$A:$C,3,FALSE),"")</f>
        <v/>
      </c>
      <c r="I123" s="222" t="str">
        <f>IFERROR(VLOOKUP(H123,招式表!$C:$O,9,FALSE),"")</f>
        <v/>
      </c>
      <c r="J123" s="220" t="str">
        <f>IFERROR(VLOOKUP(MID(SUBSTITUTE(VLOOKUP($F$5,编号表!$A:$W,20,FALSE),",",""),(ROW(J123)-ROW($J$75)+100)*4+1,4),招式表!$A:$C,3,FALSE),"")</f>
        <v/>
      </c>
      <c r="K123" s="468" t="str">
        <f>IFERROR(VLOOKUP(J123,招式表!$C:$O,9,FALSE),"")</f>
        <v/>
      </c>
      <c r="M123" s="466" t="str">
        <f>IFERROR(VLOOKUP(MID(SUBSTITUTE(VLOOKUP($F$5,编号表!$A:$W,21,FALSE),",",""),(ROW(M123)-ROW($M$75))*4+1,4),招式表!$A:$C,3,FALSE),"")</f>
        <v/>
      </c>
      <c r="N123" s="467" t="str">
        <f>IFERROR(VLOOKUP(M123,招式表!$C:$O,9,FALSE),"")</f>
        <v/>
      </c>
      <c r="O123" s="463" t="str">
        <f>IFERROR(VLOOKUP(MID(SUBSTITUTE(VLOOKUP($F$5,编号表!$A:$W,22,FALSE),",",""),(ROW(O123)-ROW($O$75))*4+1,4),招式表!$A:$C,3,FALSE),"")</f>
        <v/>
      </c>
      <c r="P123" s="465" t="str">
        <f>IFERROR(VLOOKUP(O123,招式表!$C:$O,9,FALSE),"")</f>
        <v/>
      </c>
      <c r="Q123" s="466" t="str">
        <f>IFERROR(VLOOKUP(MID(SUBSTITUTE(VLOOKUP($F$5,编号表!$A:$W,23,FALSE),",",""),(ROW(Q123)-ROW($Q$75))*4+1,4),招式表!$A:$C,3,FALSE),"")</f>
        <v/>
      </c>
      <c r="R123" s="468" t="str">
        <f>IFERROR(VLOOKUP(Q123,招式表!$C:$O,9,FALSE),"")</f>
        <v/>
      </c>
    </row>
    <row r="124" customHeight="1" spans="2:18">
      <c r="B124" s="470" t="str">
        <f>IFERROR(VLOOKUP(MID(SUBSTITUTE(VLOOKUP($F$5,编号表!$A:$W,19,FALSE),",",""),(ROW(B124)-ROW($B$75))*4+1,4),招式表!$A:$C,3,FALSE),"")</f>
        <v/>
      </c>
      <c r="C124" s="471" t="str">
        <f>IFERROR(VLOOKUP(B124,招式表!$C:$O,9,FALSE),"")</f>
        <v/>
      </c>
      <c r="D124" s="472" t="str">
        <f t="shared" si="3"/>
        <v/>
      </c>
      <c r="E124" s="469"/>
      <c r="F124" s="470" t="str">
        <f>IFERROR(VLOOKUP(MID(SUBSTITUTE(VLOOKUP($F$5,编号表!$A:$W,20,FALSE),",",""),(ROW(F124)-ROW($F$75))*4+1,4),招式表!$A:$C,3,FALSE),"")</f>
        <v>剑舞</v>
      </c>
      <c r="G124" s="471">
        <f>IFERROR(VLOOKUP(F124,招式表!$C:$O,9,FALSE),"")</f>
        <v>6</v>
      </c>
      <c r="H124" s="473" t="str">
        <f>IFERROR(VLOOKUP(MID(SUBSTITUTE(VLOOKUP($F$5,编号表!$A:$W,20,FALSE),",",""),(ROW(H124)-ROW($F$75)+50)*4+1,4),招式表!$A:$C,3,FALSE),"")</f>
        <v/>
      </c>
      <c r="I124" s="473" t="str">
        <f>IFERROR(VLOOKUP(H124,招式表!$C:$O,9,FALSE),"")</f>
        <v/>
      </c>
      <c r="J124" s="471" t="str">
        <f>IFERROR(VLOOKUP(MID(SUBSTITUTE(VLOOKUP($F$5,编号表!$A:$W,20,FALSE),",",""),(ROW(J124)-ROW($J$75)+100)*4+1,4),招式表!$A:$C,3,FALSE),"")</f>
        <v/>
      </c>
      <c r="K124" s="472" t="str">
        <f>IFERROR(VLOOKUP(J124,招式表!$C:$O,9,FALSE),"")</f>
        <v/>
      </c>
      <c r="M124" s="470" t="str">
        <f>IFERROR(VLOOKUP(MID(SUBSTITUTE(VLOOKUP($F$5,编号表!$A:$W,21,FALSE),",",""),(ROW(M124)-ROW($M$75))*4+1,4),招式表!$A:$C,3,FALSE),"")</f>
        <v/>
      </c>
      <c r="N124" s="474" t="str">
        <f>IFERROR(VLOOKUP(M124,招式表!$C:$O,9,FALSE),"")</f>
        <v/>
      </c>
      <c r="O124" s="475" t="str">
        <f>IFERROR(VLOOKUP(MID(SUBSTITUTE(VLOOKUP($F$5,编号表!$A:$W,22,FALSE),",",""),(ROW(O124)-ROW($O$75))*4+1,4),招式表!$A:$C,3,FALSE),"")</f>
        <v/>
      </c>
      <c r="P124" s="476" t="str">
        <f>IFERROR(VLOOKUP(O124,招式表!$C:$O,9,FALSE),"")</f>
        <v/>
      </c>
      <c r="Q124" s="470" t="str">
        <f>IFERROR(VLOOKUP(MID(SUBSTITUTE(VLOOKUP($F$5,编号表!$A:$W,23,FALSE),",",""),(ROW(Q124)-ROW($Q$75))*4+1,4),招式表!$A:$C,3,FALSE),"")</f>
        <v/>
      </c>
      <c r="R124" s="472" t="str">
        <f>IFERROR(VLOOKUP(Q124,招式表!$C:$O,9,FALSE),"")</f>
        <v/>
      </c>
    </row>
    <row r="125" customHeight="1" spans="2:18">
      <c r="E125" s="469"/>
    </row>
    <row r="126" customHeight="1" spans="2:18">
      <c r="E126" s="469"/>
    </row>
    <row r="127" customHeight="1" spans="2:18">
      <c r="E127" s="469"/>
    </row>
    <row r="128" customHeight="1" spans="2:18">
      <c r="E128" s="469"/>
    </row>
  </sheetData>
  <mergeCells count="166">
    <mergeCell ref="B2:H2"/>
    <mergeCell ref="J2:N2"/>
    <mergeCell ref="P2:Q2"/>
    <mergeCell ref="R2:S2"/>
    <mergeCell ref="P17:S17"/>
    <mergeCell ref="J18:N18"/>
    <mergeCell ref="B26:S26"/>
    <mergeCell ref="C27:D27"/>
    <mergeCell ref="L27:M27"/>
    <mergeCell ref="C28:D28"/>
    <mergeCell ref="L28:M28"/>
    <mergeCell ref="C33:D33"/>
    <mergeCell ref="L33:M33"/>
    <mergeCell ref="C34:D34"/>
    <mergeCell ref="L34:M34"/>
    <mergeCell ref="B39:S39"/>
    <mergeCell ref="C40:D40"/>
    <mergeCell ref="L40:M40"/>
    <mergeCell ref="C41:D41"/>
    <mergeCell ref="L41:M41"/>
    <mergeCell ref="B48:J48"/>
    <mergeCell ref="L48:N48"/>
    <mergeCell ref="P48:S48"/>
    <mergeCell ref="B67:J67"/>
    <mergeCell ref="L67:O67"/>
    <mergeCell ref="Q67:S67"/>
    <mergeCell ref="B20:B21"/>
    <mergeCell ref="B22:B23"/>
    <mergeCell ref="B29:B32"/>
    <mergeCell ref="B35:B38"/>
    <mergeCell ref="B42:B45"/>
    <mergeCell ref="B49:B51"/>
    <mergeCell ref="B52:B54"/>
    <mergeCell ref="B55:B57"/>
    <mergeCell ref="B58:B64"/>
    <mergeCell ref="C22:C23"/>
    <mergeCell ref="E3:E4"/>
    <mergeCell ref="E5:E6"/>
    <mergeCell ref="E7:E8"/>
    <mergeCell ref="E11:E12"/>
    <mergeCell ref="E13:E14"/>
    <mergeCell ref="E17:E18"/>
    <mergeCell ref="F3:F4"/>
    <mergeCell ref="F5:F6"/>
    <mergeCell ref="F13:F14"/>
    <mergeCell ref="F17:F18"/>
    <mergeCell ref="G3:G4"/>
    <mergeCell ref="G5:G6"/>
    <mergeCell ref="G7:G8"/>
    <mergeCell ref="G11:G12"/>
    <mergeCell ref="G13:G14"/>
    <mergeCell ref="G15:G16"/>
    <mergeCell ref="G17:G18"/>
    <mergeCell ref="H3:H4"/>
    <mergeCell ref="H5:H6"/>
    <mergeCell ref="H13:H14"/>
    <mergeCell ref="H15:H16"/>
    <mergeCell ref="H17:H18"/>
    <mergeCell ref="J4:J5"/>
    <mergeCell ref="J6:J7"/>
    <mergeCell ref="J8:J9"/>
    <mergeCell ref="J10:J11"/>
    <mergeCell ref="J12:J13"/>
    <mergeCell ref="J14:J15"/>
    <mergeCell ref="J20:J21"/>
    <mergeCell ref="J22:J23"/>
    <mergeCell ref="J29:J32"/>
    <mergeCell ref="J35:J38"/>
    <mergeCell ref="J42:J45"/>
    <mergeCell ref="K4:K5"/>
    <mergeCell ref="K6:K7"/>
    <mergeCell ref="K8:K9"/>
    <mergeCell ref="K10:K11"/>
    <mergeCell ref="K12:K13"/>
    <mergeCell ref="K14:K15"/>
    <mergeCell ref="K20:K21"/>
    <mergeCell ref="K22:K23"/>
    <mergeCell ref="K29:K32"/>
    <mergeCell ref="K35:K38"/>
    <mergeCell ref="K42:K45"/>
    <mergeCell ref="L4:L5"/>
    <mergeCell ref="L6:L7"/>
    <mergeCell ref="L8:L9"/>
    <mergeCell ref="L10:L11"/>
    <mergeCell ref="L12:L13"/>
    <mergeCell ref="L14:L15"/>
    <mergeCell ref="L20:L21"/>
    <mergeCell ref="L22:L23"/>
    <mergeCell ref="L70:L71"/>
    <mergeCell ref="M4:M5"/>
    <mergeCell ref="M6:M7"/>
    <mergeCell ref="M8:M9"/>
    <mergeCell ref="M10:M11"/>
    <mergeCell ref="M12:M13"/>
    <mergeCell ref="M14:M15"/>
    <mergeCell ref="M20:M23"/>
    <mergeCell ref="M70:M71"/>
    <mergeCell ref="N4:N5"/>
    <mergeCell ref="N6:N7"/>
    <mergeCell ref="N8:N9"/>
    <mergeCell ref="N10:N11"/>
    <mergeCell ref="N12:N13"/>
    <mergeCell ref="N14:N15"/>
    <mergeCell ref="N20:N21"/>
    <mergeCell ref="N22:N23"/>
    <mergeCell ref="N70:N71"/>
    <mergeCell ref="P3:P4"/>
    <mergeCell ref="P5:P6"/>
    <mergeCell ref="P7:P8"/>
    <mergeCell ref="P9:P10"/>
    <mergeCell ref="P11:P12"/>
    <mergeCell ref="P13:P14"/>
    <mergeCell ref="P18:P19"/>
    <mergeCell ref="P20:P21"/>
    <mergeCell ref="P22:P23"/>
    <mergeCell ref="P53:P54"/>
    <mergeCell ref="P55:P56"/>
    <mergeCell ref="P59:P64"/>
    <mergeCell ref="Q3:Q4"/>
    <mergeCell ref="Q5:Q6"/>
    <mergeCell ref="Q7:Q8"/>
    <mergeCell ref="Q9:Q10"/>
    <mergeCell ref="Q11:Q12"/>
    <mergeCell ref="Q13:Q14"/>
    <mergeCell ref="Q18:Q19"/>
    <mergeCell ref="Q20:Q21"/>
    <mergeCell ref="Q22:Q23"/>
    <mergeCell ref="R3:R4"/>
    <mergeCell ref="R5:R6"/>
    <mergeCell ref="R7:R8"/>
    <mergeCell ref="R9:R10"/>
    <mergeCell ref="R11:R12"/>
    <mergeCell ref="R13:R14"/>
    <mergeCell ref="R18:R19"/>
    <mergeCell ref="R20:R21"/>
    <mergeCell ref="R22:R23"/>
    <mergeCell ref="S3:S4"/>
    <mergeCell ref="S5:S6"/>
    <mergeCell ref="S7:S8"/>
    <mergeCell ref="S9:S10"/>
    <mergeCell ref="S11:S12"/>
    <mergeCell ref="S13:S14"/>
    <mergeCell ref="S18:S19"/>
    <mergeCell ref="S20:S21"/>
    <mergeCell ref="S22:S23"/>
    <mergeCell ref="S29:S32"/>
    <mergeCell ref="S35:S38"/>
    <mergeCell ref="S42:S45"/>
    <mergeCell ref="B6:D16"/>
    <mergeCell ref="C49:J51"/>
    <mergeCell ref="C52:J54"/>
    <mergeCell ref="C55:J57"/>
    <mergeCell ref="C58:J64"/>
    <mergeCell ref="P51:Q52"/>
    <mergeCell ref="R51:S52"/>
    <mergeCell ref="L42:R45"/>
    <mergeCell ref="C42:I45"/>
    <mergeCell ref="C29:I32"/>
    <mergeCell ref="L29:R32"/>
    <mergeCell ref="L35:R38"/>
    <mergeCell ref="C35:I38"/>
    <mergeCell ref="Q59:S64"/>
    <mergeCell ref="Q53:S54"/>
    <mergeCell ref="Q55:S56"/>
    <mergeCell ref="C19:H21"/>
    <mergeCell ref="D22:H23"/>
  </mergeCells>
  <conditionalFormatting sqref="F7">
    <cfRule type="cellIs" dxfId="19" priority="545" operator="equal">
      <formula>"星晶"</formula>
    </cfRule>
  </conditionalFormatting>
  <conditionalFormatting sqref="F8">
    <cfRule type="cellIs" dxfId="19" priority="622" operator="equal">
      <formula>"星晶"</formula>
    </cfRule>
  </conditionalFormatting>
  <conditionalFormatting sqref="F12">
    <cfRule type="colorScale" priority="126">
      <colorScale>
        <cfvo type="num" val="0"/>
        <cfvo type="num" val="0.5"/>
        <cfvo type="num" val="1"/>
        <color rgb="FFFF0000"/>
        <color rgb="FFFFC000"/>
        <color rgb="FF00B050"/>
      </colorScale>
    </cfRule>
  </conditionalFormatting>
  <conditionalFormatting sqref="H12">
    <cfRule type="colorScale" priority="1">
      <colorScale>
        <cfvo type="num" val="0"/>
        <cfvo type="num" val="0.5"/>
        <cfvo type="num" val="1"/>
        <color theme="5"/>
        <color rgb="FF00B0F0"/>
        <color rgb="FF0070C0"/>
      </colorScale>
    </cfRule>
  </conditionalFormatting>
  <conditionalFormatting sqref="F16">
    <cfRule type="cellIs" dxfId="19" priority="603" operator="equal">
      <formula>"星晶"</formula>
    </cfRule>
    <cfRule type="cellIs" dxfId="37" priority="604" operator="equal">
      <formula>"地面"</formula>
    </cfRule>
    <cfRule type="cellIs" dxfId="36" priority="605" operator="equal">
      <formula>"妖精"</formula>
    </cfRule>
    <cfRule type="cellIs" dxfId="35" priority="606" operator="equal">
      <formula>"幽灵"</formula>
    </cfRule>
    <cfRule type="cellIs" dxfId="34" priority="607" operator="equal">
      <formula>"岩石"</formula>
    </cfRule>
    <cfRule type="cellIs" dxfId="33" priority="608" operator="equal">
      <formula>"超能力"</formula>
    </cfRule>
    <cfRule type="cellIs" dxfId="32" priority="609" operator="equal">
      <formula>"飞行"</formula>
    </cfRule>
    <cfRule type="cellIs" dxfId="31" priority="610" operator="equal">
      <formula>"格斗"</formula>
    </cfRule>
    <cfRule type="cellIs" dxfId="30" priority="611" operator="equal">
      <formula>"钢"</formula>
    </cfRule>
    <cfRule type="cellIs" dxfId="29" priority="612" operator="equal">
      <formula>"恶"</formula>
    </cfRule>
    <cfRule type="cellIs" dxfId="28" priority="613" operator="equal">
      <formula>"龙"</formula>
    </cfRule>
    <cfRule type="cellIs" dxfId="27" priority="614" operator="equal">
      <formula>"虫"</formula>
    </cfRule>
    <cfRule type="cellIs" dxfId="26" priority="615" operator="equal">
      <formula>"毒"</formula>
    </cfRule>
    <cfRule type="cellIs" dxfId="25" priority="616" operator="equal">
      <formula>"冰"</formula>
    </cfRule>
    <cfRule type="cellIs" dxfId="24" priority="617" operator="equal">
      <formula>"电"</formula>
    </cfRule>
    <cfRule type="cellIs" dxfId="23" priority="618" operator="equal">
      <formula>"水"</formula>
    </cfRule>
    <cfRule type="cellIs" dxfId="22" priority="619" operator="equal">
      <formula>"草"</formula>
    </cfRule>
    <cfRule type="cellIs" dxfId="21" priority="620" operator="equal">
      <formula>"火"</formula>
    </cfRule>
    <cfRule type="cellIs" dxfId="20" priority="621" operator="equal">
      <formula>"一般"</formula>
    </cfRule>
  </conditionalFormatting>
  <conditionalFormatting sqref="F27">
    <cfRule type="cellIs" dxfId="19" priority="526" operator="equal">
      <formula>"星晶"</formula>
    </cfRule>
    <cfRule type="cellIs" dxfId="37" priority="527" operator="equal">
      <formula>"地面"</formula>
    </cfRule>
    <cfRule type="cellIs" dxfId="36" priority="528" operator="equal">
      <formula>"妖精"</formula>
    </cfRule>
    <cfRule type="cellIs" dxfId="35" priority="529" operator="equal">
      <formula>"幽灵"</formula>
    </cfRule>
    <cfRule type="cellIs" dxfId="34" priority="530" operator="equal">
      <formula>"岩石"</formula>
    </cfRule>
    <cfRule type="cellIs" dxfId="33" priority="531" operator="equal">
      <formula>"超能力"</formula>
    </cfRule>
    <cfRule type="cellIs" dxfId="32" priority="532" operator="equal">
      <formula>"飞行"</formula>
    </cfRule>
    <cfRule type="cellIs" dxfId="31" priority="533" operator="equal">
      <formula>"格斗"</formula>
    </cfRule>
    <cfRule type="cellIs" dxfId="30" priority="534" operator="equal">
      <formula>"钢"</formula>
    </cfRule>
    <cfRule type="cellIs" dxfId="29" priority="535" operator="equal">
      <formula>"恶"</formula>
    </cfRule>
    <cfRule type="cellIs" dxfId="28" priority="536" operator="equal">
      <formula>"龙"</formula>
    </cfRule>
    <cfRule type="cellIs" dxfId="27" priority="537" operator="equal">
      <formula>"虫"</formula>
    </cfRule>
    <cfRule type="cellIs" dxfId="26" priority="538" operator="equal">
      <formula>"毒"</formula>
    </cfRule>
    <cfRule type="cellIs" dxfId="25" priority="539" operator="equal">
      <formula>"冰"</formula>
    </cfRule>
    <cfRule type="cellIs" dxfId="24" priority="540" operator="equal">
      <formula>"电"</formula>
    </cfRule>
    <cfRule type="cellIs" dxfId="23" priority="541" operator="equal">
      <formula>"水"</formula>
    </cfRule>
    <cfRule type="cellIs" dxfId="22" priority="542" operator="equal">
      <formula>"草"</formula>
    </cfRule>
    <cfRule type="cellIs" dxfId="21" priority="543" operator="equal">
      <formula>"火"</formula>
    </cfRule>
    <cfRule type="cellIs" dxfId="20" priority="544" operator="equal">
      <formula>"一般"</formula>
    </cfRule>
  </conditionalFormatting>
  <conditionalFormatting sqref="H27">
    <cfRule type="cellIs" dxfId="40" priority="697" operator="equal">
      <formula>"特殊"</formula>
    </cfRule>
    <cfRule type="cellIs" dxfId="39" priority="698" operator="equal">
      <formula>"变化"</formula>
    </cfRule>
    <cfRule type="cellIs" dxfId="38" priority="699" operator="equal">
      <formula>"物理"</formula>
    </cfRule>
  </conditionalFormatting>
  <conditionalFormatting sqref="O27">
    <cfRule type="cellIs" dxfId="19" priority="64" operator="equal">
      <formula>"星晶"</formula>
    </cfRule>
    <cfRule type="cellIs" dxfId="37" priority="65" operator="equal">
      <formula>"地面"</formula>
    </cfRule>
    <cfRule type="cellIs" dxfId="36" priority="66" operator="equal">
      <formula>"妖精"</formula>
    </cfRule>
    <cfRule type="cellIs" dxfId="35" priority="67" operator="equal">
      <formula>"幽灵"</formula>
    </cfRule>
    <cfRule type="cellIs" dxfId="34" priority="68" operator="equal">
      <formula>"岩石"</formula>
    </cfRule>
    <cfRule type="cellIs" dxfId="33" priority="69" operator="equal">
      <formula>"超能力"</formula>
    </cfRule>
    <cfRule type="cellIs" dxfId="32" priority="70" operator="equal">
      <formula>"飞行"</formula>
    </cfRule>
    <cfRule type="cellIs" dxfId="31" priority="71" operator="equal">
      <formula>"格斗"</formula>
    </cfRule>
    <cfRule type="cellIs" dxfId="30" priority="72" operator="equal">
      <formula>"钢"</formula>
    </cfRule>
    <cfRule type="cellIs" dxfId="29" priority="73" operator="equal">
      <formula>"恶"</formula>
    </cfRule>
    <cfRule type="cellIs" dxfId="28" priority="74" operator="equal">
      <formula>"龙"</formula>
    </cfRule>
    <cfRule type="cellIs" dxfId="27" priority="75" operator="equal">
      <formula>"虫"</formula>
    </cfRule>
    <cfRule type="cellIs" dxfId="26" priority="76" operator="equal">
      <formula>"毒"</formula>
    </cfRule>
    <cfRule type="cellIs" dxfId="25" priority="77" operator="equal">
      <formula>"冰"</formula>
    </cfRule>
    <cfRule type="cellIs" dxfId="24" priority="78" operator="equal">
      <formula>"电"</formula>
    </cfRule>
    <cfRule type="cellIs" dxfId="23" priority="79" operator="equal">
      <formula>"水"</formula>
    </cfRule>
    <cfRule type="cellIs" dxfId="22" priority="80" operator="equal">
      <formula>"草"</formula>
    </cfRule>
    <cfRule type="cellIs" dxfId="21" priority="81" operator="equal">
      <formula>"火"</formula>
    </cfRule>
    <cfRule type="cellIs" dxfId="20" priority="82" operator="equal">
      <formula>"一般"</formula>
    </cfRule>
  </conditionalFormatting>
  <conditionalFormatting sqref="Q27">
    <cfRule type="cellIs" dxfId="40" priority="101" operator="equal">
      <formula>"特殊"</formula>
    </cfRule>
    <cfRule type="cellIs" dxfId="39" priority="102" operator="equal">
      <formula>"变化"</formula>
    </cfRule>
    <cfRule type="cellIs" dxfId="38" priority="103" operator="equal">
      <formula>"物理"</formula>
    </cfRule>
  </conditionalFormatting>
  <conditionalFormatting sqref="Q28">
    <cfRule type="cellIs" dxfId="37" priority="83" operator="equal">
      <formula>"地面"</formula>
    </cfRule>
    <cfRule type="cellIs" dxfId="36" priority="84" operator="equal">
      <formula>"妖精"</formula>
    </cfRule>
    <cfRule type="cellIs" dxfId="35" priority="85" operator="equal">
      <formula>"幽灵"</formula>
    </cfRule>
    <cfRule type="cellIs" dxfId="34" priority="86" operator="equal">
      <formula>"岩石"</formula>
    </cfRule>
    <cfRule type="cellIs" dxfId="33" priority="87" operator="equal">
      <formula>"超能力"</formula>
    </cfRule>
    <cfRule type="cellIs" dxfId="32" priority="88" operator="equal">
      <formula>"飞行"</formula>
    </cfRule>
    <cfRule type="cellIs" dxfId="31" priority="89" operator="equal">
      <formula>"格斗"</formula>
    </cfRule>
    <cfRule type="cellIs" dxfId="30" priority="90" operator="equal">
      <formula>"钢"</formula>
    </cfRule>
    <cfRule type="cellIs" dxfId="29" priority="91" operator="equal">
      <formula>"恶"</formula>
    </cfRule>
    <cfRule type="cellIs" dxfId="28" priority="92" operator="equal">
      <formula>"龙"</formula>
    </cfRule>
    <cfRule type="cellIs" dxfId="27" priority="93" operator="equal">
      <formula>"虫"</formula>
    </cfRule>
    <cfRule type="cellIs" dxfId="26" priority="94" operator="equal">
      <formula>"毒"</formula>
    </cfRule>
    <cfRule type="cellIs" dxfId="25" priority="95" operator="equal">
      <formula>"冰"</formula>
    </cfRule>
    <cfRule type="cellIs" dxfId="24" priority="96" operator="equal">
      <formula>"电"</formula>
    </cfRule>
    <cfRule type="cellIs" dxfId="23" priority="97" operator="equal">
      <formula>"水"</formula>
    </cfRule>
    <cfRule type="cellIs" dxfId="22" priority="98" operator="equal">
      <formula>"草"</formula>
    </cfRule>
    <cfRule type="cellIs" dxfId="21" priority="99" operator="equal">
      <formula>"火"</formula>
    </cfRule>
    <cfRule type="cellIs" dxfId="20" priority="100" operator="equal">
      <formula>"一般"</formula>
    </cfRule>
  </conditionalFormatting>
  <conditionalFormatting sqref="F33">
    <cfRule type="cellIs" dxfId="19" priority="584" operator="equal">
      <formula>"星晶"</formula>
    </cfRule>
    <cfRule type="cellIs" dxfId="37" priority="585" operator="equal">
      <formula>"地面"</formula>
    </cfRule>
    <cfRule type="cellIs" dxfId="36" priority="586" operator="equal">
      <formula>"妖精"</formula>
    </cfRule>
    <cfRule type="cellIs" dxfId="35" priority="587" operator="equal">
      <formula>"幽灵"</formula>
    </cfRule>
    <cfRule type="cellIs" dxfId="34" priority="588" operator="equal">
      <formula>"岩石"</formula>
    </cfRule>
    <cfRule type="cellIs" dxfId="33" priority="589" operator="equal">
      <formula>"超能力"</formula>
    </cfRule>
    <cfRule type="cellIs" dxfId="32" priority="590" operator="equal">
      <formula>"飞行"</formula>
    </cfRule>
    <cfRule type="cellIs" dxfId="31" priority="591" operator="equal">
      <formula>"格斗"</formula>
    </cfRule>
    <cfRule type="cellIs" dxfId="30" priority="592" operator="equal">
      <formula>"钢"</formula>
    </cfRule>
    <cfRule type="cellIs" dxfId="29" priority="593" operator="equal">
      <formula>"恶"</formula>
    </cfRule>
    <cfRule type="cellIs" dxfId="28" priority="594" operator="equal">
      <formula>"龙"</formula>
    </cfRule>
    <cfRule type="cellIs" dxfId="27" priority="595" operator="equal">
      <formula>"虫"</formula>
    </cfRule>
    <cfRule type="cellIs" dxfId="26" priority="596" operator="equal">
      <formula>"毒"</formula>
    </cfRule>
    <cfRule type="cellIs" dxfId="25" priority="597" operator="equal">
      <formula>"冰"</formula>
    </cfRule>
    <cfRule type="cellIs" dxfId="24" priority="598" operator="equal">
      <formula>"电"</formula>
    </cfRule>
    <cfRule type="cellIs" dxfId="23" priority="599" operator="equal">
      <formula>"水"</formula>
    </cfRule>
    <cfRule type="cellIs" dxfId="22" priority="600" operator="equal">
      <formula>"草"</formula>
    </cfRule>
    <cfRule type="cellIs" dxfId="21" priority="601" operator="equal">
      <formula>"火"</formula>
    </cfRule>
    <cfRule type="cellIs" dxfId="20" priority="602" operator="equal">
      <formula>"一般"</formula>
    </cfRule>
  </conditionalFormatting>
  <conditionalFormatting sqref="H33">
    <cfRule type="cellIs" dxfId="40" priority="689" operator="equal">
      <formula>"特殊"</formula>
    </cfRule>
    <cfRule type="cellIs" dxfId="39" priority="690" operator="equal">
      <formula>"变化"</formula>
    </cfRule>
    <cfRule type="cellIs" dxfId="38" priority="691" operator="equal">
      <formula>"物理"</formula>
    </cfRule>
  </conditionalFormatting>
  <conditionalFormatting sqref="O33">
    <cfRule type="cellIs" dxfId="19" priority="104" operator="equal">
      <formula>"星晶"</formula>
    </cfRule>
    <cfRule type="cellIs" dxfId="37" priority="105" operator="equal">
      <formula>"地面"</formula>
    </cfRule>
    <cfRule type="cellIs" dxfId="36" priority="106" operator="equal">
      <formula>"妖精"</formula>
    </cfRule>
    <cfRule type="cellIs" dxfId="35" priority="107" operator="equal">
      <formula>"幽灵"</formula>
    </cfRule>
    <cfRule type="cellIs" dxfId="34" priority="108" operator="equal">
      <formula>"岩石"</formula>
    </cfRule>
    <cfRule type="cellIs" dxfId="33" priority="109" operator="equal">
      <formula>"超能力"</formula>
    </cfRule>
    <cfRule type="cellIs" dxfId="32" priority="110" operator="equal">
      <formula>"飞行"</formula>
    </cfRule>
    <cfRule type="cellIs" dxfId="31" priority="111" operator="equal">
      <formula>"格斗"</formula>
    </cfRule>
    <cfRule type="cellIs" dxfId="30" priority="112" operator="equal">
      <formula>"钢"</formula>
    </cfRule>
    <cfRule type="cellIs" dxfId="29" priority="113" operator="equal">
      <formula>"恶"</formula>
    </cfRule>
    <cfRule type="cellIs" dxfId="28" priority="114" operator="equal">
      <formula>"龙"</formula>
    </cfRule>
    <cfRule type="cellIs" dxfId="27" priority="115" operator="equal">
      <formula>"虫"</formula>
    </cfRule>
    <cfRule type="cellIs" dxfId="26" priority="116" operator="equal">
      <formula>"毒"</formula>
    </cfRule>
    <cfRule type="cellIs" dxfId="25" priority="117" operator="equal">
      <formula>"冰"</formula>
    </cfRule>
    <cfRule type="cellIs" dxfId="24" priority="118" operator="equal">
      <formula>"电"</formula>
    </cfRule>
    <cfRule type="cellIs" dxfId="23" priority="119" operator="equal">
      <formula>"水"</formula>
    </cfRule>
    <cfRule type="cellIs" dxfId="22" priority="120" operator="equal">
      <formula>"草"</formula>
    </cfRule>
    <cfRule type="cellIs" dxfId="21" priority="121" operator="equal">
      <formula>"火"</formula>
    </cfRule>
    <cfRule type="cellIs" dxfId="20" priority="122" operator="equal">
      <formula>"一般"</formula>
    </cfRule>
  </conditionalFormatting>
  <conditionalFormatting sqref="Q33">
    <cfRule type="cellIs" dxfId="40" priority="123" operator="equal">
      <formula>"特殊"</formula>
    </cfRule>
    <cfRule type="cellIs" dxfId="39" priority="124" operator="equal">
      <formula>"变化"</formula>
    </cfRule>
    <cfRule type="cellIs" dxfId="38" priority="125" operator="equal">
      <formula>"物理"</formula>
    </cfRule>
  </conditionalFormatting>
  <conditionalFormatting sqref="H34">
    <cfRule type="cellIs" dxfId="37" priority="626" operator="equal">
      <formula>"地面"</formula>
    </cfRule>
    <cfRule type="cellIs" dxfId="36" priority="627" operator="equal">
      <formula>"妖精"</formula>
    </cfRule>
    <cfRule type="cellIs" dxfId="35" priority="628" operator="equal">
      <formula>"幽灵"</formula>
    </cfRule>
    <cfRule type="cellIs" dxfId="34" priority="629" operator="equal">
      <formula>"岩石"</formula>
    </cfRule>
    <cfRule type="cellIs" dxfId="33" priority="630" operator="equal">
      <formula>"超能力"</formula>
    </cfRule>
    <cfRule type="cellIs" dxfId="32" priority="631" operator="equal">
      <formula>"飞行"</formula>
    </cfRule>
    <cfRule type="cellIs" dxfId="31" priority="632" operator="equal">
      <formula>"格斗"</formula>
    </cfRule>
    <cfRule type="cellIs" dxfId="30" priority="633" operator="equal">
      <formula>"钢"</formula>
    </cfRule>
    <cfRule type="cellIs" dxfId="29" priority="634" operator="equal">
      <formula>"恶"</formula>
    </cfRule>
    <cfRule type="cellIs" dxfId="28" priority="635" operator="equal">
      <formula>"龙"</formula>
    </cfRule>
    <cfRule type="cellIs" dxfId="27" priority="636" operator="equal">
      <formula>"虫"</formula>
    </cfRule>
    <cfRule type="cellIs" dxfId="26" priority="637" operator="equal">
      <formula>"毒"</formula>
    </cfRule>
    <cfRule type="cellIs" dxfId="25" priority="638" operator="equal">
      <formula>"冰"</formula>
    </cfRule>
    <cfRule type="cellIs" dxfId="24" priority="639" operator="equal">
      <formula>"电"</formula>
    </cfRule>
    <cfRule type="cellIs" dxfId="23" priority="640" operator="equal">
      <formula>"水"</formula>
    </cfRule>
    <cfRule type="cellIs" dxfId="22" priority="641" operator="equal">
      <formula>"草"</formula>
    </cfRule>
    <cfRule type="cellIs" dxfId="21" priority="642" operator="equal">
      <formula>"火"</formula>
    </cfRule>
    <cfRule type="cellIs" dxfId="20" priority="643" operator="equal">
      <formula>"一般"</formula>
    </cfRule>
  </conditionalFormatting>
  <conditionalFormatting sqref="F40">
    <cfRule type="cellIs" dxfId="19" priority="42" operator="equal">
      <formula>"星晶"</formula>
    </cfRule>
    <cfRule type="cellIs" dxfId="37" priority="43" operator="equal">
      <formula>"地面"</formula>
    </cfRule>
    <cfRule type="cellIs" dxfId="36" priority="44" operator="equal">
      <formula>"妖精"</formula>
    </cfRule>
    <cfRule type="cellIs" dxfId="35" priority="45" operator="equal">
      <formula>"幽灵"</formula>
    </cfRule>
    <cfRule type="cellIs" dxfId="34" priority="46" operator="equal">
      <formula>"岩石"</formula>
    </cfRule>
    <cfRule type="cellIs" dxfId="33" priority="47" operator="equal">
      <formula>"超能力"</formula>
    </cfRule>
    <cfRule type="cellIs" dxfId="32" priority="48" operator="equal">
      <formula>"飞行"</formula>
    </cfRule>
    <cfRule type="cellIs" dxfId="31" priority="49" operator="equal">
      <formula>"格斗"</formula>
    </cfRule>
    <cfRule type="cellIs" dxfId="30" priority="50" operator="equal">
      <formula>"钢"</formula>
    </cfRule>
    <cfRule type="cellIs" dxfId="29" priority="51" operator="equal">
      <formula>"恶"</formula>
    </cfRule>
    <cfRule type="cellIs" dxfId="28" priority="52" operator="equal">
      <formula>"龙"</formula>
    </cfRule>
    <cfRule type="cellIs" dxfId="27" priority="53" operator="equal">
      <formula>"虫"</formula>
    </cfRule>
    <cfRule type="cellIs" dxfId="26" priority="54" operator="equal">
      <formula>"毒"</formula>
    </cfRule>
    <cfRule type="cellIs" dxfId="25" priority="55" operator="equal">
      <formula>"冰"</formula>
    </cfRule>
    <cfRule type="cellIs" dxfId="24" priority="56" operator="equal">
      <formula>"电"</formula>
    </cfRule>
    <cfRule type="cellIs" dxfId="23" priority="57" operator="equal">
      <formula>"水"</formula>
    </cfRule>
    <cfRule type="cellIs" dxfId="22" priority="58" operator="equal">
      <formula>"草"</formula>
    </cfRule>
    <cfRule type="cellIs" dxfId="21" priority="59" operator="equal">
      <formula>"火"</formula>
    </cfRule>
    <cfRule type="cellIs" dxfId="20" priority="60" operator="equal">
      <formula>"一般"</formula>
    </cfRule>
  </conditionalFormatting>
  <conditionalFormatting sqref="H40">
    <cfRule type="cellIs" dxfId="40" priority="61" operator="equal">
      <formula>"特殊"</formula>
    </cfRule>
    <cfRule type="cellIs" dxfId="39" priority="62" operator="equal">
      <formula>"变化"</formula>
    </cfRule>
    <cfRule type="cellIs" dxfId="38" priority="63" operator="equal">
      <formula>"物理"</formula>
    </cfRule>
  </conditionalFormatting>
  <conditionalFormatting sqref="O40">
    <cfRule type="cellIs" dxfId="19" priority="2" operator="equal">
      <formula>"星晶"</formula>
    </cfRule>
    <cfRule type="cellIs" dxfId="37" priority="3" operator="equal">
      <formula>"地面"</formula>
    </cfRule>
    <cfRule type="cellIs" dxfId="36" priority="4" operator="equal">
      <formula>"妖精"</formula>
    </cfRule>
    <cfRule type="cellIs" dxfId="35" priority="5" operator="equal">
      <formula>"幽灵"</formula>
    </cfRule>
    <cfRule type="cellIs" dxfId="34" priority="6" operator="equal">
      <formula>"岩石"</formula>
    </cfRule>
    <cfRule type="cellIs" dxfId="33" priority="7" operator="equal">
      <formula>"超能力"</formula>
    </cfRule>
    <cfRule type="cellIs" dxfId="32" priority="8" operator="equal">
      <formula>"飞行"</formula>
    </cfRule>
    <cfRule type="cellIs" dxfId="31" priority="9" operator="equal">
      <formula>"格斗"</formula>
    </cfRule>
    <cfRule type="cellIs" dxfId="30" priority="10" operator="equal">
      <formula>"钢"</formula>
    </cfRule>
    <cfRule type="cellIs" dxfId="29" priority="11" operator="equal">
      <formula>"恶"</formula>
    </cfRule>
    <cfRule type="cellIs" dxfId="28" priority="12" operator="equal">
      <formula>"龙"</formula>
    </cfRule>
    <cfRule type="cellIs" dxfId="27" priority="13" operator="equal">
      <formula>"虫"</formula>
    </cfRule>
    <cfRule type="cellIs" dxfId="26" priority="14" operator="equal">
      <formula>"毒"</formula>
    </cfRule>
    <cfRule type="cellIs" dxfId="25" priority="15" operator="equal">
      <formula>"冰"</formula>
    </cfRule>
    <cfRule type="cellIs" dxfId="24" priority="16" operator="equal">
      <formula>"电"</formula>
    </cfRule>
    <cfRule type="cellIs" dxfId="23" priority="17" operator="equal">
      <formula>"水"</formula>
    </cfRule>
    <cfRule type="cellIs" dxfId="22" priority="18" operator="equal">
      <formula>"草"</formula>
    </cfRule>
    <cfRule type="cellIs" dxfId="21" priority="19" operator="equal">
      <formula>"火"</formula>
    </cfRule>
    <cfRule type="cellIs" dxfId="20" priority="20" operator="equal">
      <formula>"一般"</formula>
    </cfRule>
  </conditionalFormatting>
  <conditionalFormatting sqref="Q40">
    <cfRule type="cellIs" dxfId="40" priority="39" operator="equal">
      <formula>"特殊"</formula>
    </cfRule>
    <cfRule type="cellIs" dxfId="39" priority="40" operator="equal">
      <formula>"变化"</formula>
    </cfRule>
    <cfRule type="cellIs" dxfId="38" priority="41" operator="equal">
      <formula>"物理"</formula>
    </cfRule>
  </conditionalFormatting>
  <conditionalFormatting sqref="Q41">
    <cfRule type="cellIs" dxfId="37" priority="21" operator="equal">
      <formula>"地面"</formula>
    </cfRule>
    <cfRule type="cellIs" dxfId="36" priority="22" operator="equal">
      <formula>"妖精"</formula>
    </cfRule>
    <cfRule type="cellIs" dxfId="35" priority="23" operator="equal">
      <formula>"幽灵"</formula>
    </cfRule>
    <cfRule type="cellIs" dxfId="34" priority="24" operator="equal">
      <formula>"岩石"</formula>
    </cfRule>
    <cfRule type="cellIs" dxfId="33" priority="25" operator="equal">
      <formula>"超能力"</formula>
    </cfRule>
    <cfRule type="cellIs" dxfId="32" priority="26" operator="equal">
      <formula>"飞行"</formula>
    </cfRule>
    <cfRule type="cellIs" dxfId="31" priority="27" operator="equal">
      <formula>"格斗"</formula>
    </cfRule>
    <cfRule type="cellIs" dxfId="30" priority="28" operator="equal">
      <formula>"钢"</formula>
    </cfRule>
    <cfRule type="cellIs" dxfId="29" priority="29" operator="equal">
      <formula>"恶"</formula>
    </cfRule>
    <cfRule type="cellIs" dxfId="28" priority="30" operator="equal">
      <formula>"龙"</formula>
    </cfRule>
    <cfRule type="cellIs" dxfId="27" priority="31" operator="equal">
      <formula>"虫"</formula>
    </cfRule>
    <cfRule type="cellIs" dxfId="26" priority="32" operator="equal">
      <formula>"毒"</formula>
    </cfRule>
    <cfRule type="cellIs" dxfId="25" priority="33" operator="equal">
      <formula>"冰"</formula>
    </cfRule>
    <cfRule type="cellIs" dxfId="24" priority="34" operator="equal">
      <formula>"电"</formula>
    </cfRule>
    <cfRule type="cellIs" dxfId="23" priority="35" operator="equal">
      <formula>"水"</formula>
    </cfRule>
    <cfRule type="cellIs" dxfId="22" priority="36" operator="equal">
      <formula>"草"</formula>
    </cfRule>
    <cfRule type="cellIs" dxfId="21" priority="37" operator="equal">
      <formula>"火"</formula>
    </cfRule>
    <cfRule type="cellIs" dxfId="20" priority="38" operator="equal">
      <formula>"一般"</formula>
    </cfRule>
  </conditionalFormatting>
  <conditionalFormatting sqref="S49">
    <cfRule type="cellIs" dxfId="40" priority="623" operator="equal">
      <formula>"特殊"</formula>
    </cfRule>
    <cfRule type="cellIs" dxfId="39" priority="624" operator="equal">
      <formula>"变化"</formula>
    </cfRule>
    <cfRule type="cellIs" dxfId="38" priority="625" operator="equal">
      <formula>"物理"</formula>
    </cfRule>
  </conditionalFormatting>
  <conditionalFormatting sqref="S50">
    <cfRule type="cellIs" dxfId="19" priority="469" operator="equal">
      <formula>"星晶"</formula>
    </cfRule>
    <cfRule type="cellIs" dxfId="37" priority="470" operator="equal">
      <formula>"地面"</formula>
    </cfRule>
    <cfRule type="cellIs" dxfId="36" priority="471" operator="equal">
      <formula>"妖精"</formula>
    </cfRule>
    <cfRule type="cellIs" dxfId="35" priority="472" operator="equal">
      <formula>"幽灵"</formula>
    </cfRule>
    <cfRule type="cellIs" dxfId="34" priority="473" operator="equal">
      <formula>"岩石"</formula>
    </cfRule>
    <cfRule type="cellIs" dxfId="33" priority="474" operator="equal">
      <formula>"超能力"</formula>
    </cfRule>
    <cfRule type="cellIs" dxfId="32" priority="475" operator="equal">
      <formula>"飞行"</formula>
    </cfRule>
    <cfRule type="cellIs" dxfId="31" priority="476" operator="equal">
      <formula>"格斗"</formula>
    </cfRule>
    <cfRule type="cellIs" dxfId="30" priority="477" operator="equal">
      <formula>"钢"</formula>
    </cfRule>
    <cfRule type="cellIs" dxfId="29" priority="478" operator="equal">
      <formula>"恶"</formula>
    </cfRule>
    <cfRule type="cellIs" dxfId="28" priority="479" operator="equal">
      <formula>"龙"</formula>
    </cfRule>
    <cfRule type="cellIs" dxfId="27" priority="480" operator="equal">
      <formula>"虫"</formula>
    </cfRule>
    <cfRule type="cellIs" dxfId="26" priority="481" operator="equal">
      <formula>"毒"</formula>
    </cfRule>
    <cfRule type="cellIs" dxfId="25" priority="482" operator="equal">
      <formula>"冰"</formula>
    </cfRule>
    <cfRule type="cellIs" dxfId="24" priority="483" operator="equal">
      <formula>"电"</formula>
    </cfRule>
    <cfRule type="cellIs" dxfId="23" priority="484" operator="equal">
      <formula>"水"</formula>
    </cfRule>
    <cfRule type="cellIs" dxfId="22" priority="485" operator="equal">
      <formula>"草"</formula>
    </cfRule>
    <cfRule type="cellIs" dxfId="21" priority="486" operator="equal">
      <formula>"火"</formula>
    </cfRule>
    <cfRule type="cellIs" dxfId="20" priority="487" operator="equal">
      <formula>"一般"</formula>
    </cfRule>
  </conditionalFormatting>
  <conditionalFormatting sqref="B68">
    <cfRule type="cellIs" dxfId="19" priority="450" operator="equal">
      <formula>"星晶"</formula>
    </cfRule>
    <cfRule type="cellIs" dxfId="37" priority="451" operator="equal">
      <formula>"地面"</formula>
    </cfRule>
    <cfRule type="cellIs" dxfId="36" priority="452" operator="equal">
      <formula>"妖精"</formula>
    </cfRule>
    <cfRule type="cellIs" dxfId="35" priority="453" operator="equal">
      <formula>"幽灵"</formula>
    </cfRule>
    <cfRule type="cellIs" dxfId="34" priority="454" operator="equal">
      <formula>"岩石"</formula>
    </cfRule>
    <cfRule type="cellIs" dxfId="33" priority="455" operator="equal">
      <formula>"超能力"</formula>
    </cfRule>
    <cfRule type="cellIs" dxfId="32" priority="456" operator="equal">
      <formula>"飞行"</formula>
    </cfRule>
    <cfRule type="cellIs" dxfId="31" priority="457" operator="equal">
      <formula>"格斗"</formula>
    </cfRule>
    <cfRule type="cellIs" dxfId="30" priority="458" operator="equal">
      <formula>"钢"</formula>
    </cfRule>
    <cfRule type="cellIs" dxfId="29" priority="459" operator="equal">
      <formula>"恶"</formula>
    </cfRule>
    <cfRule type="cellIs" dxfId="28" priority="460" operator="equal">
      <formula>"龙"</formula>
    </cfRule>
    <cfRule type="cellIs" dxfId="27" priority="461" operator="equal">
      <formula>"虫"</formula>
    </cfRule>
    <cfRule type="cellIs" dxfId="26" priority="462" operator="equal">
      <formula>"毒"</formula>
    </cfRule>
    <cfRule type="cellIs" dxfId="25" priority="463" operator="equal">
      <formula>"冰"</formula>
    </cfRule>
    <cfRule type="cellIs" dxfId="24" priority="464" operator="equal">
      <formula>"电"</formula>
    </cfRule>
    <cfRule type="cellIs" dxfId="23" priority="465" operator="equal">
      <formula>"水"</formula>
    </cfRule>
    <cfRule type="cellIs" dxfId="22" priority="466" operator="equal">
      <formula>"草"</formula>
    </cfRule>
    <cfRule type="cellIs" dxfId="21" priority="467" operator="equal">
      <formula>"火"</formula>
    </cfRule>
    <cfRule type="cellIs" dxfId="20" priority="468" operator="equal">
      <formula>"一般"</formula>
    </cfRule>
  </conditionalFormatting>
  <conditionalFormatting sqref="C68">
    <cfRule type="cellIs" dxfId="19" priority="412" operator="equal">
      <formula>"星晶"</formula>
    </cfRule>
    <cfRule type="cellIs" dxfId="37" priority="413" operator="equal">
      <formula>"地面"</formula>
    </cfRule>
    <cfRule type="cellIs" dxfId="36" priority="414" operator="equal">
      <formula>"妖精"</formula>
    </cfRule>
    <cfRule type="cellIs" dxfId="35" priority="415" operator="equal">
      <formula>"幽灵"</formula>
    </cfRule>
    <cfRule type="cellIs" dxfId="34" priority="416" operator="equal">
      <formula>"岩石"</formula>
    </cfRule>
    <cfRule type="cellIs" dxfId="33" priority="417" operator="equal">
      <formula>"超能力"</formula>
    </cfRule>
    <cfRule type="cellIs" dxfId="32" priority="418" operator="equal">
      <formula>"飞行"</formula>
    </cfRule>
    <cfRule type="cellIs" dxfId="31" priority="419" operator="equal">
      <formula>"格斗"</formula>
    </cfRule>
    <cfRule type="cellIs" dxfId="30" priority="420" operator="equal">
      <formula>"钢"</formula>
    </cfRule>
    <cfRule type="cellIs" dxfId="29" priority="421" operator="equal">
      <formula>"恶"</formula>
    </cfRule>
    <cfRule type="cellIs" dxfId="28" priority="422" operator="equal">
      <formula>"龙"</formula>
    </cfRule>
    <cfRule type="cellIs" dxfId="27" priority="423" operator="equal">
      <formula>"虫"</formula>
    </cfRule>
    <cfRule type="cellIs" dxfId="26" priority="424" operator="equal">
      <formula>"毒"</formula>
    </cfRule>
    <cfRule type="cellIs" dxfId="25" priority="425" operator="equal">
      <formula>"冰"</formula>
    </cfRule>
    <cfRule type="cellIs" dxfId="24" priority="426" operator="equal">
      <formula>"电"</formula>
    </cfRule>
    <cfRule type="cellIs" dxfId="23" priority="427" operator="equal">
      <formula>"水"</formula>
    </cfRule>
    <cfRule type="cellIs" dxfId="22" priority="428" operator="equal">
      <formula>"草"</formula>
    </cfRule>
    <cfRule type="cellIs" dxfId="21" priority="429" operator="equal">
      <formula>"火"</formula>
    </cfRule>
    <cfRule type="cellIs" dxfId="20" priority="430" operator="equal">
      <formula>"一般"</formula>
    </cfRule>
  </conditionalFormatting>
  <conditionalFormatting sqref="D68">
    <cfRule type="cellIs" dxfId="19" priority="320" operator="equal">
      <formula>"星晶"</formula>
    </cfRule>
    <cfRule type="cellIs" dxfId="37" priority="324" operator="equal">
      <formula>"地面"</formula>
    </cfRule>
    <cfRule type="cellIs" dxfId="36" priority="328" operator="equal">
      <formula>"妖精"</formula>
    </cfRule>
    <cfRule type="cellIs" dxfId="35" priority="332" operator="equal">
      <formula>"幽灵"</formula>
    </cfRule>
    <cfRule type="cellIs" dxfId="34" priority="336" operator="equal">
      <formula>"岩石"</formula>
    </cfRule>
    <cfRule type="cellIs" dxfId="33" priority="340" operator="equal">
      <formula>"超能力"</formula>
    </cfRule>
    <cfRule type="cellIs" dxfId="32" priority="344" operator="equal">
      <formula>"飞行"</formula>
    </cfRule>
    <cfRule type="cellIs" dxfId="31" priority="348" operator="equal">
      <formula>"格斗"</formula>
    </cfRule>
    <cfRule type="cellIs" dxfId="30" priority="352" operator="equal">
      <formula>"钢"</formula>
    </cfRule>
    <cfRule type="cellIs" dxfId="29" priority="356" operator="equal">
      <formula>"恶"</formula>
    </cfRule>
    <cfRule type="cellIs" dxfId="28" priority="360" operator="equal">
      <formula>"龙"</formula>
    </cfRule>
    <cfRule type="cellIs" dxfId="27" priority="364" operator="equal">
      <formula>"虫"</formula>
    </cfRule>
    <cfRule type="cellIs" dxfId="26" priority="368" operator="equal">
      <formula>"毒"</formula>
    </cfRule>
    <cfRule type="cellIs" dxfId="25" priority="372" operator="equal">
      <formula>"冰"</formula>
    </cfRule>
    <cfRule type="cellIs" dxfId="24" priority="376" operator="equal">
      <formula>"电"</formula>
    </cfRule>
    <cfRule type="cellIs" dxfId="23" priority="380" operator="equal">
      <formula>"水"</formula>
    </cfRule>
    <cfRule type="cellIs" dxfId="22" priority="384" operator="equal">
      <formula>"草"</formula>
    </cfRule>
    <cfRule type="cellIs" dxfId="21" priority="388" operator="equal">
      <formula>"火"</formula>
    </cfRule>
    <cfRule type="cellIs" dxfId="20" priority="392" operator="equal">
      <formula>"一般"</formula>
    </cfRule>
  </conditionalFormatting>
  <conditionalFormatting sqref="E68">
    <cfRule type="cellIs" dxfId="19" priority="186" operator="equal">
      <formula>"星晶"</formula>
    </cfRule>
    <cfRule type="cellIs" dxfId="37" priority="189" operator="equal">
      <formula>"地面"</formula>
    </cfRule>
    <cfRule type="cellIs" dxfId="36" priority="192" operator="equal">
      <formula>"妖精"</formula>
    </cfRule>
    <cfRule type="cellIs" dxfId="35" priority="195" operator="equal">
      <formula>"幽灵"</formula>
    </cfRule>
    <cfRule type="cellIs" dxfId="34" priority="198" operator="equal">
      <formula>"岩石"</formula>
    </cfRule>
    <cfRule type="cellIs" dxfId="33" priority="201" operator="equal">
      <formula>"超能力"</formula>
    </cfRule>
    <cfRule type="cellIs" dxfId="32" priority="204" operator="equal">
      <formula>"飞行"</formula>
    </cfRule>
    <cfRule type="cellIs" dxfId="31" priority="207" operator="equal">
      <formula>"格斗"</formula>
    </cfRule>
    <cfRule type="cellIs" dxfId="30" priority="210" operator="equal">
      <formula>"钢"</formula>
    </cfRule>
    <cfRule type="cellIs" dxfId="29" priority="213" operator="equal">
      <formula>"恶"</formula>
    </cfRule>
    <cfRule type="cellIs" dxfId="28" priority="216" operator="equal">
      <formula>"龙"</formula>
    </cfRule>
    <cfRule type="cellIs" dxfId="27" priority="219" operator="equal">
      <formula>"虫"</formula>
    </cfRule>
    <cfRule type="cellIs" dxfId="26" priority="222" operator="equal">
      <formula>"毒"</formula>
    </cfRule>
    <cfRule type="cellIs" dxfId="25" priority="225" operator="equal">
      <formula>"冰"</formula>
    </cfRule>
    <cfRule type="cellIs" dxfId="24" priority="228" operator="equal">
      <formula>"电"</formula>
    </cfRule>
    <cfRule type="cellIs" dxfId="23" priority="231" operator="equal">
      <formula>"水"</formula>
    </cfRule>
    <cfRule type="cellIs" dxfId="22" priority="234" operator="equal">
      <formula>"草"</formula>
    </cfRule>
    <cfRule type="cellIs" dxfId="21" priority="237" operator="equal">
      <formula>"火"</formula>
    </cfRule>
    <cfRule type="cellIs" dxfId="20" priority="240" operator="equal">
      <formula>"一般"</formula>
    </cfRule>
  </conditionalFormatting>
  <conditionalFormatting sqref="F68">
    <cfRule type="cellIs" dxfId="19" priority="319" operator="equal">
      <formula>"星晶"</formula>
    </cfRule>
    <cfRule type="cellIs" dxfId="37" priority="323" operator="equal">
      <formula>"地面"</formula>
    </cfRule>
    <cfRule type="cellIs" dxfId="36" priority="327" operator="equal">
      <formula>"妖精"</formula>
    </cfRule>
    <cfRule type="cellIs" dxfId="35" priority="331" operator="equal">
      <formula>"幽灵"</formula>
    </cfRule>
    <cfRule type="cellIs" dxfId="34" priority="335" operator="equal">
      <formula>"岩石"</formula>
    </cfRule>
    <cfRule type="cellIs" dxfId="33" priority="339" operator="equal">
      <formula>"超能力"</formula>
    </cfRule>
    <cfRule type="cellIs" dxfId="32" priority="343" operator="equal">
      <formula>"飞行"</formula>
    </cfRule>
    <cfRule type="cellIs" dxfId="31" priority="347" operator="equal">
      <formula>"格斗"</formula>
    </cfRule>
    <cfRule type="cellIs" dxfId="30" priority="351" operator="equal">
      <formula>"钢"</formula>
    </cfRule>
    <cfRule type="cellIs" dxfId="29" priority="355" operator="equal">
      <formula>"恶"</formula>
    </cfRule>
    <cfRule type="cellIs" dxfId="28" priority="359" operator="equal">
      <formula>"龙"</formula>
    </cfRule>
    <cfRule type="cellIs" dxfId="27" priority="363" operator="equal">
      <formula>"虫"</formula>
    </cfRule>
    <cfRule type="cellIs" dxfId="26" priority="367" operator="equal">
      <formula>"毒"</formula>
    </cfRule>
    <cfRule type="cellIs" dxfId="25" priority="371" operator="equal">
      <formula>"冰"</formula>
    </cfRule>
    <cfRule type="cellIs" dxfId="24" priority="375" operator="equal">
      <formula>"电"</formula>
    </cfRule>
    <cfRule type="cellIs" dxfId="23" priority="379" operator="equal">
      <formula>"水"</formula>
    </cfRule>
    <cfRule type="cellIs" dxfId="22" priority="383" operator="equal">
      <formula>"草"</formula>
    </cfRule>
    <cfRule type="cellIs" dxfId="21" priority="387" operator="equal">
      <formula>"火"</formula>
    </cfRule>
    <cfRule type="cellIs" dxfId="20" priority="391" operator="equal">
      <formula>"一般"</formula>
    </cfRule>
  </conditionalFormatting>
  <conditionalFormatting sqref="G68">
    <cfRule type="cellIs" dxfId="19" priority="185" operator="equal">
      <formula>"星晶"</formula>
    </cfRule>
    <cfRule type="cellIs" dxfId="37" priority="188" operator="equal">
      <formula>"地面"</formula>
    </cfRule>
    <cfRule type="cellIs" dxfId="36" priority="191" operator="equal">
      <formula>"妖精"</formula>
    </cfRule>
    <cfRule type="cellIs" dxfId="35" priority="194" operator="equal">
      <formula>"幽灵"</formula>
    </cfRule>
    <cfRule type="cellIs" dxfId="34" priority="197" operator="equal">
      <formula>"岩石"</formula>
    </cfRule>
    <cfRule type="cellIs" dxfId="33" priority="200" operator="equal">
      <formula>"超能力"</formula>
    </cfRule>
    <cfRule type="cellIs" dxfId="32" priority="203" operator="equal">
      <formula>"飞行"</formula>
    </cfRule>
    <cfRule type="cellIs" dxfId="31" priority="206" operator="equal">
      <formula>"格斗"</formula>
    </cfRule>
    <cfRule type="cellIs" dxfId="30" priority="209" operator="equal">
      <formula>"钢"</formula>
    </cfRule>
    <cfRule type="cellIs" dxfId="29" priority="212" operator="equal">
      <formula>"恶"</formula>
    </cfRule>
    <cfRule type="cellIs" dxfId="28" priority="215" operator="equal">
      <formula>"龙"</formula>
    </cfRule>
    <cfRule type="cellIs" dxfId="27" priority="218" operator="equal">
      <formula>"虫"</formula>
    </cfRule>
    <cfRule type="cellIs" dxfId="26" priority="221" operator="equal">
      <formula>"毒"</formula>
    </cfRule>
    <cfRule type="cellIs" dxfId="25" priority="224" operator="equal">
      <formula>"冰"</formula>
    </cfRule>
    <cfRule type="cellIs" dxfId="24" priority="227" operator="equal">
      <formula>"电"</formula>
    </cfRule>
    <cfRule type="cellIs" dxfId="23" priority="230" operator="equal">
      <formula>"水"</formula>
    </cfRule>
    <cfRule type="cellIs" dxfId="22" priority="233" operator="equal">
      <formula>"草"</formula>
    </cfRule>
    <cfRule type="cellIs" dxfId="21" priority="236" operator="equal">
      <formula>"火"</formula>
    </cfRule>
    <cfRule type="cellIs" dxfId="20" priority="239" operator="equal">
      <formula>"一般"</formula>
    </cfRule>
  </conditionalFormatting>
  <conditionalFormatting sqref="H68">
    <cfRule type="cellIs" dxfId="19" priority="318" operator="equal">
      <formula>"星晶"</formula>
    </cfRule>
    <cfRule type="cellIs" dxfId="37" priority="322" operator="equal">
      <formula>"地面"</formula>
    </cfRule>
    <cfRule type="cellIs" dxfId="36" priority="326" operator="equal">
      <formula>"妖精"</formula>
    </cfRule>
    <cfRule type="cellIs" dxfId="35" priority="330" operator="equal">
      <formula>"幽灵"</formula>
    </cfRule>
    <cfRule type="cellIs" dxfId="34" priority="334" operator="equal">
      <formula>"岩石"</formula>
    </cfRule>
    <cfRule type="cellIs" dxfId="33" priority="338" operator="equal">
      <formula>"超能力"</formula>
    </cfRule>
    <cfRule type="cellIs" dxfId="32" priority="342" operator="equal">
      <formula>"飞行"</formula>
    </cfRule>
    <cfRule type="cellIs" dxfId="31" priority="346" operator="equal">
      <formula>"格斗"</formula>
    </cfRule>
    <cfRule type="cellIs" dxfId="30" priority="350" operator="equal">
      <formula>"钢"</formula>
    </cfRule>
    <cfRule type="cellIs" dxfId="29" priority="354" operator="equal">
      <formula>"恶"</formula>
    </cfRule>
    <cfRule type="cellIs" dxfId="28" priority="358" operator="equal">
      <formula>"龙"</formula>
    </cfRule>
    <cfRule type="cellIs" dxfId="27" priority="362" operator="equal">
      <formula>"虫"</formula>
    </cfRule>
    <cfRule type="cellIs" dxfId="26" priority="366" operator="equal">
      <formula>"毒"</formula>
    </cfRule>
    <cfRule type="cellIs" dxfId="25" priority="370" operator="equal">
      <formula>"冰"</formula>
    </cfRule>
    <cfRule type="cellIs" dxfId="24" priority="374" operator="equal">
      <formula>"电"</formula>
    </cfRule>
    <cfRule type="cellIs" dxfId="23" priority="378" operator="equal">
      <formula>"水"</formula>
    </cfRule>
    <cfRule type="cellIs" dxfId="22" priority="382" operator="equal">
      <formula>"草"</formula>
    </cfRule>
    <cfRule type="cellIs" dxfId="21" priority="386" operator="equal">
      <formula>"火"</formula>
    </cfRule>
    <cfRule type="cellIs" dxfId="20" priority="390" operator="equal">
      <formula>"一般"</formula>
    </cfRule>
  </conditionalFormatting>
  <conditionalFormatting sqref="I68">
    <cfRule type="cellIs" dxfId="19" priority="184" operator="equal">
      <formula>"星晶"</formula>
    </cfRule>
    <cfRule type="cellIs" dxfId="37" priority="187" operator="equal">
      <formula>"地面"</formula>
    </cfRule>
    <cfRule type="cellIs" dxfId="36" priority="190" operator="equal">
      <formula>"妖精"</formula>
    </cfRule>
    <cfRule type="cellIs" dxfId="35" priority="193" operator="equal">
      <formula>"幽灵"</formula>
    </cfRule>
    <cfRule type="cellIs" dxfId="34" priority="196" operator="equal">
      <formula>"岩石"</formula>
    </cfRule>
    <cfRule type="cellIs" dxfId="33" priority="199" operator="equal">
      <formula>"超能力"</formula>
    </cfRule>
    <cfRule type="cellIs" dxfId="32" priority="202" operator="equal">
      <formula>"飞行"</formula>
    </cfRule>
    <cfRule type="cellIs" dxfId="31" priority="205" operator="equal">
      <formula>"格斗"</formula>
    </cfRule>
    <cfRule type="cellIs" dxfId="30" priority="208" operator="equal">
      <formula>"钢"</formula>
    </cfRule>
    <cfRule type="cellIs" dxfId="29" priority="211" operator="equal">
      <formula>"恶"</formula>
    </cfRule>
    <cfRule type="cellIs" dxfId="28" priority="214" operator="equal">
      <formula>"龙"</formula>
    </cfRule>
    <cfRule type="cellIs" dxfId="27" priority="217" operator="equal">
      <formula>"虫"</formula>
    </cfRule>
    <cfRule type="cellIs" dxfId="26" priority="220" operator="equal">
      <formula>"毒"</formula>
    </cfRule>
    <cfRule type="cellIs" dxfId="25" priority="223" operator="equal">
      <formula>"冰"</formula>
    </cfRule>
    <cfRule type="cellIs" dxfId="24" priority="226" operator="equal">
      <formula>"电"</formula>
    </cfRule>
    <cfRule type="cellIs" dxfId="23" priority="229" operator="equal">
      <formula>"水"</formula>
    </cfRule>
    <cfRule type="cellIs" dxfId="22" priority="232" operator="equal">
      <formula>"草"</formula>
    </cfRule>
    <cfRule type="cellIs" dxfId="21" priority="235" operator="equal">
      <formula>"火"</formula>
    </cfRule>
    <cfRule type="cellIs" dxfId="20" priority="238" operator="equal">
      <formula>"一般"</formula>
    </cfRule>
  </conditionalFormatting>
  <conditionalFormatting sqref="J68">
    <cfRule type="cellIs" dxfId="19" priority="317" operator="equal">
      <formula>"星晶"</formula>
    </cfRule>
    <cfRule type="cellIs" dxfId="37" priority="321" operator="equal">
      <formula>"地面"</formula>
    </cfRule>
    <cfRule type="cellIs" dxfId="36" priority="325" operator="equal">
      <formula>"妖精"</formula>
    </cfRule>
    <cfRule type="cellIs" dxfId="35" priority="329" operator="equal">
      <formula>"幽灵"</formula>
    </cfRule>
    <cfRule type="cellIs" dxfId="34" priority="333" operator="equal">
      <formula>"岩石"</formula>
    </cfRule>
    <cfRule type="cellIs" dxfId="33" priority="337" operator="equal">
      <formula>"超能力"</formula>
    </cfRule>
    <cfRule type="cellIs" dxfId="32" priority="341" operator="equal">
      <formula>"飞行"</formula>
    </cfRule>
    <cfRule type="cellIs" dxfId="31" priority="345" operator="equal">
      <formula>"格斗"</formula>
    </cfRule>
    <cfRule type="cellIs" dxfId="30" priority="349" operator="equal">
      <formula>"钢"</formula>
    </cfRule>
    <cfRule type="cellIs" dxfId="29" priority="353" operator="equal">
      <formula>"恶"</formula>
    </cfRule>
    <cfRule type="cellIs" dxfId="28" priority="357" operator="equal">
      <formula>"龙"</formula>
    </cfRule>
    <cfRule type="cellIs" dxfId="27" priority="361" operator="equal">
      <formula>"虫"</formula>
    </cfRule>
    <cfRule type="cellIs" dxfId="26" priority="365" operator="equal">
      <formula>"毒"</formula>
    </cfRule>
    <cfRule type="cellIs" dxfId="25" priority="369" operator="equal">
      <formula>"冰"</formula>
    </cfRule>
    <cfRule type="cellIs" dxfId="24" priority="373" operator="equal">
      <formula>"电"</formula>
    </cfRule>
    <cfRule type="cellIs" dxfId="23" priority="377" operator="equal">
      <formula>"水"</formula>
    </cfRule>
    <cfRule type="cellIs" dxfId="22" priority="381" operator="equal">
      <formula>"草"</formula>
    </cfRule>
    <cfRule type="cellIs" dxfId="21" priority="385" operator="equal">
      <formula>"火"</formula>
    </cfRule>
    <cfRule type="cellIs" dxfId="20" priority="389" operator="equal">
      <formula>"一般"</formula>
    </cfRule>
  </conditionalFormatting>
  <conditionalFormatting sqref="B70">
    <cfRule type="cellIs" dxfId="19" priority="431" operator="equal">
      <formula>"星晶"</formula>
    </cfRule>
    <cfRule type="cellIs" dxfId="37" priority="432" operator="equal">
      <formula>"地面"</formula>
    </cfRule>
    <cfRule type="cellIs" dxfId="36" priority="433" operator="equal">
      <formula>"妖精"</formula>
    </cfRule>
    <cfRule type="cellIs" dxfId="35" priority="434" operator="equal">
      <formula>"幽灵"</formula>
    </cfRule>
    <cfRule type="cellIs" dxfId="34" priority="435" operator="equal">
      <formula>"岩石"</formula>
    </cfRule>
    <cfRule type="cellIs" dxfId="33" priority="436" operator="equal">
      <formula>"超能力"</formula>
    </cfRule>
    <cfRule type="cellIs" dxfId="32" priority="437" operator="equal">
      <formula>"飞行"</formula>
    </cfRule>
    <cfRule type="cellIs" dxfId="31" priority="438" operator="equal">
      <formula>"格斗"</formula>
    </cfRule>
    <cfRule type="cellIs" dxfId="30" priority="439" operator="equal">
      <formula>"钢"</formula>
    </cfRule>
    <cfRule type="cellIs" dxfId="29" priority="440" operator="equal">
      <formula>"恶"</formula>
    </cfRule>
    <cfRule type="cellIs" dxfId="28" priority="441" operator="equal">
      <formula>"龙"</formula>
    </cfRule>
    <cfRule type="cellIs" dxfId="27" priority="442" operator="equal">
      <formula>"虫"</formula>
    </cfRule>
    <cfRule type="cellIs" dxfId="26" priority="443" operator="equal">
      <formula>"毒"</formula>
    </cfRule>
    <cfRule type="cellIs" dxfId="25" priority="444" operator="equal">
      <formula>"冰"</formula>
    </cfRule>
    <cfRule type="cellIs" dxfId="24" priority="445" operator="equal">
      <formula>"电"</formula>
    </cfRule>
    <cfRule type="cellIs" dxfId="23" priority="446" operator="equal">
      <formula>"水"</formula>
    </cfRule>
    <cfRule type="cellIs" dxfId="22" priority="447" operator="equal">
      <formula>"草"</formula>
    </cfRule>
    <cfRule type="cellIs" dxfId="21" priority="448" operator="equal">
      <formula>"火"</formula>
    </cfRule>
    <cfRule type="cellIs" dxfId="20" priority="449" operator="equal">
      <formula>"一般"</formula>
    </cfRule>
  </conditionalFormatting>
  <conditionalFormatting sqref="C70">
    <cfRule type="cellIs" dxfId="19" priority="393" operator="equal">
      <formula>"星晶"</formula>
    </cfRule>
    <cfRule type="cellIs" dxfId="37" priority="394" operator="equal">
      <formula>"地面"</formula>
    </cfRule>
    <cfRule type="cellIs" dxfId="36" priority="395" operator="equal">
      <formula>"妖精"</formula>
    </cfRule>
    <cfRule type="cellIs" dxfId="35" priority="396" operator="equal">
      <formula>"幽灵"</formula>
    </cfRule>
    <cfRule type="cellIs" dxfId="34" priority="397" operator="equal">
      <formula>"岩石"</formula>
    </cfRule>
    <cfRule type="cellIs" dxfId="33" priority="398" operator="equal">
      <formula>"超能力"</formula>
    </cfRule>
    <cfRule type="cellIs" dxfId="32" priority="399" operator="equal">
      <formula>"飞行"</formula>
    </cfRule>
    <cfRule type="cellIs" dxfId="31" priority="400" operator="equal">
      <formula>"格斗"</formula>
    </cfRule>
    <cfRule type="cellIs" dxfId="30" priority="401" operator="equal">
      <formula>"钢"</formula>
    </cfRule>
    <cfRule type="cellIs" dxfId="29" priority="402" operator="equal">
      <formula>"恶"</formula>
    </cfRule>
    <cfRule type="cellIs" dxfId="28" priority="403" operator="equal">
      <formula>"龙"</formula>
    </cfRule>
    <cfRule type="cellIs" dxfId="27" priority="404" operator="equal">
      <formula>"虫"</formula>
    </cfRule>
    <cfRule type="cellIs" dxfId="26" priority="405" operator="equal">
      <formula>"毒"</formula>
    </cfRule>
    <cfRule type="cellIs" dxfId="25" priority="406" operator="equal">
      <formula>"冰"</formula>
    </cfRule>
    <cfRule type="cellIs" dxfId="24" priority="407" operator="equal">
      <formula>"电"</formula>
    </cfRule>
    <cfRule type="cellIs" dxfId="23" priority="408" operator="equal">
      <formula>"水"</formula>
    </cfRule>
    <cfRule type="cellIs" dxfId="22" priority="409" operator="equal">
      <formula>"草"</formula>
    </cfRule>
    <cfRule type="cellIs" dxfId="21" priority="410" operator="equal">
      <formula>"火"</formula>
    </cfRule>
    <cfRule type="cellIs" dxfId="20" priority="411" operator="equal">
      <formula>"一般"</formula>
    </cfRule>
  </conditionalFormatting>
  <conditionalFormatting sqref="D70">
    <cfRule type="cellIs" dxfId="19" priority="244" operator="equal">
      <formula>"星晶"</formula>
    </cfRule>
    <cfRule type="cellIs" dxfId="37" priority="248" operator="equal">
      <formula>"地面"</formula>
    </cfRule>
    <cfRule type="cellIs" dxfId="36" priority="252" operator="equal">
      <formula>"妖精"</formula>
    </cfRule>
    <cfRule type="cellIs" dxfId="35" priority="256" operator="equal">
      <formula>"幽灵"</formula>
    </cfRule>
    <cfRule type="cellIs" dxfId="34" priority="260" operator="equal">
      <formula>"岩石"</formula>
    </cfRule>
    <cfRule type="cellIs" dxfId="33" priority="264" operator="equal">
      <formula>"超能力"</formula>
    </cfRule>
    <cfRule type="cellIs" dxfId="32" priority="268" operator="equal">
      <formula>"飞行"</formula>
    </cfRule>
    <cfRule type="cellIs" dxfId="31" priority="272" operator="equal">
      <formula>"格斗"</formula>
    </cfRule>
    <cfRule type="cellIs" dxfId="30" priority="276" operator="equal">
      <formula>"钢"</formula>
    </cfRule>
    <cfRule type="cellIs" dxfId="29" priority="280" operator="equal">
      <formula>"恶"</formula>
    </cfRule>
    <cfRule type="cellIs" dxfId="28" priority="284" operator="equal">
      <formula>"龙"</formula>
    </cfRule>
    <cfRule type="cellIs" dxfId="27" priority="288" operator="equal">
      <formula>"虫"</formula>
    </cfRule>
    <cfRule type="cellIs" dxfId="26" priority="292" operator="equal">
      <formula>"毒"</formula>
    </cfRule>
    <cfRule type="cellIs" dxfId="25" priority="296" operator="equal">
      <formula>"冰"</formula>
    </cfRule>
    <cfRule type="cellIs" dxfId="24" priority="300" operator="equal">
      <formula>"电"</formula>
    </cfRule>
    <cfRule type="cellIs" dxfId="23" priority="304" operator="equal">
      <formula>"水"</formula>
    </cfRule>
    <cfRule type="cellIs" dxfId="22" priority="308" operator="equal">
      <formula>"草"</formula>
    </cfRule>
    <cfRule type="cellIs" dxfId="21" priority="312" operator="equal">
      <formula>"火"</formula>
    </cfRule>
    <cfRule type="cellIs" dxfId="20" priority="316" operator="equal">
      <formula>"一般"</formula>
    </cfRule>
  </conditionalFormatting>
  <conditionalFormatting sqref="E70">
    <cfRule type="cellIs" dxfId="19" priority="129" operator="equal">
      <formula>"星晶"</formula>
    </cfRule>
    <cfRule type="cellIs" dxfId="37" priority="132" operator="equal">
      <formula>"地面"</formula>
    </cfRule>
    <cfRule type="cellIs" dxfId="36" priority="135" operator="equal">
      <formula>"妖精"</formula>
    </cfRule>
    <cfRule type="cellIs" dxfId="35" priority="138" operator="equal">
      <formula>"幽灵"</formula>
    </cfRule>
    <cfRule type="cellIs" dxfId="34" priority="141" operator="equal">
      <formula>"岩石"</formula>
    </cfRule>
    <cfRule type="cellIs" dxfId="33" priority="144" operator="equal">
      <formula>"超能力"</formula>
    </cfRule>
    <cfRule type="cellIs" dxfId="32" priority="147" operator="equal">
      <formula>"飞行"</formula>
    </cfRule>
    <cfRule type="cellIs" dxfId="31" priority="150" operator="equal">
      <formula>"格斗"</formula>
    </cfRule>
    <cfRule type="cellIs" dxfId="30" priority="153" operator="equal">
      <formula>"钢"</formula>
    </cfRule>
    <cfRule type="cellIs" dxfId="29" priority="156" operator="equal">
      <formula>"恶"</formula>
    </cfRule>
    <cfRule type="cellIs" dxfId="28" priority="159" operator="equal">
      <formula>"龙"</formula>
    </cfRule>
    <cfRule type="cellIs" dxfId="27" priority="162" operator="equal">
      <formula>"虫"</formula>
    </cfRule>
    <cfRule type="cellIs" dxfId="26" priority="165" operator="equal">
      <formula>"毒"</formula>
    </cfRule>
    <cfRule type="cellIs" dxfId="25" priority="168" operator="equal">
      <formula>"冰"</formula>
    </cfRule>
    <cfRule type="cellIs" dxfId="24" priority="171" operator="equal">
      <formula>"电"</formula>
    </cfRule>
    <cfRule type="cellIs" dxfId="23" priority="174" operator="equal">
      <formula>"水"</formula>
    </cfRule>
    <cfRule type="cellIs" dxfId="22" priority="177" operator="equal">
      <formula>"草"</formula>
    </cfRule>
    <cfRule type="cellIs" dxfId="21" priority="180" operator="equal">
      <formula>"火"</formula>
    </cfRule>
    <cfRule type="cellIs" dxfId="20" priority="183" operator="equal">
      <formula>"一般"</formula>
    </cfRule>
  </conditionalFormatting>
  <conditionalFormatting sqref="F70">
    <cfRule type="cellIs" dxfId="19" priority="243" operator="equal">
      <formula>"星晶"</formula>
    </cfRule>
    <cfRule type="cellIs" dxfId="37" priority="247" operator="equal">
      <formula>"地面"</formula>
    </cfRule>
    <cfRule type="cellIs" dxfId="36" priority="251" operator="equal">
      <formula>"妖精"</formula>
    </cfRule>
    <cfRule type="cellIs" dxfId="35" priority="255" operator="equal">
      <formula>"幽灵"</formula>
    </cfRule>
    <cfRule type="cellIs" dxfId="34" priority="259" operator="equal">
      <formula>"岩石"</formula>
    </cfRule>
    <cfRule type="cellIs" dxfId="33" priority="263" operator="equal">
      <formula>"超能力"</formula>
    </cfRule>
    <cfRule type="cellIs" dxfId="32" priority="267" operator="equal">
      <formula>"飞行"</formula>
    </cfRule>
    <cfRule type="cellIs" dxfId="31" priority="271" operator="equal">
      <formula>"格斗"</formula>
    </cfRule>
    <cfRule type="cellIs" dxfId="30" priority="275" operator="equal">
      <formula>"钢"</formula>
    </cfRule>
    <cfRule type="cellIs" dxfId="29" priority="279" operator="equal">
      <formula>"恶"</formula>
    </cfRule>
    <cfRule type="cellIs" dxfId="28" priority="283" operator="equal">
      <formula>"龙"</formula>
    </cfRule>
    <cfRule type="cellIs" dxfId="27" priority="287" operator="equal">
      <formula>"虫"</formula>
    </cfRule>
    <cfRule type="cellIs" dxfId="26" priority="291" operator="equal">
      <formula>"毒"</formula>
    </cfRule>
    <cfRule type="cellIs" dxfId="25" priority="295" operator="equal">
      <formula>"冰"</formula>
    </cfRule>
    <cfRule type="cellIs" dxfId="24" priority="299" operator="equal">
      <formula>"电"</formula>
    </cfRule>
    <cfRule type="cellIs" dxfId="23" priority="303" operator="equal">
      <formula>"水"</formula>
    </cfRule>
    <cfRule type="cellIs" dxfId="22" priority="307" operator="equal">
      <formula>"草"</formula>
    </cfRule>
    <cfRule type="cellIs" dxfId="21" priority="311" operator="equal">
      <formula>"火"</formula>
    </cfRule>
    <cfRule type="cellIs" dxfId="20" priority="315" operator="equal">
      <formula>"一般"</formula>
    </cfRule>
  </conditionalFormatting>
  <conditionalFormatting sqref="G70">
    <cfRule type="cellIs" dxfId="19" priority="128" operator="equal">
      <formula>"星晶"</formula>
    </cfRule>
    <cfRule type="cellIs" dxfId="37" priority="131" operator="equal">
      <formula>"地面"</formula>
    </cfRule>
    <cfRule type="cellIs" dxfId="36" priority="134" operator="equal">
      <formula>"妖精"</formula>
    </cfRule>
    <cfRule type="cellIs" dxfId="35" priority="137" operator="equal">
      <formula>"幽灵"</formula>
    </cfRule>
    <cfRule type="cellIs" dxfId="34" priority="140" operator="equal">
      <formula>"岩石"</formula>
    </cfRule>
    <cfRule type="cellIs" dxfId="33" priority="143" operator="equal">
      <formula>"超能力"</formula>
    </cfRule>
    <cfRule type="cellIs" dxfId="32" priority="146" operator="equal">
      <formula>"飞行"</formula>
    </cfRule>
    <cfRule type="cellIs" dxfId="31" priority="149" operator="equal">
      <formula>"格斗"</formula>
    </cfRule>
    <cfRule type="cellIs" dxfId="30" priority="152" operator="equal">
      <formula>"钢"</formula>
    </cfRule>
    <cfRule type="cellIs" dxfId="29" priority="155" operator="equal">
      <formula>"恶"</formula>
    </cfRule>
    <cfRule type="cellIs" dxfId="28" priority="158" operator="equal">
      <formula>"龙"</formula>
    </cfRule>
    <cfRule type="cellIs" dxfId="27" priority="161" operator="equal">
      <formula>"虫"</formula>
    </cfRule>
    <cfRule type="cellIs" dxfId="26" priority="164" operator="equal">
      <formula>"毒"</formula>
    </cfRule>
    <cfRule type="cellIs" dxfId="25" priority="167" operator="equal">
      <formula>"冰"</formula>
    </cfRule>
    <cfRule type="cellIs" dxfId="24" priority="170" operator="equal">
      <formula>"电"</formula>
    </cfRule>
    <cfRule type="cellIs" dxfId="23" priority="173" operator="equal">
      <formula>"水"</formula>
    </cfRule>
    <cfRule type="cellIs" dxfId="22" priority="176" operator="equal">
      <formula>"草"</formula>
    </cfRule>
    <cfRule type="cellIs" dxfId="21" priority="179" operator="equal">
      <formula>"火"</formula>
    </cfRule>
    <cfRule type="cellIs" dxfId="20" priority="182" operator="equal">
      <formula>"一般"</formula>
    </cfRule>
  </conditionalFormatting>
  <conditionalFormatting sqref="H70">
    <cfRule type="cellIs" dxfId="19" priority="242" operator="equal">
      <formula>"星晶"</formula>
    </cfRule>
    <cfRule type="cellIs" dxfId="37" priority="246" operator="equal">
      <formula>"地面"</formula>
    </cfRule>
    <cfRule type="cellIs" dxfId="36" priority="250" operator="equal">
      <formula>"妖精"</formula>
    </cfRule>
    <cfRule type="cellIs" dxfId="35" priority="254" operator="equal">
      <formula>"幽灵"</formula>
    </cfRule>
    <cfRule type="cellIs" dxfId="34" priority="258" operator="equal">
      <formula>"岩石"</formula>
    </cfRule>
    <cfRule type="cellIs" dxfId="33" priority="262" operator="equal">
      <formula>"超能力"</formula>
    </cfRule>
    <cfRule type="cellIs" dxfId="32" priority="266" operator="equal">
      <formula>"飞行"</formula>
    </cfRule>
    <cfRule type="cellIs" dxfId="31" priority="270" operator="equal">
      <formula>"格斗"</formula>
    </cfRule>
    <cfRule type="cellIs" dxfId="30" priority="274" operator="equal">
      <formula>"钢"</formula>
    </cfRule>
    <cfRule type="cellIs" dxfId="29" priority="278" operator="equal">
      <formula>"恶"</formula>
    </cfRule>
    <cfRule type="cellIs" dxfId="28" priority="282" operator="equal">
      <formula>"龙"</formula>
    </cfRule>
    <cfRule type="cellIs" dxfId="27" priority="286" operator="equal">
      <formula>"虫"</formula>
    </cfRule>
    <cfRule type="cellIs" dxfId="26" priority="290" operator="equal">
      <formula>"毒"</formula>
    </cfRule>
    <cfRule type="cellIs" dxfId="25" priority="294" operator="equal">
      <formula>"冰"</formula>
    </cfRule>
    <cfRule type="cellIs" dxfId="24" priority="298" operator="equal">
      <formula>"电"</formula>
    </cfRule>
    <cfRule type="cellIs" dxfId="23" priority="302" operator="equal">
      <formula>"水"</formula>
    </cfRule>
    <cfRule type="cellIs" dxfId="22" priority="306" operator="equal">
      <formula>"草"</formula>
    </cfRule>
    <cfRule type="cellIs" dxfId="21" priority="310" operator="equal">
      <formula>"火"</formula>
    </cfRule>
    <cfRule type="cellIs" dxfId="20" priority="314" operator="equal">
      <formula>"一般"</formula>
    </cfRule>
  </conditionalFormatting>
  <conditionalFormatting sqref="I70">
    <cfRule type="cellIs" dxfId="19" priority="127" operator="equal">
      <formula>"星晶"</formula>
    </cfRule>
    <cfRule type="cellIs" dxfId="37" priority="130" operator="equal">
      <formula>"地面"</formula>
    </cfRule>
    <cfRule type="cellIs" dxfId="36" priority="133" operator="equal">
      <formula>"妖精"</formula>
    </cfRule>
    <cfRule type="cellIs" dxfId="35" priority="136" operator="equal">
      <formula>"幽灵"</formula>
    </cfRule>
    <cfRule type="cellIs" dxfId="34" priority="139" operator="equal">
      <formula>"岩石"</formula>
    </cfRule>
    <cfRule type="cellIs" dxfId="33" priority="142" operator="equal">
      <formula>"超能力"</formula>
    </cfRule>
    <cfRule type="cellIs" dxfId="32" priority="145" operator="equal">
      <formula>"飞行"</formula>
    </cfRule>
    <cfRule type="cellIs" dxfId="31" priority="148" operator="equal">
      <formula>"格斗"</formula>
    </cfRule>
    <cfRule type="cellIs" dxfId="30" priority="151" operator="equal">
      <formula>"钢"</formula>
    </cfRule>
    <cfRule type="cellIs" dxfId="29" priority="154" operator="equal">
      <formula>"恶"</formula>
    </cfRule>
    <cfRule type="cellIs" dxfId="28" priority="157" operator="equal">
      <formula>"龙"</formula>
    </cfRule>
    <cfRule type="cellIs" dxfId="27" priority="160" operator="equal">
      <formula>"虫"</formula>
    </cfRule>
    <cfRule type="cellIs" dxfId="26" priority="163" operator="equal">
      <formula>"毒"</formula>
    </cfRule>
    <cfRule type="cellIs" dxfId="25" priority="166" operator="equal">
      <formula>"冰"</formula>
    </cfRule>
    <cfRule type="cellIs" dxfId="24" priority="169" operator="equal">
      <formula>"电"</formula>
    </cfRule>
    <cfRule type="cellIs" dxfId="23" priority="172" operator="equal">
      <formula>"水"</formula>
    </cfRule>
    <cfRule type="cellIs" dxfId="22" priority="175" operator="equal">
      <formula>"草"</formula>
    </cfRule>
    <cfRule type="cellIs" dxfId="21" priority="178" operator="equal">
      <formula>"火"</formula>
    </cfRule>
    <cfRule type="cellIs" dxfId="20" priority="181" operator="equal">
      <formula>"一般"</formula>
    </cfRule>
  </conditionalFormatting>
  <conditionalFormatting sqref="J70">
    <cfRule type="cellIs" dxfId="19" priority="241" operator="equal">
      <formula>"星晶"</formula>
    </cfRule>
    <cfRule type="cellIs" dxfId="37" priority="245" operator="equal">
      <formula>"地面"</formula>
    </cfRule>
    <cfRule type="cellIs" dxfId="36" priority="249" operator="equal">
      <formula>"妖精"</formula>
    </cfRule>
    <cfRule type="cellIs" dxfId="35" priority="253" operator="equal">
      <formula>"幽灵"</formula>
    </cfRule>
    <cfRule type="cellIs" dxfId="34" priority="257" operator="equal">
      <formula>"岩石"</formula>
    </cfRule>
    <cfRule type="cellIs" dxfId="33" priority="261" operator="equal">
      <formula>"超能力"</formula>
    </cfRule>
    <cfRule type="cellIs" dxfId="32" priority="265" operator="equal">
      <formula>"飞行"</formula>
    </cfRule>
    <cfRule type="cellIs" dxfId="31" priority="269" operator="equal">
      <formula>"格斗"</formula>
    </cfRule>
    <cfRule type="cellIs" dxfId="30" priority="273" operator="equal">
      <formula>"钢"</formula>
    </cfRule>
    <cfRule type="cellIs" dxfId="29" priority="277" operator="equal">
      <formula>"恶"</formula>
    </cfRule>
    <cfRule type="cellIs" dxfId="28" priority="281" operator="equal">
      <formula>"龙"</formula>
    </cfRule>
    <cfRule type="cellIs" dxfId="27" priority="285" operator="equal">
      <formula>"虫"</formula>
    </cfRule>
    <cfRule type="cellIs" dxfId="26" priority="289" operator="equal">
      <formula>"毒"</formula>
    </cfRule>
    <cfRule type="cellIs" dxfId="25" priority="293" operator="equal">
      <formula>"冰"</formula>
    </cfRule>
    <cfRule type="cellIs" dxfId="24" priority="297" operator="equal">
      <formula>"电"</formula>
    </cfRule>
    <cfRule type="cellIs" dxfId="23" priority="301" operator="equal">
      <formula>"水"</formula>
    </cfRule>
    <cfRule type="cellIs" dxfId="22" priority="305" operator="equal">
      <formula>"草"</formula>
    </cfRule>
    <cfRule type="cellIs" dxfId="21" priority="309" operator="equal">
      <formula>"火"</formula>
    </cfRule>
    <cfRule type="cellIs" dxfId="20" priority="313" operator="equal">
      <formula>"一般"</formula>
    </cfRule>
  </conditionalFormatting>
  <conditionalFormatting sqref="F7:F8">
    <cfRule type="cellIs" dxfId="20" priority="717" operator="equal">
      <formula>"一般"</formula>
    </cfRule>
    <cfRule type="cellIs" dxfId="21" priority="716" operator="equal">
      <formula>"火"</formula>
    </cfRule>
    <cfRule type="cellIs" dxfId="22" priority="715" operator="equal">
      <formula>"草"</formula>
    </cfRule>
    <cfRule type="cellIs" dxfId="23" priority="714" operator="equal">
      <formula>"水"</formula>
    </cfRule>
    <cfRule type="cellIs" dxfId="24" priority="713" operator="equal">
      <formula>"电"</formula>
    </cfRule>
    <cfRule type="cellIs" dxfId="25" priority="712" operator="equal">
      <formula>"冰"</formula>
    </cfRule>
    <cfRule type="cellIs" dxfId="26" priority="711" operator="equal">
      <formula>"毒"</formula>
    </cfRule>
    <cfRule type="cellIs" dxfId="27" priority="710" operator="equal">
      <formula>"虫"</formula>
    </cfRule>
    <cfRule type="cellIs" dxfId="28" priority="709" operator="equal">
      <formula>"龙"</formula>
    </cfRule>
    <cfRule type="cellIs" dxfId="29" priority="708" operator="equal">
      <formula>"恶"</formula>
    </cfRule>
    <cfRule type="cellIs" dxfId="30" priority="707" operator="equal">
      <formula>"钢"</formula>
    </cfRule>
    <cfRule type="cellIs" dxfId="31" priority="706" operator="equal">
      <formula>"格斗"</formula>
    </cfRule>
    <cfRule type="cellIs" dxfId="32" priority="705" operator="equal">
      <formula>"飞行"</formula>
    </cfRule>
    <cfRule type="cellIs" dxfId="33" priority="704" operator="equal">
      <formula>"超能力"</formula>
    </cfRule>
    <cfRule type="cellIs" dxfId="34" priority="703" operator="equal">
      <formula>"岩石"</formula>
    </cfRule>
    <cfRule type="cellIs" dxfId="35" priority="702" operator="equal">
      <formula>"幽灵"</formula>
    </cfRule>
    <cfRule type="cellIs" dxfId="36" priority="701" operator="equal">
      <formula>"妖精"</formula>
    </cfRule>
    <cfRule type="cellIs" dxfId="37" priority="700" operator="equal">
      <formula>"地面"</formula>
    </cfRule>
  </conditionalFormatting>
  <dataValidations count="14">
    <dataValidation type="list" allowBlank="1" showInputMessage="1" showErrorMessage="1" sqref="H7">
      <formula1>"第一特性,第二特性,隐藏特性"</formula1>
    </dataValidation>
    <dataValidation type="list" allowBlank="1" showInputMessage="1" showErrorMessage="1" sqref="H9">
      <formula1>"普通,大,小,特大,特小,超级大,超级小,头目,极巨化"</formula1>
    </dataValidation>
    <dataValidation type="list" allowBlank="1" showInputMessage="1" showErrorMessage="1" sqref="F15">
      <formula1>"极巨化,超级巨化,无极巨化"</formula1>
    </dataValidation>
    <dataValidation type="list" allowBlank="1" showInputMessage="1" showErrorMessage="1" sqref="F16">
      <formula1>"星晶,水,火,草,电,冰,恶,虫,毒,钢,龙,一般,格斗,幽灵,超能力,岩石,地面,飞行,妖精"</formula1>
    </dataValidation>
    <dataValidation type="list" allowBlank="1" showInputMessage="1" showErrorMessage="1" sqref="C27 L27 C33 L33 C40 L40 Q49">
      <formula1>招式表!$C:$C</formula1>
    </dataValidation>
    <dataValidation type="list" allowBlank="1" showInputMessage="1" showErrorMessage="1" sqref="Q50">
      <formula1>"Z,极巨"</formula1>
    </dataValidation>
    <dataValidation type="list" allowBlank="1" showInputMessage="1" showErrorMessage="1" sqref="N68">
      <formula1>其它!$T$3:$T$38</formula1>
    </dataValidation>
    <dataValidation type="list" allowBlank="1" showInputMessage="1" showErrorMessage="1" sqref="N69">
      <formula1>"正常,冰冻,睡眠,中毒,麻痹,灼伤"</formula1>
    </dataValidation>
    <dataValidation type="list" allowBlank="1" showInputMessage="1" showErrorMessage="1" sqref="F5:F6">
      <formula1>编号表!$A:$A</formula1>
    </dataValidation>
    <dataValidation type="list" allowBlank="1" showInputMessage="1" showErrorMessage="1" sqref="F13:F14">
      <formula1>"0,1,2,3,4,5,6,7,8,9,10"</formula1>
    </dataValidation>
    <dataValidation type="list" allowBlank="1" showInputMessage="1" showErrorMessage="1" sqref="H3:H4">
      <formula1>"♂,♀,无"</formula1>
    </dataValidation>
    <dataValidation type="list" allowBlank="1" showInputMessage="1" showErrorMessage="1" sqref="H5:H6">
      <formula1>编号表!$B:$B</formula1>
    </dataValidation>
    <dataValidation type="list" allowBlank="1" showInputMessage="1" showErrorMessage="1" sqref="Q3:Q14">
      <formula1>"S,A,B,C,D,E,F"</formula1>
    </dataValidation>
    <dataValidation type="list" allowBlank="1" showInputMessage="1" showErrorMessage="1" sqref="R51:S52">
      <formula1>其它!$C$41:$C$129</formula1>
    </dataValidation>
  </dataValidation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111"/>
  <sheetViews>
    <sheetView showGridLines="0" workbookViewId="0">
      <selection activeCell="AO23" sqref="AO23"/>
    </sheetView>
  </sheetViews>
  <sheetFormatPr defaultColWidth="8.91666666666667" defaultRowHeight="15" customHeight="1"/>
  <cols>
    <col min="1" max="16384" width="8.91666666666667" style="248" customWidth="1"/>
  </cols>
  <sheetData>
    <row r="1" s="248" customFormat="1" customHeight="1" spans="1:41">
      <c r="A1" s="219" t="s">
        <v>238</v>
      </c>
      <c r="B1" s="219" t="s">
        <v>298</v>
      </c>
      <c r="C1" s="219" t="s">
        <v>299</v>
      </c>
      <c r="D1" s="219" t="s">
        <v>300</v>
      </c>
      <c r="E1" s="219" t="s">
        <v>301</v>
      </c>
      <c r="F1" s="219" t="s">
        <v>209</v>
      </c>
      <c r="G1" s="219" t="s">
        <v>216</v>
      </c>
      <c r="H1" s="219" t="s">
        <v>219</v>
      </c>
      <c r="I1" s="219" t="s">
        <v>222</v>
      </c>
      <c r="J1" s="219" t="s">
        <v>302</v>
      </c>
      <c r="K1" s="219" t="s">
        <v>303</v>
      </c>
      <c r="L1" s="219" t="s">
        <v>304</v>
      </c>
      <c r="M1" s="219" t="s">
        <v>305</v>
      </c>
      <c r="N1" s="219" t="s">
        <v>306</v>
      </c>
      <c r="O1" s="219" t="s">
        <v>307</v>
      </c>
      <c r="P1" s="219" t="s">
        <v>308</v>
      </c>
      <c r="Q1" s="219" t="s">
        <v>309</v>
      </c>
      <c r="R1" s="219" t="s">
        <v>310</v>
      </c>
      <c r="S1" s="219" t="s">
        <v>37</v>
      </c>
      <c r="T1" s="219" t="s">
        <v>311</v>
      </c>
      <c r="U1" s="219" t="s">
        <v>312</v>
      </c>
      <c r="V1" s="219" t="s">
        <v>313</v>
      </c>
      <c r="W1" s="248"/>
      <c r="X1" s="249" t="s">
        <v>194</v>
      </c>
      <c r="Y1" s="250"/>
      <c r="Z1" s="250"/>
      <c r="AA1" s="250"/>
      <c r="AB1" s="250"/>
      <c r="AC1" s="251"/>
      <c r="AD1" s="248"/>
      <c r="AE1" s="252" t="s">
        <v>198</v>
      </c>
      <c r="AF1" s="253" t="s">
        <v>49</v>
      </c>
      <c r="AG1" s="253" t="s">
        <v>48</v>
      </c>
      <c r="AH1" s="253" t="s">
        <v>199</v>
      </c>
      <c r="AI1" s="253" t="s">
        <v>200</v>
      </c>
      <c r="AJ1" s="254" t="s">
        <v>8</v>
      </c>
      <c r="AL1" s="255" t="s">
        <v>314</v>
      </c>
      <c r="AM1" s="256"/>
      <c r="AN1" s="256"/>
      <c r="AO1" s="257"/>
    </row>
    <row r="2" s="248" customFormat="1" customHeight="1" spans="1:41">
      <c r="A2" s="258"/>
      <c r="B2" s="258"/>
      <c r="C2" s="258"/>
      <c r="D2" s="258"/>
      <c r="E2" s="258"/>
      <c r="F2" s="258"/>
      <c r="G2" s="258"/>
      <c r="H2" s="258"/>
      <c r="I2" s="258"/>
      <c r="J2" s="258"/>
      <c r="K2" s="258"/>
      <c r="L2" s="258"/>
      <c r="M2" s="258"/>
      <c r="N2" s="258"/>
      <c r="O2" s="258"/>
      <c r="P2" s="258"/>
      <c r="Q2" s="258"/>
      <c r="R2" s="258"/>
      <c r="S2" s="258"/>
      <c r="T2" s="258"/>
      <c r="U2" s="258"/>
      <c r="V2" s="258"/>
      <c r="X2" s="259" t="s">
        <v>38</v>
      </c>
      <c r="Y2" s="260"/>
      <c r="Z2" s="261" t="s">
        <v>202</v>
      </c>
      <c r="AA2" s="261" t="e">
        <f>VLOOKUP(Y2,A:V,2,FALSE)</f>
        <v>#N/A</v>
      </c>
      <c r="AB2" s="262" t="s">
        <v>205</v>
      </c>
      <c r="AC2" s="263" t="e">
        <f>VLOOKUP(AA2,编号表!$A:$R,3,FALSE)</f>
        <v>#N/A</v>
      </c>
      <c r="AE2" s="259" t="s">
        <v>28</v>
      </c>
      <c r="AF2" s="264" t="e">
        <f>VLOOKUP(Y2,A:V,12,FALSE)</f>
        <v>#N/A</v>
      </c>
      <c r="AG2" s="265" t="e">
        <f>INT((((VLOOKUP(AA2,编号表!$A:$R,10,FALSE)/(1+0.01*(MAX(0,VLOOKUP(AA2,编号表!$A:$R,10,FALSE)-120)+0.1)^0.8))*(1+VLOOKUP(AF2,其它!$G$21:$H$28,2,FALSE)/12))/6+2.2+$Y$8)*2)</f>
        <v>#N/A</v>
      </c>
      <c r="AH2" s="265"/>
      <c r="AI2" s="265" t="e">
        <f t="shared" ref="AI2:AI6" si="0">AG2+AH2</f>
        <v>#N/A</v>
      </c>
      <c r="AJ2" s="266" t="e">
        <f>INT(AI2/3-6)</f>
        <v>#N/A</v>
      </c>
      <c r="AL2" s="267" t="s">
        <v>229</v>
      </c>
      <c r="AM2" s="268" t="s">
        <v>48</v>
      </c>
      <c r="AN2" s="268" t="s">
        <v>199</v>
      </c>
      <c r="AO2" s="269" t="s">
        <v>231</v>
      </c>
    </row>
    <row r="3" s="248" customFormat="1" customHeight="1" spans="1:41">
      <c r="A3" s="270"/>
      <c r="B3" s="270"/>
      <c r="C3" s="270"/>
      <c r="D3" s="270"/>
      <c r="E3" s="270"/>
      <c r="F3" s="270"/>
      <c r="G3" s="270"/>
      <c r="H3" s="270"/>
      <c r="I3" s="270"/>
      <c r="J3" s="270"/>
      <c r="K3" s="270"/>
      <c r="L3" s="270"/>
      <c r="M3" s="270"/>
      <c r="N3" s="270"/>
      <c r="O3" s="270"/>
      <c r="P3" s="270"/>
      <c r="Q3" s="270"/>
      <c r="R3" s="270"/>
      <c r="S3" s="270"/>
      <c r="T3" s="270"/>
      <c r="U3" s="270"/>
      <c r="V3" s="270"/>
      <c r="W3" s="234"/>
      <c r="X3" s="271"/>
      <c r="Y3" s="272"/>
      <c r="Z3" s="273" t="s">
        <v>39</v>
      </c>
      <c r="AA3" s="273" t="e">
        <f>VLOOKUP(AA2,编号表!A:W,2,FALSE)</f>
        <v>#N/A</v>
      </c>
      <c r="AB3" s="272"/>
      <c r="AC3" s="274" t="e">
        <f>VLOOKUP(AA2,编号表!$A:$R,4,FALSE)</f>
        <v>#N/A</v>
      </c>
      <c r="AE3" s="275"/>
      <c r="AF3" s="276"/>
      <c r="AG3" s="276"/>
      <c r="AH3" s="276"/>
      <c r="AI3" s="276"/>
      <c r="AJ3" s="277"/>
      <c r="AL3" s="278" t="s">
        <v>232</v>
      </c>
      <c r="AM3" s="262" t="e">
        <f>INT(IF(AI12&gt;18,AI12/3,6))</f>
        <v>#N/A</v>
      </c>
      <c r="AN3" s="262"/>
      <c r="AO3" s="266" t="e">
        <f>SUM(AM3:AN4)</f>
        <v>#N/A</v>
      </c>
    </row>
    <row r="4" customHeight="1" spans="1:41">
      <c r="A4" s="279"/>
      <c r="B4" s="279"/>
      <c r="C4" s="279"/>
      <c r="D4" s="279"/>
      <c r="E4" s="279"/>
      <c r="F4" s="279"/>
      <c r="G4" s="279"/>
      <c r="H4" s="279"/>
      <c r="I4" s="279"/>
      <c r="J4" s="279"/>
      <c r="K4" s="279"/>
      <c r="L4" s="279"/>
      <c r="M4" s="279"/>
      <c r="N4" s="279"/>
      <c r="O4" s="279"/>
      <c r="P4" s="279"/>
      <c r="Q4" s="279"/>
      <c r="R4" s="279"/>
      <c r="S4" s="279"/>
      <c r="T4" s="279"/>
      <c r="U4" s="279"/>
      <c r="V4" s="279"/>
      <c r="X4" s="280" t="s">
        <v>16</v>
      </c>
      <c r="Y4" s="281" t="e">
        <f>VLOOKUP(Y2,A:V,4,FALSE)</f>
        <v>#N/A</v>
      </c>
      <c r="Z4" s="282" t="s">
        <v>209</v>
      </c>
      <c r="AA4" s="282" t="e">
        <f>VLOOKUP(Y2,A:V,6,FALSE)</f>
        <v>#N/A</v>
      </c>
      <c r="AB4" s="283" t="s">
        <v>219</v>
      </c>
      <c r="AC4" s="284" t="e">
        <f>VLOOKUP(Y2,A:V,8,FALSE)</f>
        <v>#N/A</v>
      </c>
      <c r="AE4" s="285" t="s">
        <v>204</v>
      </c>
      <c r="AF4" s="286" t="e">
        <f>VLOOKUP(Y2,A:V,13,FALSE)</f>
        <v>#N/A</v>
      </c>
      <c r="AG4" s="286" t="e">
        <f>INT(((VLOOKUP(AA2,编号表!$A:$R,11,FALSE)/(1+0.01*(MAX(0,VLOOKUP(AA2,编号表!$A:$R,11,FALSE)-120)+0.1)^0.8))*(1+VLOOKUP(AF4,其它!$G$21:$H$28,2,FALSE)/12))/6+2.2+$Y$8)</f>
        <v>#N/A</v>
      </c>
      <c r="AH4" s="286"/>
      <c r="AI4" s="286" t="e">
        <f t="shared" si="0"/>
        <v>#N/A</v>
      </c>
      <c r="AJ4" s="287" t="e">
        <f t="shared" ref="AJ4:AJ8" si="1">INT(AI4/2-5)</f>
        <v>#N/A</v>
      </c>
      <c r="AL4" s="275"/>
      <c r="AM4" s="276"/>
      <c r="AN4" s="276"/>
      <c r="AO4" s="277"/>
    </row>
    <row r="5" customHeight="1" spans="1:41">
      <c r="A5" s="288"/>
      <c r="B5" s="288"/>
      <c r="C5" s="288"/>
      <c r="D5" s="288"/>
      <c r="E5" s="288"/>
      <c r="F5" s="288"/>
      <c r="G5" s="288"/>
      <c r="H5" s="288"/>
      <c r="I5" s="288"/>
      <c r="J5" s="288"/>
      <c r="K5" s="288"/>
      <c r="L5" s="288"/>
      <c r="M5" s="288"/>
      <c r="N5" s="288"/>
      <c r="O5" s="288"/>
      <c r="P5" s="288"/>
      <c r="Q5" s="288"/>
      <c r="R5" s="288"/>
      <c r="S5" s="288"/>
      <c r="T5" s="288"/>
      <c r="U5" s="288"/>
      <c r="V5" s="288"/>
      <c r="X5" s="289"/>
      <c r="Y5" s="290"/>
      <c r="Z5" s="282" t="s">
        <v>212</v>
      </c>
      <c r="AA5" s="282" t="e">
        <f>IF(AA4="极巨化","？？？",LOOKUP(((VLOOKUP(AA2,编号表!$A:$R,18,FALSE)*VLOOKUP(AA4,其它!C22:E30,3,FALSE)+1)*(VLOOKUP(AA2,编号表!$A:$R,17,FALSE)*VLOOKUP(AA4,其它!C22:E30,2,FALSE)+1)),{0,10,50,450,700,1000},{1,2,3,4,5,6}))</f>
        <v>#N/A</v>
      </c>
      <c r="AB5" s="281" t="s">
        <v>222</v>
      </c>
      <c r="AC5" s="291" t="e">
        <f>VLOOKUP(Y2,A:V,9,FALSE)</f>
        <v>#N/A</v>
      </c>
      <c r="AE5" s="275"/>
      <c r="AF5" s="276"/>
      <c r="AG5" s="276"/>
      <c r="AH5" s="276"/>
      <c r="AI5" s="276"/>
      <c r="AJ5" s="277"/>
      <c r="AL5" s="285" t="s">
        <v>236</v>
      </c>
      <c r="AM5" s="286" t="e">
        <f>INT(IF(AI12&gt;18,AI12/3-6,0))</f>
        <v>#N/A</v>
      </c>
      <c r="AN5" s="286"/>
      <c r="AO5" s="287" t="e">
        <f>SUM(AM5:AN6)</f>
        <v>#N/A</v>
      </c>
    </row>
    <row r="6" customHeight="1" spans="1:41">
      <c r="A6" s="258"/>
      <c r="B6" s="258"/>
      <c r="C6" s="258"/>
      <c r="D6" s="258"/>
      <c r="E6" s="258"/>
      <c r="F6" s="258"/>
      <c r="G6" s="258"/>
      <c r="H6" s="258"/>
      <c r="I6" s="258"/>
      <c r="J6" s="258"/>
      <c r="K6" s="258"/>
      <c r="L6" s="258"/>
      <c r="M6" s="258"/>
      <c r="N6" s="258"/>
      <c r="O6" s="258"/>
      <c r="P6" s="258"/>
      <c r="Q6" s="258"/>
      <c r="R6" s="258"/>
      <c r="S6" s="258"/>
      <c r="T6" s="258"/>
      <c r="U6" s="258"/>
      <c r="V6" s="258"/>
      <c r="X6" s="292" t="s">
        <v>206</v>
      </c>
      <c r="Y6" s="293" t="e">
        <f>VLOOKUP(AA2,编号表!$A:$R,IF(VLOOKUP(Y2,A:V,5,FALSE)=1,5,IF(VLOOKUP(Y2,A:V,5,FALSE)=2,6,7)),FALSE)</f>
        <v>#N/A</v>
      </c>
      <c r="Z6" s="281" t="s">
        <v>213</v>
      </c>
      <c r="AA6" s="273"/>
      <c r="AB6" s="294" t="s">
        <v>214</v>
      </c>
      <c r="AC6" s="295"/>
      <c r="AE6" s="296" t="s">
        <v>208</v>
      </c>
      <c r="AF6" s="297" t="e">
        <f>VLOOKUP(Y2,A:V,14,FALSE)</f>
        <v>#N/A</v>
      </c>
      <c r="AG6" s="298" t="e">
        <f>INT(((VLOOKUP(AA2,编号表!$A:$R,12,FALSE)/(1+0.01*(MAX(0,VLOOKUP(AA2,编号表!$A:$R,12,FALSE)-120)+0.1)^0.8))*(1+VLOOKUP(AF6,其它!$G$21:$H$28,2,FALSE)/12))/6+2.2+$Y$8)</f>
        <v>#N/A</v>
      </c>
      <c r="AH6" s="298"/>
      <c r="AI6" s="298" t="e">
        <f t="shared" si="0"/>
        <v>#N/A</v>
      </c>
      <c r="AJ6" s="299" t="e">
        <f t="shared" si="1"/>
        <v>#N/A</v>
      </c>
      <c r="AL6" s="300"/>
      <c r="AM6" s="301"/>
      <c r="AN6" s="301"/>
      <c r="AO6" s="302"/>
    </row>
    <row r="7" customHeight="1" spans="1:41">
      <c r="A7" s="270"/>
      <c r="B7" s="270"/>
      <c r="C7" s="270"/>
      <c r="D7" s="270"/>
      <c r="E7" s="270"/>
      <c r="F7" s="270"/>
      <c r="G7" s="270"/>
      <c r="H7" s="270"/>
      <c r="I7" s="270"/>
      <c r="J7" s="270"/>
      <c r="K7" s="270"/>
      <c r="L7" s="270"/>
      <c r="M7" s="270"/>
      <c r="N7" s="270"/>
      <c r="O7" s="270"/>
      <c r="P7" s="270"/>
      <c r="Q7" s="270"/>
      <c r="R7" s="270"/>
      <c r="S7" s="270"/>
      <c r="T7" s="270"/>
      <c r="U7" s="270"/>
      <c r="V7" s="270"/>
      <c r="X7" s="303"/>
      <c r="Y7" s="304"/>
      <c r="Z7" s="290"/>
      <c r="AA7" s="305" t="e">
        <f>AA6/AI2</f>
        <v>#N/A</v>
      </c>
      <c r="AB7" s="306"/>
      <c r="AC7" s="307"/>
      <c r="AE7" s="275"/>
      <c r="AF7" s="276"/>
      <c r="AG7" s="276"/>
      <c r="AH7" s="276"/>
      <c r="AI7" s="276"/>
      <c r="AJ7" s="277"/>
    </row>
    <row r="8" customHeight="1" spans="1:41">
      <c r="A8" s="279"/>
      <c r="B8" s="279"/>
      <c r="C8" s="279"/>
      <c r="D8" s="279"/>
      <c r="E8" s="279"/>
      <c r="F8" s="279"/>
      <c r="G8" s="279"/>
      <c r="H8" s="279"/>
      <c r="I8" s="279"/>
      <c r="J8" s="279"/>
      <c r="K8" s="279"/>
      <c r="L8" s="279"/>
      <c r="M8" s="279"/>
      <c r="N8" s="279"/>
      <c r="O8" s="279"/>
      <c r="P8" s="279"/>
      <c r="Q8" s="279"/>
      <c r="R8" s="279"/>
      <c r="S8" s="279"/>
      <c r="T8" s="279"/>
      <c r="U8" s="279"/>
      <c r="V8" s="279"/>
      <c r="X8" s="280" t="s">
        <v>315</v>
      </c>
      <c r="Y8" s="283" t="e">
        <f>VLOOKUP(Y2,A:V,7,FALSE)</f>
        <v>#N/A</v>
      </c>
      <c r="Z8" s="293" t="s">
        <v>217</v>
      </c>
      <c r="AA8" s="293" t="e">
        <f>LOOKUP(Y8,{0,1,2,3,4,5,6,7,8,9,10},{5,5,6,6,7,7,8,9,10,10,10})</f>
        <v>#N/A</v>
      </c>
      <c r="AB8" s="286" t="s">
        <v>221</v>
      </c>
      <c r="AC8" s="287" t="e">
        <f>INT(IF(AJ12&lt;0,1,(IF(AJ12&gt;4,AJ12/2+0.5,2))))</f>
        <v>#N/A</v>
      </c>
      <c r="AE8" s="285" t="s">
        <v>211</v>
      </c>
      <c r="AF8" s="286" t="e">
        <f>VLOOKUP(Y2,A:V,15,FALSE)</f>
        <v>#N/A</v>
      </c>
      <c r="AG8" s="286" t="e">
        <f>INT(((VLOOKUP(AA2,编号表!$A:$R,13,FALSE)/(1+0.01*(MAX(0,VLOOKUP(AA2,编号表!$A:$R,13,FALSE)-120)+0.1)^0.8))*(1+VLOOKUP(AF8,其它!$G$21:$H$28,2,FALSE)/12))/6+2.2+$Y$8)</f>
        <v>#N/A</v>
      </c>
      <c r="AH8" s="286"/>
      <c r="AI8" s="286" t="e">
        <f t="shared" ref="AI8:AI12" si="2">AG8+AH8</f>
        <v>#N/A</v>
      </c>
      <c r="AJ8" s="287" t="e">
        <f t="shared" si="1"/>
        <v>#N/A</v>
      </c>
      <c r="AL8" s="308" t="s">
        <v>316</v>
      </c>
      <c r="AM8" s="309"/>
      <c r="AN8" s="309"/>
      <c r="AO8" s="310"/>
    </row>
    <row r="9" customHeight="1" spans="1:41">
      <c r="A9" s="288"/>
      <c r="B9" s="288"/>
      <c r="C9" s="288"/>
      <c r="D9" s="288"/>
      <c r="E9" s="288"/>
      <c r="F9" s="288"/>
      <c r="G9" s="288"/>
      <c r="H9" s="288"/>
      <c r="I9" s="288"/>
      <c r="J9" s="288"/>
      <c r="K9" s="288"/>
      <c r="L9" s="288"/>
      <c r="M9" s="288"/>
      <c r="N9" s="288"/>
      <c r="O9" s="288"/>
      <c r="P9" s="288"/>
      <c r="Q9" s="288"/>
      <c r="R9" s="288"/>
      <c r="S9" s="288"/>
      <c r="T9" s="288"/>
      <c r="U9" s="288"/>
      <c r="V9" s="288"/>
      <c r="X9" s="289"/>
      <c r="Y9" s="311"/>
      <c r="Z9" s="304"/>
      <c r="AA9" s="304"/>
      <c r="AB9" s="272"/>
      <c r="AC9" s="312"/>
      <c r="AE9" s="275"/>
      <c r="AF9" s="276"/>
      <c r="AG9" s="276"/>
      <c r="AH9" s="276"/>
      <c r="AI9" s="276"/>
      <c r="AJ9" s="277"/>
      <c r="AL9" s="280" t="s">
        <v>317</v>
      </c>
      <c r="AM9" s="281" t="e">
        <f>VLOOKUP(Y2,A:V,11,FALSE)</f>
        <v>#N/A</v>
      </c>
      <c r="AN9" s="260"/>
      <c r="AO9" s="313"/>
    </row>
    <row r="10" customHeight="1" spans="1:41">
      <c r="A10" s="258"/>
      <c r="B10" s="258"/>
      <c r="C10" s="258"/>
      <c r="D10" s="258"/>
      <c r="E10" s="258"/>
      <c r="F10" s="258"/>
      <c r="G10" s="258"/>
      <c r="H10" s="258"/>
      <c r="I10" s="258"/>
      <c r="J10" s="258"/>
      <c r="K10" s="258"/>
      <c r="L10" s="258"/>
      <c r="M10" s="258"/>
      <c r="N10" s="258"/>
      <c r="O10" s="258"/>
      <c r="P10" s="258"/>
      <c r="Q10" s="258"/>
      <c r="R10" s="258"/>
      <c r="S10" s="258"/>
      <c r="T10" s="258"/>
      <c r="U10" s="258"/>
      <c r="V10" s="258"/>
      <c r="X10" s="296" t="s">
        <v>228</v>
      </c>
      <c r="Y10" s="314" t="e">
        <f>VLOOKUP(Y6,特性表!B:C,2,FALSE)</f>
        <v>#N/A</v>
      </c>
      <c r="Z10" s="314"/>
      <c r="AA10" s="314"/>
      <c r="AB10" s="314"/>
      <c r="AC10" s="315"/>
      <c r="AE10" s="296" t="s">
        <v>215</v>
      </c>
      <c r="AF10" s="297" t="e">
        <f>VLOOKUP(Y2,A:V,16,FALSE)</f>
        <v>#N/A</v>
      </c>
      <c r="AG10" s="298" t="e">
        <f>INT(((VLOOKUP(AA2,编号表!$A:$R,14,FALSE)/(1+0.01*(MAX(0,VLOOKUP(AA2,编号表!$A:$R,14,FALSE)-120)+0.1)^0.8))*(1+VLOOKUP(AF10,其它!$G$21:$H$28,2,FALSE)/12))/6+2.2+$Y$8)</f>
        <v>#N/A</v>
      </c>
      <c r="AH10" s="298"/>
      <c r="AI10" s="298" t="e">
        <f t="shared" si="2"/>
        <v>#N/A</v>
      </c>
      <c r="AJ10" s="299" t="e">
        <f>INT(AI10/2-5)</f>
        <v>#N/A</v>
      </c>
      <c r="AL10" s="280"/>
      <c r="AM10" s="290"/>
      <c r="AN10" s="276"/>
      <c r="AO10" s="277"/>
    </row>
    <row r="11" customHeight="1" spans="1:41">
      <c r="A11" s="270"/>
      <c r="B11" s="270"/>
      <c r="C11" s="270"/>
      <c r="D11" s="270"/>
      <c r="E11" s="270"/>
      <c r="F11" s="270"/>
      <c r="G11" s="270"/>
      <c r="H11" s="270"/>
      <c r="I11" s="270"/>
      <c r="J11" s="270"/>
      <c r="K11" s="270"/>
      <c r="L11" s="270"/>
      <c r="M11" s="270"/>
      <c r="N11" s="270"/>
      <c r="O11" s="270"/>
      <c r="P11" s="270"/>
      <c r="Q11" s="270"/>
      <c r="R11" s="270"/>
      <c r="S11" s="270"/>
      <c r="T11" s="270"/>
      <c r="U11" s="270"/>
      <c r="V11" s="270"/>
      <c r="X11" s="296"/>
      <c r="Y11" s="314"/>
      <c r="Z11" s="314"/>
      <c r="AA11" s="314"/>
      <c r="AB11" s="314"/>
      <c r="AC11" s="315"/>
      <c r="AE11" s="275"/>
      <c r="AF11" s="276"/>
      <c r="AG11" s="276"/>
      <c r="AH11" s="276"/>
      <c r="AI11" s="276"/>
      <c r="AJ11" s="277"/>
    </row>
    <row r="12" customHeight="1" spans="1:41">
      <c r="A12" s="279"/>
      <c r="B12" s="279"/>
      <c r="C12" s="279"/>
      <c r="D12" s="279"/>
      <c r="E12" s="279"/>
      <c r="F12" s="279"/>
      <c r="G12" s="279"/>
      <c r="H12" s="279"/>
      <c r="I12" s="279"/>
      <c r="J12" s="279"/>
      <c r="K12" s="279"/>
      <c r="L12" s="279"/>
      <c r="M12" s="279"/>
      <c r="N12" s="279"/>
      <c r="O12" s="279"/>
      <c r="P12" s="279"/>
      <c r="Q12" s="279"/>
      <c r="R12" s="279"/>
      <c r="S12" s="279"/>
      <c r="T12" s="279"/>
      <c r="U12" s="279"/>
      <c r="V12" s="279"/>
      <c r="X12" s="296"/>
      <c r="Y12" s="314"/>
      <c r="Z12" s="314"/>
      <c r="AA12" s="314"/>
      <c r="AB12" s="314"/>
      <c r="AC12" s="315"/>
      <c r="AE12" s="285" t="s">
        <v>218</v>
      </c>
      <c r="AF12" s="286" t="e">
        <f>VLOOKUP(Y2,A:V,16,FALSE)</f>
        <v>#N/A</v>
      </c>
      <c r="AG12" s="286" t="e">
        <f>INT(((VLOOKUP(AA2,编号表!$A:$R,15,FALSE)/(1+0.01*(MAX(0,VLOOKUP(AA2,编号表!$A:$R,15,FALSE)-120)+0.1)^0.8))*(1+VLOOKUP(AF12,其它!$G$21:$H$28,2,FALSE)/12))/6+2.2+$Y$8)</f>
        <v>#N/A</v>
      </c>
      <c r="AH12" s="286"/>
      <c r="AI12" s="286" t="e">
        <f t="shared" si="2"/>
        <v>#N/A</v>
      </c>
      <c r="AJ12" s="287" t="e">
        <f>INT(AI12/2-5)</f>
        <v>#N/A</v>
      </c>
    </row>
    <row r="13" customHeight="1" spans="1:41">
      <c r="A13" s="288"/>
      <c r="B13" s="288"/>
      <c r="C13" s="288"/>
      <c r="D13" s="288"/>
      <c r="E13" s="288"/>
      <c r="F13" s="288"/>
      <c r="G13" s="288"/>
      <c r="H13" s="288"/>
      <c r="I13" s="288"/>
      <c r="J13" s="288"/>
      <c r="K13" s="288"/>
      <c r="L13" s="288"/>
      <c r="M13" s="288"/>
      <c r="N13" s="288"/>
      <c r="O13" s="288"/>
      <c r="P13" s="288"/>
      <c r="Q13" s="288"/>
      <c r="R13" s="288"/>
      <c r="S13" s="288"/>
      <c r="T13" s="288"/>
      <c r="U13" s="288"/>
      <c r="V13" s="288"/>
      <c r="X13" s="316"/>
      <c r="Y13" s="317"/>
      <c r="Z13" s="317"/>
      <c r="AA13" s="317"/>
      <c r="AB13" s="317"/>
      <c r="AC13" s="318"/>
      <c r="AE13" s="300"/>
      <c r="AF13" s="301"/>
      <c r="AG13" s="301"/>
      <c r="AH13" s="301"/>
      <c r="AI13" s="301"/>
      <c r="AJ13" s="302"/>
    </row>
    <row r="14" customHeight="1" spans="1:41">
      <c r="A14" s="258"/>
      <c r="B14" s="258"/>
      <c r="C14" s="258"/>
      <c r="D14" s="258"/>
      <c r="E14" s="258"/>
      <c r="F14" s="258"/>
      <c r="G14" s="258"/>
      <c r="H14" s="258"/>
      <c r="I14" s="258"/>
      <c r="J14" s="258"/>
      <c r="K14" s="258"/>
      <c r="L14" s="258"/>
      <c r="M14" s="258"/>
      <c r="N14" s="258"/>
      <c r="O14" s="258"/>
      <c r="P14" s="258"/>
      <c r="Q14" s="258"/>
      <c r="R14" s="258"/>
      <c r="S14" s="258"/>
      <c r="T14" s="258"/>
      <c r="U14" s="258"/>
      <c r="V14" s="258"/>
    </row>
    <row r="15" customHeight="1" spans="1:41">
      <c r="A15" s="270"/>
      <c r="B15" s="270"/>
      <c r="C15" s="270"/>
      <c r="D15" s="270"/>
      <c r="E15" s="270"/>
      <c r="F15" s="270"/>
      <c r="G15" s="270"/>
      <c r="H15" s="270"/>
      <c r="I15" s="270"/>
      <c r="J15" s="270"/>
      <c r="K15" s="270"/>
      <c r="L15" s="270"/>
      <c r="M15" s="270"/>
      <c r="N15" s="270"/>
      <c r="O15" s="270"/>
      <c r="P15" s="270"/>
      <c r="Q15" s="270"/>
      <c r="R15" s="270"/>
      <c r="S15" s="270"/>
      <c r="T15" s="270"/>
      <c r="U15" s="270"/>
      <c r="V15" s="270"/>
    </row>
    <row r="16" customHeight="1" spans="1:41">
      <c r="A16" s="279"/>
      <c r="B16" s="279"/>
      <c r="C16" s="279"/>
      <c r="D16" s="279"/>
      <c r="E16" s="279"/>
      <c r="F16" s="279"/>
      <c r="G16" s="279"/>
      <c r="H16" s="279"/>
      <c r="I16" s="279"/>
      <c r="J16" s="279"/>
      <c r="K16" s="279"/>
      <c r="L16" s="279"/>
      <c r="M16" s="279"/>
      <c r="N16" s="279"/>
      <c r="O16" s="279"/>
      <c r="P16" s="279"/>
      <c r="Q16" s="279"/>
      <c r="R16" s="279"/>
      <c r="S16" s="279"/>
      <c r="T16" s="279"/>
      <c r="U16" s="279"/>
      <c r="V16" s="279"/>
      <c r="X16" s="308" t="s">
        <v>237</v>
      </c>
      <c r="Y16" s="309"/>
      <c r="Z16" s="309"/>
      <c r="AA16" s="309"/>
      <c r="AB16" s="309"/>
      <c r="AC16" s="309"/>
      <c r="AD16" s="309"/>
      <c r="AE16" s="309"/>
      <c r="AF16" s="309"/>
      <c r="AG16" s="309"/>
      <c r="AH16" s="309"/>
      <c r="AI16" s="309"/>
      <c r="AJ16" s="309"/>
      <c r="AK16" s="309"/>
      <c r="AL16" s="309"/>
      <c r="AM16" s="309"/>
      <c r="AN16" s="309"/>
      <c r="AO16" s="310"/>
    </row>
    <row r="17" customHeight="1" spans="1:41">
      <c r="A17" s="288"/>
      <c r="B17" s="288"/>
      <c r="C17" s="288"/>
      <c r="D17" s="288"/>
      <c r="E17" s="288"/>
      <c r="F17" s="288"/>
      <c r="G17" s="288"/>
      <c r="H17" s="288"/>
      <c r="I17" s="288"/>
      <c r="J17" s="288"/>
      <c r="K17" s="288"/>
      <c r="L17" s="288"/>
      <c r="M17" s="288"/>
      <c r="N17" s="288"/>
      <c r="O17" s="288"/>
      <c r="P17" s="288"/>
      <c r="Q17" s="288"/>
      <c r="R17" s="288"/>
      <c r="S17" s="288"/>
      <c r="T17" s="288"/>
      <c r="U17" s="288"/>
      <c r="V17" s="288"/>
      <c r="X17" s="319" t="s">
        <v>38</v>
      </c>
      <c r="Y17" s="320" t="s">
        <v>238</v>
      </c>
      <c r="Z17" s="320"/>
      <c r="AA17" s="321" t="s">
        <v>205</v>
      </c>
      <c r="AB17" s="322" t="str">
        <f>IF(Y17="觉醒力量",VLOOKUP(FLOOR((MOD(VLOOKUP(#REF!,其它!AC11:AD18,2,FALSE),2)+2*MOD(VLOOKUP(#REF!,其它!AC11:AD18,2,FALSE),2)+4*MOD(VLOOKUP(#REF!,其它!AC11:AD18,2,FALSE),2)+8*MOD(VLOOKUP(AM3,其它!AC11:AD18,2,FALSE),2)+16*MOD(VLOOKUP(#REF!,其它!AC11:AD18,2,FALSE),2)+32*MOD(VLOOKUP(AM1,其它!AC11:AD18,2,FALSE),2))*15/63,1),其它!AF12:AG28,2,1),VLOOKUP(Y17,招式表!$C:$O,2,FALSE))</f>
        <v>属性</v>
      </c>
      <c r="AC17" s="323" t="s">
        <v>239</v>
      </c>
      <c r="AD17" s="324" t="str">
        <f>VLOOKUP(Y17,招式表!$C:$O,3,FALSE)</f>
        <v>分类</v>
      </c>
      <c r="AE17" s="320" t="s">
        <v>240</v>
      </c>
      <c r="AF17" s="325" t="str">
        <f>VLOOKUP(Y17,招式表!$C:$O,10,FALSE)</f>
        <v>作用距离</v>
      </c>
      <c r="AG17" s="326" t="s">
        <v>38</v>
      </c>
      <c r="AH17" s="327" t="s">
        <v>238</v>
      </c>
      <c r="AI17" s="327"/>
      <c r="AJ17" s="328" t="s">
        <v>205</v>
      </c>
      <c r="AK17" s="329" t="str">
        <f>IF(AH17="觉醒力量",VLOOKUP(FLOOR((MOD(VLOOKUP(#REF!,其它!#REF!,2,FALSE),2)+2*MOD(VLOOKUP(#REF!,其它!#REF!,2,FALSE),2)+4*MOD(VLOOKUP(#REF!,其它!#REF!,2,FALSE),2)+8*MOD(VLOOKUP(AV3,其它!#REF!,2,FALSE),2)+16*MOD(VLOOKUP(#REF!,其它!#REF!,2,FALSE),2)+32*MOD(VLOOKUP(AV1,其它!#REF!,2,FALSE),2))*15/63,1),其它!AY31:AZ47,2,1),VLOOKUP(AH17,招式表!$C:$O,2,FALSE))</f>
        <v>属性</v>
      </c>
      <c r="AL17" s="328" t="s">
        <v>239</v>
      </c>
      <c r="AM17" s="330" t="str">
        <f>VLOOKUP(AH17,招式表!$C:$O,3,FALSE)</f>
        <v>分类</v>
      </c>
      <c r="AN17" s="328" t="s">
        <v>240</v>
      </c>
      <c r="AO17" s="331" t="str">
        <f>VLOOKUP(AH17,招式表!$C:$O,10,FALSE)</f>
        <v>作用距离</v>
      </c>
    </row>
    <row r="18" customHeight="1" spans="1:41">
      <c r="A18" s="258"/>
      <c r="B18" s="258"/>
      <c r="C18" s="258"/>
      <c r="D18" s="258"/>
      <c r="E18" s="258"/>
      <c r="F18" s="258"/>
      <c r="G18" s="258"/>
      <c r="H18" s="258"/>
      <c r="I18" s="258"/>
      <c r="J18" s="258"/>
      <c r="K18" s="258"/>
      <c r="L18" s="258"/>
      <c r="M18" s="258"/>
      <c r="N18" s="258"/>
      <c r="O18" s="258"/>
      <c r="P18" s="258"/>
      <c r="Q18" s="258"/>
      <c r="R18" s="258"/>
      <c r="S18" s="258"/>
      <c r="T18" s="258"/>
      <c r="U18" s="258"/>
      <c r="V18" s="258"/>
      <c r="X18" s="332" t="s">
        <v>241</v>
      </c>
      <c r="Y18" s="333" t="str">
        <f>VLOOKUP(Y17,招式表!$C:$O,5,FALSE)</f>
        <v>威力骰</v>
      </c>
      <c r="Z18" s="272"/>
      <c r="AA18" s="334" t="s">
        <v>242</v>
      </c>
      <c r="AB18" s="333" t="str">
        <f>VLOOKUP(Y17,招式表!$C:$O,7,FALSE)</f>
        <v>命中骰</v>
      </c>
      <c r="AC18" s="334" t="s">
        <v>243</v>
      </c>
      <c r="AD18" s="333" t="str">
        <f>VLOOKUP(Y17,招式表!$C:$O,9,FALSE)</f>
        <v>消耗</v>
      </c>
      <c r="AE18" s="333" t="s">
        <v>244</v>
      </c>
      <c r="AF18" s="335" t="str">
        <f>VLOOKUP(Y17,招式表!$C:$O,11,FALSE)</f>
        <v>优先度</v>
      </c>
      <c r="AG18" s="336" t="s">
        <v>241</v>
      </c>
      <c r="AH18" s="337" t="str">
        <f>VLOOKUP(AH17,招式表!$C:$O,5,FALSE)</f>
        <v>威力骰</v>
      </c>
      <c r="AI18" s="272"/>
      <c r="AJ18" s="337" t="s">
        <v>242</v>
      </c>
      <c r="AK18" s="337" t="str">
        <f>VLOOKUP(AH17,招式表!$C:$O,7,FALSE)</f>
        <v>命中骰</v>
      </c>
      <c r="AL18" s="337" t="s">
        <v>243</v>
      </c>
      <c r="AM18" s="338" t="str">
        <f>VLOOKUP(AH17,招式表!$C:$O,9,FALSE)</f>
        <v>消耗</v>
      </c>
      <c r="AN18" s="337" t="s">
        <v>244</v>
      </c>
      <c r="AO18" s="339" t="str">
        <f>VLOOKUP(AH17,招式表!$C:$O,11,FALSE)</f>
        <v>优先度</v>
      </c>
    </row>
    <row r="19" customHeight="1" spans="1:41">
      <c r="A19" s="270"/>
      <c r="B19" s="270"/>
      <c r="C19" s="270"/>
      <c r="D19" s="270"/>
      <c r="E19" s="270"/>
      <c r="F19" s="270"/>
      <c r="G19" s="270"/>
      <c r="H19" s="270"/>
      <c r="I19" s="270"/>
      <c r="J19" s="270"/>
      <c r="K19" s="270"/>
      <c r="L19" s="270"/>
      <c r="M19" s="270"/>
      <c r="N19" s="270"/>
      <c r="O19" s="270"/>
      <c r="P19" s="270"/>
      <c r="Q19" s="270"/>
      <c r="R19" s="270"/>
      <c r="S19" s="270"/>
      <c r="T19" s="270"/>
      <c r="U19" s="270"/>
      <c r="V19" s="270"/>
      <c r="X19" s="340" t="s">
        <v>245</v>
      </c>
      <c r="Y19" s="341" t="str">
        <f>VLOOKUP(Y17,招式表!$C:$O,12,FALSE)</f>
        <v>说明</v>
      </c>
      <c r="Z19" s="341"/>
      <c r="AA19" s="341"/>
      <c r="AB19" s="341"/>
      <c r="AC19" s="341"/>
      <c r="AD19" s="341"/>
      <c r="AE19" s="341"/>
      <c r="AF19" s="342" t="str">
        <f>VLOOKUP(Y17,招式表!$C:$O,13,FALSE)</f>
        <v>其他分类</v>
      </c>
      <c r="AG19" s="285" t="s">
        <v>245</v>
      </c>
      <c r="AH19" s="343" t="str">
        <f>VLOOKUP(AH17,招式表!$C:$O,12,FALSE)</f>
        <v>说明</v>
      </c>
      <c r="AI19" s="343"/>
      <c r="AJ19" s="343"/>
      <c r="AK19" s="343"/>
      <c r="AL19" s="343"/>
      <c r="AM19" s="343"/>
      <c r="AN19" s="343"/>
      <c r="AO19" s="344" t="str">
        <f>VLOOKUP(AH17,招式表!$C:$O,13,FALSE)</f>
        <v>其他分类</v>
      </c>
    </row>
    <row r="20" customHeight="1" spans="1:41">
      <c r="A20" s="279"/>
      <c r="B20" s="279"/>
      <c r="C20" s="279"/>
      <c r="D20" s="279"/>
      <c r="E20" s="279"/>
      <c r="F20" s="279"/>
      <c r="G20" s="279"/>
      <c r="H20" s="279"/>
      <c r="I20" s="279"/>
      <c r="J20" s="279"/>
      <c r="K20" s="279"/>
      <c r="L20" s="279"/>
      <c r="M20" s="279"/>
      <c r="N20" s="279"/>
      <c r="O20" s="279"/>
      <c r="P20" s="279"/>
      <c r="Q20" s="279"/>
      <c r="R20" s="279"/>
      <c r="S20" s="279"/>
      <c r="T20" s="279"/>
      <c r="U20" s="279"/>
      <c r="V20" s="279"/>
      <c r="X20" s="340"/>
      <c r="Y20" s="341"/>
      <c r="Z20" s="341"/>
      <c r="AA20" s="341"/>
      <c r="AB20" s="341"/>
      <c r="AC20" s="341"/>
      <c r="AD20" s="341"/>
      <c r="AE20" s="341"/>
      <c r="AF20" s="345"/>
      <c r="AG20" s="285"/>
      <c r="AH20" s="343"/>
      <c r="AI20" s="343"/>
      <c r="AJ20" s="343"/>
      <c r="AK20" s="343"/>
      <c r="AL20" s="343"/>
      <c r="AM20" s="343"/>
      <c r="AN20" s="343"/>
      <c r="AO20" s="346"/>
    </row>
    <row r="21" customHeight="1" spans="1:41">
      <c r="A21" s="288"/>
      <c r="B21" s="288"/>
      <c r="C21" s="288"/>
      <c r="D21" s="288"/>
      <c r="E21" s="288"/>
      <c r="F21" s="288"/>
      <c r="G21" s="288"/>
      <c r="H21" s="288"/>
      <c r="I21" s="288"/>
      <c r="J21" s="288"/>
      <c r="K21" s="288"/>
      <c r="L21" s="288"/>
      <c r="M21" s="288"/>
      <c r="N21" s="288"/>
      <c r="O21" s="288"/>
      <c r="P21" s="288"/>
      <c r="Q21" s="288"/>
      <c r="R21" s="288"/>
      <c r="S21" s="288"/>
      <c r="T21" s="288"/>
      <c r="U21" s="288"/>
      <c r="V21" s="288"/>
      <c r="X21" s="340"/>
      <c r="Y21" s="341"/>
      <c r="Z21" s="341"/>
      <c r="AA21" s="341"/>
      <c r="AB21" s="341"/>
      <c r="AC21" s="341"/>
      <c r="AD21" s="341"/>
      <c r="AE21" s="341"/>
      <c r="AF21" s="345"/>
      <c r="AG21" s="285"/>
      <c r="AH21" s="343"/>
      <c r="AI21" s="343"/>
      <c r="AJ21" s="343"/>
      <c r="AK21" s="343"/>
      <c r="AL21" s="343"/>
      <c r="AM21" s="343"/>
      <c r="AN21" s="343"/>
      <c r="AO21" s="346"/>
    </row>
    <row r="22" customHeight="1" spans="1:41">
      <c r="A22" s="258"/>
      <c r="B22" s="258"/>
      <c r="C22" s="258"/>
      <c r="D22" s="258"/>
      <c r="E22" s="258"/>
      <c r="F22" s="258"/>
      <c r="G22" s="258"/>
      <c r="H22" s="258"/>
      <c r="I22" s="258"/>
      <c r="J22" s="258"/>
      <c r="K22" s="258"/>
      <c r="L22" s="258"/>
      <c r="M22" s="258"/>
      <c r="N22" s="258"/>
      <c r="O22" s="258"/>
      <c r="P22" s="258"/>
      <c r="Q22" s="258"/>
      <c r="R22" s="258"/>
      <c r="S22" s="258"/>
      <c r="T22" s="258"/>
      <c r="U22" s="258"/>
      <c r="V22" s="258"/>
      <c r="X22" s="347" t="s">
        <v>246</v>
      </c>
      <c r="Y22" s="348"/>
      <c r="Z22" s="348"/>
      <c r="AA22" s="348"/>
      <c r="AB22" s="348"/>
      <c r="AC22" s="348"/>
      <c r="AD22" s="348"/>
      <c r="AE22" s="348"/>
      <c r="AF22" s="349"/>
      <c r="AG22" s="350" t="s">
        <v>246</v>
      </c>
      <c r="AH22" s="351"/>
      <c r="AI22" s="351"/>
      <c r="AJ22" s="351"/>
      <c r="AK22" s="351"/>
      <c r="AL22" s="351"/>
      <c r="AM22" s="351"/>
      <c r="AN22" s="351"/>
      <c r="AO22" s="352"/>
    </row>
    <row r="23" customHeight="1" spans="1:41">
      <c r="A23" s="270"/>
      <c r="B23" s="270"/>
      <c r="C23" s="270"/>
      <c r="D23" s="270"/>
      <c r="E23" s="270"/>
      <c r="F23" s="270"/>
      <c r="G23" s="270"/>
      <c r="H23" s="270"/>
      <c r="I23" s="270"/>
      <c r="J23" s="270"/>
      <c r="K23" s="270"/>
      <c r="L23" s="270"/>
      <c r="M23" s="270"/>
      <c r="N23" s="270"/>
      <c r="O23" s="270"/>
      <c r="P23" s="270"/>
      <c r="Q23" s="270"/>
      <c r="R23" s="270"/>
      <c r="S23" s="270"/>
      <c r="T23" s="270"/>
      <c r="U23" s="270"/>
      <c r="V23" s="270"/>
      <c r="X23" s="326" t="s">
        <v>38</v>
      </c>
      <c r="Y23" s="327" t="s">
        <v>238</v>
      </c>
      <c r="Z23" s="327"/>
      <c r="AA23" s="328" t="s">
        <v>205</v>
      </c>
      <c r="AB23" s="329" t="str">
        <f>IF(Y23="觉醒力量",VLOOKUP(FLOOR((MOD(VLOOKUP(#REF!,其它!#REF!,2,FALSE),2)+2*MOD(VLOOKUP(#REF!,其它!#REF!,2,FALSE),2)+4*MOD(VLOOKUP(AM1,其它!#REF!,2,FALSE),2)+8*MOD(VLOOKUP(#REF!,其它!#REF!,2,FALSE),2)+16*MOD(VLOOKUP(AM3,其它!#REF!,2,FALSE),2)+32*MOD(VLOOKUP(#REF!,其它!#REF!,2,FALSE),2))*15/63,1),其它!AP35:AQ51,2,1),VLOOKUP(Y23,招式表!$C:$O,2,FALSE))</f>
        <v>属性</v>
      </c>
      <c r="AC23" s="328" t="s">
        <v>239</v>
      </c>
      <c r="AD23" s="330" t="str">
        <f>VLOOKUP(Y23,招式表!$C:$O,3,FALSE)</f>
        <v>分类</v>
      </c>
      <c r="AE23" s="328" t="s">
        <v>240</v>
      </c>
      <c r="AF23" s="331" t="str">
        <f>VLOOKUP(Y23,招式表!$C:$O,10,FALSE)</f>
        <v>作用距离</v>
      </c>
      <c r="AG23" s="319" t="s">
        <v>38</v>
      </c>
      <c r="AH23" s="320" t="s">
        <v>238</v>
      </c>
      <c r="AI23" s="320"/>
      <c r="AJ23" s="321" t="s">
        <v>205</v>
      </c>
      <c r="AK23" s="322" t="str">
        <f>IF(AH23="觉醒力量",VLOOKUP(FLOOR((MOD(VLOOKUP(#REF!,其它!#REF!,2,FALSE),2)+2*MOD(VLOOKUP(#REF!,其它!#REF!,2,FALSE),2)+4*MOD(VLOOKUP(AV1,其它!#REF!,2,FALSE),2)+8*MOD(VLOOKUP(AV7,其它!#REF!,2,FALSE),2)+16*MOD(VLOOKUP(AV3,其它!#REF!,2,FALSE),2)+32*MOD(VLOOKUP(AV5,其它!#REF!,2,FALSE),2))*15/63,1),其它!AY35:AZ51,2,1),VLOOKUP(AH23,招式表!$C:$O,2,FALSE))</f>
        <v>属性</v>
      </c>
      <c r="AL23" s="323" t="s">
        <v>239</v>
      </c>
      <c r="AM23" s="324" t="str">
        <f>VLOOKUP(AH23,招式表!$C:$O,3,FALSE)</f>
        <v>分类</v>
      </c>
      <c r="AN23" s="320" t="s">
        <v>240</v>
      </c>
      <c r="AO23" s="325" t="str">
        <f>VLOOKUP(AH23,招式表!$C:$O,10,FALSE)</f>
        <v>作用距离</v>
      </c>
    </row>
    <row r="24" customHeight="1" spans="1:41">
      <c r="A24" s="279"/>
      <c r="B24" s="279"/>
      <c r="C24" s="279"/>
      <c r="D24" s="279"/>
      <c r="E24" s="279"/>
      <c r="F24" s="279"/>
      <c r="G24" s="279"/>
      <c r="H24" s="279"/>
      <c r="I24" s="279"/>
      <c r="J24" s="279"/>
      <c r="K24" s="279"/>
      <c r="L24" s="279"/>
      <c r="M24" s="279"/>
      <c r="N24" s="279"/>
      <c r="O24" s="279"/>
      <c r="P24" s="279"/>
      <c r="Q24" s="279"/>
      <c r="R24" s="279"/>
      <c r="S24" s="279"/>
      <c r="T24" s="279"/>
      <c r="U24" s="279"/>
      <c r="V24" s="279"/>
      <c r="X24" s="336" t="s">
        <v>241</v>
      </c>
      <c r="Y24" s="337" t="str">
        <f>VLOOKUP(Y23,招式表!$C:$O,5,FALSE)</f>
        <v>威力骰</v>
      </c>
      <c r="Z24" s="272"/>
      <c r="AA24" s="337" t="s">
        <v>242</v>
      </c>
      <c r="AB24" s="337" t="str">
        <f>VLOOKUP(Y23,招式表!$C:$O,7,FALSE)</f>
        <v>命中骰</v>
      </c>
      <c r="AC24" s="337" t="s">
        <v>243</v>
      </c>
      <c r="AD24" s="338" t="str">
        <f>VLOOKUP(Y23,招式表!$C:$O,9,FALSE)</f>
        <v>消耗</v>
      </c>
      <c r="AE24" s="337" t="s">
        <v>244</v>
      </c>
      <c r="AF24" s="339" t="str">
        <f>VLOOKUP(Y23,招式表!$C:$O,11,FALSE)</f>
        <v>优先度</v>
      </c>
      <c r="AG24" s="332" t="s">
        <v>241</v>
      </c>
      <c r="AH24" s="333" t="str">
        <f>VLOOKUP(AH23,招式表!$C:$O,5,FALSE)</f>
        <v>威力骰</v>
      </c>
      <c r="AI24" s="272"/>
      <c r="AJ24" s="334" t="s">
        <v>242</v>
      </c>
      <c r="AK24" s="333" t="str">
        <f>VLOOKUP(AH23,招式表!$C:$O,7,FALSE)</f>
        <v>命中骰</v>
      </c>
      <c r="AL24" s="334" t="s">
        <v>243</v>
      </c>
      <c r="AM24" s="333" t="str">
        <f>VLOOKUP(AH23,招式表!$C:$O,9,FALSE)</f>
        <v>消耗</v>
      </c>
      <c r="AN24" s="333" t="s">
        <v>244</v>
      </c>
      <c r="AO24" s="335" t="str">
        <f>VLOOKUP(AH23,招式表!$C:$O,11,FALSE)</f>
        <v>优先度</v>
      </c>
    </row>
    <row r="25" customHeight="1" spans="1:41">
      <c r="A25" s="288"/>
      <c r="B25" s="288"/>
      <c r="C25" s="288"/>
      <c r="D25" s="288"/>
      <c r="E25" s="288"/>
      <c r="F25" s="288"/>
      <c r="G25" s="288"/>
      <c r="H25" s="288"/>
      <c r="I25" s="288"/>
      <c r="J25" s="288"/>
      <c r="K25" s="288"/>
      <c r="L25" s="288"/>
      <c r="M25" s="288"/>
      <c r="N25" s="288"/>
      <c r="O25" s="288"/>
      <c r="P25" s="288"/>
      <c r="Q25" s="288"/>
      <c r="R25" s="288"/>
      <c r="S25" s="288"/>
      <c r="T25" s="288"/>
      <c r="U25" s="288"/>
      <c r="V25" s="288"/>
      <c r="X25" s="285" t="s">
        <v>245</v>
      </c>
      <c r="Y25" s="343" t="str">
        <f>VLOOKUP(Y23,招式表!$C:$O,12,FALSE)</f>
        <v>说明</v>
      </c>
      <c r="Z25" s="343"/>
      <c r="AA25" s="343"/>
      <c r="AB25" s="343"/>
      <c r="AC25" s="343"/>
      <c r="AD25" s="343"/>
      <c r="AE25" s="343"/>
      <c r="AF25" s="344" t="str">
        <f>VLOOKUP(Y23,招式表!$C:$O,13,FALSE)</f>
        <v>其他分类</v>
      </c>
      <c r="AG25" s="340" t="s">
        <v>245</v>
      </c>
      <c r="AH25" s="341" t="str">
        <f>VLOOKUP(AH23,招式表!$C:$O,12,FALSE)</f>
        <v>说明</v>
      </c>
      <c r="AI25" s="341"/>
      <c r="AJ25" s="341"/>
      <c r="AK25" s="341"/>
      <c r="AL25" s="341"/>
      <c r="AM25" s="341"/>
      <c r="AN25" s="341"/>
      <c r="AO25" s="342" t="str">
        <f>VLOOKUP(AH23,招式表!$C:$O,13,FALSE)</f>
        <v>其他分类</v>
      </c>
    </row>
    <row r="26" customHeight="1" spans="1:41">
      <c r="A26" s="258"/>
      <c r="B26" s="258"/>
      <c r="C26" s="258"/>
      <c r="D26" s="258"/>
      <c r="E26" s="258"/>
      <c r="F26" s="258"/>
      <c r="G26" s="258"/>
      <c r="H26" s="258"/>
      <c r="I26" s="258"/>
      <c r="J26" s="258"/>
      <c r="K26" s="258"/>
      <c r="L26" s="258"/>
      <c r="M26" s="258"/>
      <c r="N26" s="258"/>
      <c r="O26" s="258"/>
      <c r="P26" s="258"/>
      <c r="Q26" s="258"/>
      <c r="R26" s="258"/>
      <c r="S26" s="258"/>
      <c r="T26" s="258"/>
      <c r="U26" s="258"/>
      <c r="V26" s="258"/>
      <c r="X26" s="285"/>
      <c r="Y26" s="343"/>
      <c r="Z26" s="343"/>
      <c r="AA26" s="343"/>
      <c r="AB26" s="343"/>
      <c r="AC26" s="343"/>
      <c r="AD26" s="343"/>
      <c r="AE26" s="343"/>
      <c r="AF26" s="346"/>
      <c r="AG26" s="340"/>
      <c r="AH26" s="341"/>
      <c r="AI26" s="341"/>
      <c r="AJ26" s="341"/>
      <c r="AK26" s="341"/>
      <c r="AL26" s="341"/>
      <c r="AM26" s="341"/>
      <c r="AN26" s="341"/>
      <c r="AO26" s="345"/>
    </row>
    <row r="27" customHeight="1" spans="1:41">
      <c r="A27" s="270"/>
      <c r="B27" s="270"/>
      <c r="C27" s="270"/>
      <c r="D27" s="270"/>
      <c r="E27" s="270"/>
      <c r="F27" s="270"/>
      <c r="G27" s="270"/>
      <c r="H27" s="270"/>
      <c r="I27" s="270"/>
      <c r="J27" s="270"/>
      <c r="K27" s="270"/>
      <c r="L27" s="270"/>
      <c r="M27" s="270"/>
      <c r="N27" s="270"/>
      <c r="O27" s="270"/>
      <c r="P27" s="270"/>
      <c r="Q27" s="270"/>
      <c r="R27" s="270"/>
      <c r="S27" s="270"/>
      <c r="T27" s="270"/>
      <c r="U27" s="270"/>
      <c r="V27" s="270"/>
      <c r="X27" s="285"/>
      <c r="Y27" s="343"/>
      <c r="Z27" s="343"/>
      <c r="AA27" s="343"/>
      <c r="AB27" s="343"/>
      <c r="AC27" s="343"/>
      <c r="AD27" s="343"/>
      <c r="AE27" s="343"/>
      <c r="AF27" s="346"/>
      <c r="AG27" s="340"/>
      <c r="AH27" s="341"/>
      <c r="AI27" s="341"/>
      <c r="AJ27" s="341"/>
      <c r="AK27" s="341"/>
      <c r="AL27" s="341"/>
      <c r="AM27" s="341"/>
      <c r="AN27" s="341"/>
      <c r="AO27" s="345"/>
    </row>
    <row r="28" customHeight="1" spans="1:41">
      <c r="A28" s="279"/>
      <c r="B28" s="279"/>
      <c r="C28" s="279"/>
      <c r="D28" s="279"/>
      <c r="E28" s="279"/>
      <c r="F28" s="279"/>
      <c r="G28" s="279"/>
      <c r="H28" s="279"/>
      <c r="I28" s="279"/>
      <c r="J28" s="279"/>
      <c r="K28" s="279"/>
      <c r="L28" s="279"/>
      <c r="M28" s="279"/>
      <c r="N28" s="279"/>
      <c r="O28" s="279"/>
      <c r="P28" s="279"/>
      <c r="Q28" s="279"/>
      <c r="R28" s="279"/>
      <c r="S28" s="279"/>
      <c r="T28" s="279"/>
      <c r="U28" s="279"/>
      <c r="V28" s="279"/>
      <c r="X28" s="350"/>
      <c r="Y28" s="351"/>
      <c r="Z28" s="351"/>
      <c r="AA28" s="351"/>
      <c r="AB28" s="351"/>
      <c r="AC28" s="351"/>
      <c r="AD28" s="351"/>
      <c r="AE28" s="351"/>
      <c r="AF28" s="352"/>
      <c r="AG28" s="347"/>
      <c r="AH28" s="348"/>
      <c r="AI28" s="348"/>
      <c r="AJ28" s="348"/>
      <c r="AK28" s="348"/>
      <c r="AL28" s="348"/>
      <c r="AM28" s="348"/>
      <c r="AN28" s="348"/>
      <c r="AO28" s="349"/>
    </row>
    <row r="29" customHeight="1" spans="1:41">
      <c r="A29" s="288"/>
      <c r="B29" s="288"/>
      <c r="C29" s="288"/>
      <c r="D29" s="288"/>
      <c r="E29" s="288"/>
      <c r="F29" s="288"/>
      <c r="G29" s="288"/>
      <c r="H29" s="288"/>
      <c r="I29" s="288"/>
      <c r="J29" s="288"/>
      <c r="K29" s="288"/>
      <c r="L29" s="288"/>
      <c r="M29" s="288"/>
      <c r="N29" s="288"/>
      <c r="O29" s="288"/>
      <c r="P29" s="288"/>
      <c r="Q29" s="288"/>
      <c r="R29" s="288"/>
      <c r="S29" s="288"/>
      <c r="T29" s="288"/>
      <c r="U29" s="288"/>
      <c r="V29" s="288"/>
    </row>
    <row r="30" customHeight="1" spans="1:41">
      <c r="A30" s="258"/>
      <c r="B30" s="258"/>
      <c r="C30" s="258"/>
      <c r="D30" s="258"/>
      <c r="E30" s="258"/>
      <c r="F30" s="258"/>
      <c r="G30" s="258"/>
      <c r="H30" s="258"/>
      <c r="I30" s="258"/>
      <c r="J30" s="258"/>
      <c r="K30" s="258"/>
      <c r="L30" s="258"/>
      <c r="M30" s="258"/>
      <c r="N30" s="258"/>
      <c r="O30" s="258"/>
      <c r="P30" s="258"/>
      <c r="Q30" s="258"/>
      <c r="R30" s="258"/>
      <c r="S30" s="258"/>
      <c r="T30" s="258"/>
      <c r="U30" s="258"/>
      <c r="V30" s="258"/>
    </row>
    <row r="31" customHeight="1" spans="1:41">
      <c r="A31" s="270"/>
      <c r="B31" s="270"/>
      <c r="C31" s="270"/>
      <c r="D31" s="270"/>
      <c r="E31" s="270"/>
      <c r="F31" s="270"/>
      <c r="G31" s="270"/>
      <c r="H31" s="270"/>
      <c r="I31" s="270"/>
      <c r="J31" s="270"/>
      <c r="K31" s="270"/>
      <c r="L31" s="270"/>
      <c r="M31" s="270"/>
      <c r="N31" s="270"/>
      <c r="O31" s="270"/>
      <c r="P31" s="270"/>
      <c r="Q31" s="270"/>
      <c r="R31" s="270"/>
      <c r="S31" s="270"/>
      <c r="T31" s="270"/>
      <c r="U31" s="270"/>
      <c r="V31" s="270"/>
      <c r="X31" s="353" t="s">
        <v>248</v>
      </c>
      <c r="Y31" s="354"/>
      <c r="Z31" s="354"/>
      <c r="AA31" s="354"/>
      <c r="AB31" s="354"/>
      <c r="AC31" s="354"/>
      <c r="AD31" s="354"/>
      <c r="AE31" s="354"/>
      <c r="AF31" s="355"/>
      <c r="AH31" s="255" t="s">
        <v>249</v>
      </c>
      <c r="AI31" s="256"/>
      <c r="AJ31" s="257"/>
      <c r="AL31" s="356" t="s">
        <v>250</v>
      </c>
      <c r="AM31" s="357"/>
      <c r="AN31" s="357"/>
      <c r="AO31" s="358"/>
    </row>
    <row r="32" customHeight="1" spans="1:41">
      <c r="A32" s="279"/>
      <c r="B32" s="279"/>
      <c r="C32" s="279"/>
      <c r="D32" s="279"/>
      <c r="E32" s="279"/>
      <c r="F32" s="279"/>
      <c r="G32" s="279"/>
      <c r="H32" s="279"/>
      <c r="I32" s="279"/>
      <c r="J32" s="279"/>
      <c r="K32" s="279"/>
      <c r="L32" s="279"/>
      <c r="M32" s="279"/>
      <c r="N32" s="279"/>
      <c r="O32" s="279"/>
      <c r="P32" s="279"/>
      <c r="Q32" s="279"/>
      <c r="R32" s="279"/>
      <c r="S32" s="279"/>
      <c r="T32" s="279"/>
      <c r="U32" s="279"/>
      <c r="V32" s="279"/>
      <c r="X32" s="259" t="s">
        <v>37</v>
      </c>
      <c r="Y32" s="359" t="e">
        <f>VLOOKUP(Y2,A:V,19,FALSE)</f>
        <v>#N/A</v>
      </c>
      <c r="Z32" s="354"/>
      <c r="AA32" s="354"/>
      <c r="AB32" s="354"/>
      <c r="AC32" s="354"/>
      <c r="AD32" s="354"/>
      <c r="AE32" s="354"/>
      <c r="AF32" s="355"/>
      <c r="AH32" s="360" t="e">
        <f>VLOOKUP(Y2,A:V,18,FALSE)</f>
        <v>#N/A</v>
      </c>
      <c r="AI32" s="361"/>
      <c r="AJ32" s="362"/>
      <c r="AL32" s="363" t="s">
        <v>251</v>
      </c>
      <c r="AM32" s="364" t="s">
        <v>238</v>
      </c>
      <c r="AN32" s="365" t="s">
        <v>252</v>
      </c>
      <c r="AO32" s="366" t="str">
        <f>VLOOKUP(AM32,招式表!$C:$N,3,FALSE)</f>
        <v>分类</v>
      </c>
    </row>
    <row r="33" customHeight="1" spans="1:41">
      <c r="A33" s="288"/>
      <c r="B33" s="288"/>
      <c r="C33" s="288"/>
      <c r="D33" s="288"/>
      <c r="E33" s="288"/>
      <c r="F33" s="288"/>
      <c r="G33" s="288"/>
      <c r="H33" s="288"/>
      <c r="I33" s="288"/>
      <c r="J33" s="288"/>
      <c r="K33" s="288"/>
      <c r="L33" s="288"/>
      <c r="M33" s="288"/>
      <c r="N33" s="288"/>
      <c r="O33" s="288"/>
      <c r="P33" s="288"/>
      <c r="Q33" s="288"/>
      <c r="R33" s="288"/>
      <c r="S33" s="288"/>
      <c r="T33" s="288"/>
      <c r="U33" s="288"/>
      <c r="V33" s="288"/>
      <c r="X33" s="367"/>
      <c r="Y33" s="368"/>
      <c r="Z33" s="359"/>
      <c r="AA33" s="359"/>
      <c r="AB33" s="359"/>
      <c r="AC33" s="359"/>
      <c r="AD33" s="359"/>
      <c r="AE33" s="359"/>
      <c r="AF33" s="369"/>
      <c r="AH33" s="370"/>
      <c r="AI33" s="371"/>
      <c r="AJ33" s="372"/>
      <c r="AL33" s="373" t="s">
        <v>253</v>
      </c>
      <c r="AM33" s="374" t="s">
        <v>254</v>
      </c>
      <c r="AN33" s="375" t="s">
        <v>205</v>
      </c>
      <c r="AO33" s="274" t="str">
        <f>VLOOKUP(AN34,招式表!$C:$N,2,FALSE)</f>
        <v>属性</v>
      </c>
    </row>
    <row r="34" customHeight="1" spans="1:41">
      <c r="A34" s="258"/>
      <c r="B34" s="258"/>
      <c r="C34" s="258"/>
      <c r="D34" s="258"/>
      <c r="E34" s="258"/>
      <c r="F34" s="258"/>
      <c r="G34" s="258"/>
      <c r="H34" s="258"/>
      <c r="I34" s="258"/>
      <c r="J34" s="258"/>
      <c r="K34" s="258"/>
      <c r="L34" s="258"/>
      <c r="M34" s="258"/>
      <c r="N34" s="258"/>
      <c r="O34" s="258"/>
      <c r="P34" s="258"/>
      <c r="Q34" s="258"/>
      <c r="R34" s="258"/>
      <c r="S34" s="258"/>
      <c r="T34" s="258"/>
      <c r="U34" s="258"/>
      <c r="V34" s="258"/>
      <c r="X34" s="275"/>
      <c r="Y34" s="376"/>
      <c r="Z34" s="377"/>
      <c r="AA34" s="377"/>
      <c r="AB34" s="377"/>
      <c r="AC34" s="377"/>
      <c r="AD34" s="377"/>
      <c r="AE34" s="377"/>
      <c r="AF34" s="378"/>
      <c r="AH34" s="370"/>
      <c r="AI34" s="371"/>
      <c r="AJ34" s="372"/>
      <c r="AL34" s="379" t="s">
        <v>255</v>
      </c>
      <c r="AM34" s="380"/>
      <c r="AN34" s="381" t="s">
        <v>238</v>
      </c>
      <c r="AO34" s="382"/>
    </row>
    <row r="35" customHeight="1" spans="1:41">
      <c r="A35" s="270"/>
      <c r="B35" s="270"/>
      <c r="C35" s="270"/>
      <c r="D35" s="270"/>
      <c r="E35" s="270"/>
      <c r="F35" s="270"/>
      <c r="G35" s="270"/>
      <c r="H35" s="270"/>
      <c r="I35" s="270"/>
      <c r="J35" s="270"/>
      <c r="K35" s="270"/>
      <c r="L35" s="270"/>
      <c r="M35" s="270"/>
      <c r="N35" s="270"/>
      <c r="O35" s="270"/>
      <c r="P35" s="270"/>
      <c r="Q35" s="270"/>
      <c r="R35" s="270"/>
      <c r="S35" s="270"/>
      <c r="T35" s="270"/>
      <c r="U35" s="270"/>
      <c r="V35" s="270"/>
      <c r="X35" s="379" t="s">
        <v>256</v>
      </c>
      <c r="Y35" s="383" t="e">
        <f>VLOOKUP(Y2,A:V,20,FALSE)</f>
        <v>#N/A</v>
      </c>
      <c r="Z35" s="384"/>
      <c r="AA35" s="384"/>
      <c r="AB35" s="384"/>
      <c r="AC35" s="384"/>
      <c r="AD35" s="384"/>
      <c r="AE35" s="384"/>
      <c r="AF35" s="385"/>
      <c r="AH35" s="370"/>
      <c r="AI35" s="371"/>
      <c r="AJ35" s="372"/>
      <c r="AL35" s="386"/>
      <c r="AM35" s="380"/>
      <c r="AN35" s="380"/>
      <c r="AO35" s="382"/>
    </row>
    <row r="36" customHeight="1" spans="1:41">
      <c r="A36" s="279"/>
      <c r="B36" s="279"/>
      <c r="C36" s="279"/>
      <c r="D36" s="279"/>
      <c r="E36" s="279"/>
      <c r="F36" s="279"/>
      <c r="G36" s="279"/>
      <c r="H36" s="279"/>
      <c r="I36" s="279"/>
      <c r="J36" s="279"/>
      <c r="K36" s="279"/>
      <c r="L36" s="279"/>
      <c r="M36" s="279"/>
      <c r="N36" s="279"/>
      <c r="O36" s="279"/>
      <c r="P36" s="279"/>
      <c r="Q36" s="279"/>
      <c r="R36" s="279"/>
      <c r="S36" s="279"/>
      <c r="T36" s="279"/>
      <c r="U36" s="279"/>
      <c r="V36" s="279"/>
      <c r="X36" s="387"/>
      <c r="Y36" s="388"/>
      <c r="Z36" s="389"/>
      <c r="AA36" s="389"/>
      <c r="AB36" s="389"/>
      <c r="AC36" s="389"/>
      <c r="AD36" s="389"/>
      <c r="AE36" s="389"/>
      <c r="AF36" s="390"/>
      <c r="AH36" s="370"/>
      <c r="AI36" s="371"/>
      <c r="AJ36" s="372"/>
      <c r="AL36" s="391" t="s">
        <v>241</v>
      </c>
      <c r="AM36" s="392" t="str">
        <f>IF(AM33="Z",IFERROR(VLOOKUP(AM32,其它!G56:I127,2,FALSE),LOOKUP(VLOOKUP(AM32,招式表!$C:$N,4,FALSE),其它!G42:G52,其它!H42:H52)),IFERROR(VLOOKUP(AM32,其它!G65:I131,3,FALSE),LOOKUP(VLOOKUP(AM32,招式表!$C:$N,4,FALSE),其它!K42:K49,IF(OR(AO33="格斗",AO33="毒"),其它!M42:M49,其它!L42:L49))))</f>
        <v>4D8</v>
      </c>
      <c r="AN36" s="392"/>
      <c r="AO36" s="393"/>
    </row>
    <row r="37" customHeight="1" spans="1:41">
      <c r="A37" s="288"/>
      <c r="B37" s="288"/>
      <c r="C37" s="288"/>
      <c r="D37" s="288"/>
      <c r="E37" s="288"/>
      <c r="F37" s="288"/>
      <c r="G37" s="288"/>
      <c r="H37" s="288"/>
      <c r="I37" s="288"/>
      <c r="J37" s="288"/>
      <c r="K37" s="288"/>
      <c r="L37" s="288"/>
      <c r="M37" s="288"/>
      <c r="N37" s="288"/>
      <c r="O37" s="288"/>
      <c r="P37" s="288"/>
      <c r="Q37" s="288"/>
      <c r="R37" s="288"/>
      <c r="S37" s="288"/>
      <c r="T37" s="288"/>
      <c r="U37" s="288"/>
      <c r="V37" s="288"/>
      <c r="X37" s="394"/>
      <c r="Y37" s="395"/>
      <c r="Z37" s="396"/>
      <c r="AA37" s="396"/>
      <c r="AB37" s="396"/>
      <c r="AC37" s="396"/>
      <c r="AD37" s="396"/>
      <c r="AE37" s="396"/>
      <c r="AF37" s="397"/>
      <c r="AH37" s="370"/>
      <c r="AI37" s="371"/>
      <c r="AJ37" s="372"/>
      <c r="AL37" s="386"/>
      <c r="AM37" s="392"/>
      <c r="AN37" s="392"/>
      <c r="AO37" s="393"/>
    </row>
    <row r="38" customHeight="1" spans="1:41">
      <c r="A38" s="258"/>
      <c r="B38" s="258"/>
      <c r="C38" s="258"/>
      <c r="D38" s="258"/>
      <c r="E38" s="258"/>
      <c r="F38" s="258"/>
      <c r="G38" s="258"/>
      <c r="H38" s="258"/>
      <c r="I38" s="258"/>
      <c r="J38" s="258"/>
      <c r="K38" s="258"/>
      <c r="L38" s="258"/>
      <c r="M38" s="258"/>
      <c r="N38" s="258"/>
      <c r="O38" s="258"/>
      <c r="P38" s="258"/>
      <c r="Q38" s="258"/>
      <c r="R38" s="258"/>
      <c r="S38" s="258"/>
      <c r="T38" s="258"/>
      <c r="U38" s="258"/>
      <c r="V38" s="258"/>
      <c r="X38" s="340" t="s">
        <v>43</v>
      </c>
      <c r="Y38" s="398" t="e">
        <f>VLOOKUP(Y2,A:V,21,FALSE)</f>
        <v>#N/A</v>
      </c>
      <c r="Z38" s="399"/>
      <c r="AA38" s="399"/>
      <c r="AB38" s="399"/>
      <c r="AC38" s="399"/>
      <c r="AD38" s="399"/>
      <c r="AE38" s="399"/>
      <c r="AF38" s="400"/>
      <c r="AH38" s="370"/>
      <c r="AI38" s="371"/>
      <c r="AJ38" s="372"/>
      <c r="AL38" s="401" t="s">
        <v>257</v>
      </c>
      <c r="AM38" s="402" t="str">
        <f>IFERROR(VLOOKUP(AN34,其它!C62:D79,2,FALSE),"")</f>
        <v/>
      </c>
      <c r="AN38" s="402"/>
      <c r="AO38" s="403"/>
    </row>
    <row r="39" customHeight="1" spans="1:41">
      <c r="A39" s="270"/>
      <c r="B39" s="270"/>
      <c r="C39" s="270"/>
      <c r="D39" s="270"/>
      <c r="E39" s="270"/>
      <c r="F39" s="270"/>
      <c r="G39" s="270"/>
      <c r="H39" s="270"/>
      <c r="I39" s="270"/>
      <c r="J39" s="270"/>
      <c r="K39" s="270"/>
      <c r="L39" s="270"/>
      <c r="M39" s="270"/>
      <c r="N39" s="270"/>
      <c r="O39" s="270"/>
      <c r="P39" s="270"/>
      <c r="Q39" s="270"/>
      <c r="R39" s="270"/>
      <c r="S39" s="270"/>
      <c r="T39" s="270"/>
      <c r="U39" s="270"/>
      <c r="V39" s="270"/>
      <c r="X39" s="367"/>
      <c r="Y39" s="368"/>
      <c r="Z39" s="398"/>
      <c r="AA39" s="398"/>
      <c r="AB39" s="398"/>
      <c r="AC39" s="398"/>
      <c r="AD39" s="398"/>
      <c r="AE39" s="398"/>
      <c r="AF39" s="369"/>
      <c r="AH39" s="370"/>
      <c r="AI39" s="371"/>
      <c r="AJ39" s="372"/>
      <c r="AL39" s="401"/>
      <c r="AM39" s="402"/>
      <c r="AN39" s="402"/>
      <c r="AO39" s="403"/>
    </row>
    <row r="40" customHeight="1" spans="1:41">
      <c r="A40" s="279"/>
      <c r="B40" s="279"/>
      <c r="C40" s="279"/>
      <c r="D40" s="279"/>
      <c r="E40" s="279"/>
      <c r="F40" s="279"/>
      <c r="G40" s="279"/>
      <c r="H40" s="279"/>
      <c r="I40" s="279"/>
      <c r="J40" s="279"/>
      <c r="K40" s="279"/>
      <c r="L40" s="279"/>
      <c r="M40" s="279"/>
      <c r="N40" s="279"/>
      <c r="O40" s="279"/>
      <c r="P40" s="279"/>
      <c r="Q40" s="279"/>
      <c r="R40" s="279"/>
      <c r="S40" s="279"/>
      <c r="T40" s="279"/>
      <c r="U40" s="279"/>
      <c r="V40" s="279"/>
      <c r="X40" s="275"/>
      <c r="Y40" s="376"/>
      <c r="Z40" s="377"/>
      <c r="AA40" s="377"/>
      <c r="AB40" s="377"/>
      <c r="AC40" s="377"/>
      <c r="AD40" s="377"/>
      <c r="AE40" s="377"/>
      <c r="AF40" s="378"/>
      <c r="AH40" s="370"/>
      <c r="AI40" s="371"/>
      <c r="AJ40" s="372"/>
      <c r="AL40" s="373" t="s">
        <v>318</v>
      </c>
      <c r="AM40" s="404">
        <v>8</v>
      </c>
      <c r="AN40" s="375" t="s">
        <v>244</v>
      </c>
      <c r="AO40" s="405">
        <v>0</v>
      </c>
    </row>
    <row r="41" customHeight="1" spans="1:41">
      <c r="A41" s="288"/>
      <c r="B41" s="288"/>
      <c r="C41" s="288"/>
      <c r="D41" s="288"/>
      <c r="E41" s="288"/>
      <c r="F41" s="288"/>
      <c r="G41" s="288"/>
      <c r="H41" s="288"/>
      <c r="I41" s="288"/>
      <c r="J41" s="288"/>
      <c r="K41" s="288"/>
      <c r="L41" s="288"/>
      <c r="M41" s="288"/>
      <c r="N41" s="288"/>
      <c r="O41" s="288"/>
      <c r="P41" s="288"/>
      <c r="Q41" s="288"/>
      <c r="R41" s="288"/>
      <c r="S41" s="288"/>
      <c r="T41" s="288"/>
      <c r="U41" s="288"/>
      <c r="V41" s="288"/>
      <c r="X41" s="406" t="s">
        <v>44</v>
      </c>
      <c r="Y41" s="407" t="e">
        <f>VLOOKUP(Y2,A:V,22,FALSE)</f>
        <v>#N/A</v>
      </c>
      <c r="Z41" s="384"/>
      <c r="AA41" s="384"/>
      <c r="AB41" s="384"/>
      <c r="AC41" s="384"/>
      <c r="AD41" s="384"/>
      <c r="AE41" s="384"/>
      <c r="AF41" s="385"/>
      <c r="AH41" s="370"/>
      <c r="AI41" s="371"/>
      <c r="AJ41" s="372"/>
      <c r="AL41" s="373" t="s">
        <v>242</v>
      </c>
      <c r="AM41" s="375" t="s">
        <v>258</v>
      </c>
      <c r="AN41" s="375" t="s">
        <v>240</v>
      </c>
      <c r="AO41" s="405">
        <v>10</v>
      </c>
    </row>
    <row r="42" customHeight="1" spans="1:41">
      <c r="A42" s="258"/>
      <c r="B42" s="258"/>
      <c r="C42" s="258"/>
      <c r="D42" s="258"/>
      <c r="E42" s="258"/>
      <c r="F42" s="258"/>
      <c r="G42" s="258"/>
      <c r="H42" s="258"/>
      <c r="I42" s="258"/>
      <c r="J42" s="258"/>
      <c r="K42" s="258"/>
      <c r="L42" s="258"/>
      <c r="M42" s="258"/>
      <c r="N42" s="258"/>
      <c r="O42" s="258"/>
      <c r="P42" s="258"/>
      <c r="Q42" s="258"/>
      <c r="R42" s="258"/>
      <c r="S42" s="258"/>
      <c r="T42" s="258"/>
      <c r="U42" s="258"/>
      <c r="V42" s="258"/>
      <c r="X42" s="387"/>
      <c r="Y42" s="388"/>
      <c r="Z42" s="389"/>
      <c r="AA42" s="389"/>
      <c r="AB42" s="389"/>
      <c r="AC42" s="389"/>
      <c r="AD42" s="389"/>
      <c r="AE42" s="389"/>
      <c r="AF42" s="390"/>
      <c r="AH42" s="370"/>
      <c r="AI42" s="371"/>
      <c r="AJ42" s="372"/>
      <c r="AL42" s="379" t="s">
        <v>245</v>
      </c>
      <c r="AM42" s="343" t="str">
        <f>VLOOKUP(AN34,招式表!$C:$N,12,FALSE)</f>
        <v>说明</v>
      </c>
      <c r="AN42" s="343"/>
      <c r="AO42" s="408"/>
    </row>
    <row r="43" customHeight="1" spans="1:41">
      <c r="A43" s="270"/>
      <c r="B43" s="270"/>
      <c r="C43" s="270"/>
      <c r="D43" s="270"/>
      <c r="E43" s="270"/>
      <c r="F43" s="270"/>
      <c r="G43" s="270"/>
      <c r="H43" s="270"/>
      <c r="I43" s="270"/>
      <c r="J43" s="270"/>
      <c r="K43" s="270"/>
      <c r="L43" s="270"/>
      <c r="M43" s="270"/>
      <c r="N43" s="270"/>
      <c r="O43" s="270"/>
      <c r="P43" s="270"/>
      <c r="Q43" s="270"/>
      <c r="R43" s="270"/>
      <c r="S43" s="270"/>
      <c r="T43" s="270"/>
      <c r="U43" s="270"/>
      <c r="V43" s="270"/>
      <c r="X43" s="387"/>
      <c r="Y43" s="388"/>
      <c r="Z43" s="389"/>
      <c r="AA43" s="389"/>
      <c r="AB43" s="389"/>
      <c r="AC43" s="389"/>
      <c r="AD43" s="389"/>
      <c r="AE43" s="389"/>
      <c r="AF43" s="390"/>
      <c r="AH43" s="370"/>
      <c r="AI43" s="371"/>
      <c r="AJ43" s="372"/>
      <c r="AL43" s="379"/>
      <c r="AM43" s="343"/>
      <c r="AN43" s="343"/>
      <c r="AO43" s="408"/>
    </row>
    <row r="44" customHeight="1" spans="1:41">
      <c r="A44" s="279"/>
      <c r="B44" s="279"/>
      <c r="C44" s="279"/>
      <c r="D44" s="279"/>
      <c r="E44" s="279"/>
      <c r="F44" s="279"/>
      <c r="G44" s="279"/>
      <c r="H44" s="279"/>
      <c r="I44" s="279"/>
      <c r="J44" s="279"/>
      <c r="K44" s="279"/>
      <c r="L44" s="279"/>
      <c r="M44" s="279"/>
      <c r="N44" s="279"/>
      <c r="O44" s="279"/>
      <c r="P44" s="279"/>
      <c r="Q44" s="279"/>
      <c r="R44" s="279"/>
      <c r="S44" s="279"/>
      <c r="T44" s="279"/>
      <c r="U44" s="279"/>
      <c r="V44" s="279"/>
      <c r="X44" s="387"/>
      <c r="Y44" s="388"/>
      <c r="Z44" s="389"/>
      <c r="AA44" s="389"/>
      <c r="AB44" s="389"/>
      <c r="AC44" s="389"/>
      <c r="AD44" s="389"/>
      <c r="AE44" s="389"/>
      <c r="AF44" s="390"/>
      <c r="AH44" s="370"/>
      <c r="AI44" s="371"/>
      <c r="AJ44" s="372"/>
      <c r="AL44" s="379"/>
      <c r="AM44" s="343"/>
      <c r="AN44" s="343"/>
      <c r="AO44" s="408"/>
    </row>
    <row r="45" customHeight="1" spans="1:41">
      <c r="A45" s="288"/>
      <c r="B45" s="288"/>
      <c r="C45" s="288"/>
      <c r="D45" s="288"/>
      <c r="E45" s="288"/>
      <c r="F45" s="288"/>
      <c r="G45" s="288"/>
      <c r="H45" s="288"/>
      <c r="I45" s="288"/>
      <c r="J45" s="288"/>
      <c r="K45" s="288"/>
      <c r="L45" s="288"/>
      <c r="M45" s="288"/>
      <c r="N45" s="288"/>
      <c r="O45" s="288"/>
      <c r="P45" s="288"/>
      <c r="Q45" s="288"/>
      <c r="R45" s="288"/>
      <c r="S45" s="288"/>
      <c r="T45" s="288"/>
      <c r="U45" s="288"/>
      <c r="V45" s="288"/>
      <c r="X45" s="387"/>
      <c r="Y45" s="388"/>
      <c r="Z45" s="389"/>
      <c r="AA45" s="389"/>
      <c r="AB45" s="389"/>
      <c r="AC45" s="389"/>
      <c r="AD45" s="389"/>
      <c r="AE45" s="389"/>
      <c r="AF45" s="390"/>
      <c r="AH45" s="370"/>
      <c r="AI45" s="371"/>
      <c r="AJ45" s="372"/>
      <c r="AL45" s="379"/>
      <c r="AM45" s="343"/>
      <c r="AN45" s="343"/>
      <c r="AO45" s="408"/>
    </row>
    <row r="46" customHeight="1" spans="1:41">
      <c r="A46" s="258"/>
      <c r="B46" s="258"/>
      <c r="C46" s="258"/>
      <c r="D46" s="258"/>
      <c r="E46" s="258"/>
      <c r="F46" s="258"/>
      <c r="G46" s="258"/>
      <c r="H46" s="258"/>
      <c r="I46" s="258"/>
      <c r="J46" s="258"/>
      <c r="K46" s="258"/>
      <c r="L46" s="258"/>
      <c r="M46" s="258"/>
      <c r="N46" s="258"/>
      <c r="O46" s="258"/>
      <c r="P46" s="258"/>
      <c r="Q46" s="258"/>
      <c r="R46" s="258"/>
      <c r="S46" s="258"/>
      <c r="T46" s="258"/>
      <c r="U46" s="258"/>
      <c r="V46" s="258"/>
      <c r="X46" s="387"/>
      <c r="Y46" s="388"/>
      <c r="Z46" s="389"/>
      <c r="AA46" s="389"/>
      <c r="AB46" s="389"/>
      <c r="AC46" s="389"/>
      <c r="AD46" s="389"/>
      <c r="AE46" s="389"/>
      <c r="AF46" s="390"/>
      <c r="AH46" s="370"/>
      <c r="AI46" s="371"/>
      <c r="AJ46" s="372"/>
      <c r="AL46" s="379"/>
      <c r="AM46" s="343"/>
      <c r="AN46" s="343"/>
      <c r="AO46" s="408"/>
    </row>
    <row r="47" customHeight="1" spans="1:41">
      <c r="A47" s="270"/>
      <c r="B47" s="270"/>
      <c r="C47" s="270"/>
      <c r="D47" s="270"/>
      <c r="E47" s="270"/>
      <c r="F47" s="270"/>
      <c r="G47" s="270"/>
      <c r="H47" s="270"/>
      <c r="I47" s="270"/>
      <c r="J47" s="270"/>
      <c r="K47" s="270"/>
      <c r="L47" s="270"/>
      <c r="M47" s="270"/>
      <c r="N47" s="270"/>
      <c r="O47" s="270"/>
      <c r="P47" s="270"/>
      <c r="Q47" s="270"/>
      <c r="R47" s="270"/>
      <c r="S47" s="270"/>
      <c r="T47" s="270"/>
      <c r="U47" s="270"/>
      <c r="V47" s="270"/>
      <c r="X47" s="409"/>
      <c r="Y47" s="410"/>
      <c r="Z47" s="411"/>
      <c r="AA47" s="411"/>
      <c r="AB47" s="411"/>
      <c r="AC47" s="411"/>
      <c r="AD47" s="411"/>
      <c r="AE47" s="411"/>
      <c r="AF47" s="412"/>
      <c r="AH47" s="413"/>
      <c r="AI47" s="414"/>
      <c r="AJ47" s="415"/>
      <c r="AL47" s="406"/>
      <c r="AM47" s="351"/>
      <c r="AN47" s="351"/>
      <c r="AO47" s="416"/>
    </row>
    <row r="50" customHeight="1" spans="24:41">
      <c r="X50" s="356" t="s">
        <v>319</v>
      </c>
      <c r="Y50" s="357"/>
      <c r="Z50" s="357"/>
      <c r="AA50" s="357"/>
      <c r="AB50" s="357"/>
      <c r="AC50" s="357"/>
      <c r="AD50" s="357"/>
      <c r="AE50" s="357"/>
      <c r="AF50" s="358"/>
      <c r="AH50" s="356" t="s">
        <v>320</v>
      </c>
      <c r="AI50" s="357"/>
      <c r="AJ50" s="357"/>
      <c r="AK50" s="358"/>
      <c r="AM50" s="353" t="s">
        <v>261</v>
      </c>
      <c r="AN50" s="354"/>
      <c r="AO50" s="355"/>
    </row>
    <row r="51" customHeight="1" spans="24:41">
      <c r="X51" s="417" t="s">
        <v>262</v>
      </c>
      <c r="Y51" s="418" t="s">
        <v>263</v>
      </c>
      <c r="Z51" s="419" t="s">
        <v>264</v>
      </c>
      <c r="AA51" s="418" t="s">
        <v>265</v>
      </c>
      <c r="AB51" s="419" t="s">
        <v>266</v>
      </c>
      <c r="AC51" s="418" t="s">
        <v>267</v>
      </c>
      <c r="AD51" s="419" t="s">
        <v>268</v>
      </c>
      <c r="AE51" s="418" t="s">
        <v>269</v>
      </c>
      <c r="AF51" s="420" t="s">
        <v>270</v>
      </c>
      <c r="AH51" s="421" t="s">
        <v>34</v>
      </c>
      <c r="AI51" s="422" t="s">
        <v>271</v>
      </c>
      <c r="AJ51" s="423" t="s">
        <v>84</v>
      </c>
      <c r="AK51" s="424">
        <f>VLOOKUP(AJ51,其它!T3:U38,2,FALSE)</f>
        <v>1</v>
      </c>
      <c r="AM51" s="259" t="s">
        <v>272</v>
      </c>
      <c r="AN51" s="422" t="s">
        <v>273</v>
      </c>
      <c r="AO51" s="425" t="s">
        <v>274</v>
      </c>
    </row>
    <row r="52" customHeight="1" spans="24:41">
      <c r="X52" s="426" t="e">
        <f>VLOOKUP($AC$2,其它!$AA$23:$AS$42,2,FALSE)*VLOOKUP($AC$3,其它!$AA$23:$AS$42,2,FALSE)</f>
        <v>#N/A</v>
      </c>
      <c r="Y52" s="427" t="e">
        <f>VLOOKUP($AC$2,其它!$AA$23:$AS$42,3,FALSE)*VLOOKUP($AC$3,其它!$AA$23:$AS$42,3,FALSE)</f>
        <v>#N/A</v>
      </c>
      <c r="Z52" s="428" t="e">
        <f>VLOOKUP($AC$2,其它!$AA$23:$AS$42,4,FALSE)*VLOOKUP($AC$3,其它!$AA$23:$AS$42,4,FALSE)</f>
        <v>#N/A</v>
      </c>
      <c r="AA52" s="427" t="e">
        <f>VLOOKUP($AC$2,其它!$AA$23:$AS$42,5,FALSE)*VLOOKUP($AC$3,其它!$AA$23:$AS$42,5,FALSE)</f>
        <v>#N/A</v>
      </c>
      <c r="AB52" s="428" t="e">
        <f>VLOOKUP($AC$2,其它!$AA$23:$AS$42,6,FALSE)*VLOOKUP($AC$3,其它!$AA$23:$AS$42,6,FALSE)*IF(OR(Y6="飘浮",Y6="食土"),0,1)</f>
        <v>#N/A</v>
      </c>
      <c r="AC52" s="427" t="e">
        <f>VLOOKUP($AC$2,其它!$AA$23:$AS$42,7,FALSE)*VLOOKUP($AC$3,其它!$AA$23:$AS$42,7,FALSE)</f>
        <v>#N/A</v>
      </c>
      <c r="AD52" s="428" t="e">
        <f>VLOOKUP($AC$2,其它!$AA$23:$AS$42,8,FALSE)*VLOOKUP($AC$3,其它!$AA$23:$AS$42,8,FALSE)</f>
        <v>#N/A</v>
      </c>
      <c r="AE52" s="427" t="e">
        <f>VLOOKUP($AC$2,其它!$AA$23:$AS$42,9,FALSE)*VLOOKUP($AC$3,其它!$AA$23:$AS$42,9,FALSE)*IF(Y6="洁净之盐",0.5,1)</f>
        <v>#N/A</v>
      </c>
      <c r="AF52" s="429" t="e">
        <f>VLOOKUP($AC$2,其它!$AA$23:$AS$42,10,FALSE)*VLOOKUP($AC$3,其它!$AA$23:$AS$42,10,FALSE)</f>
        <v>#N/A</v>
      </c>
      <c r="AH52" s="430">
        <f>AA6</f>
        <v>0</v>
      </c>
      <c r="AI52" s="281" t="s">
        <v>275</v>
      </c>
      <c r="AJ52" s="283" t="s">
        <v>42</v>
      </c>
      <c r="AK52" s="431">
        <f>IF(AJ52="正常",1,IF(AJ52="冰冻",2,IF(AJ52="睡眠",2,IF(AJ52="中毒",1.5,IF(AJ52="麻痹",1.5,IF(AJ52="灼伤",1.5,0))))))</f>
        <v>1</v>
      </c>
      <c r="AM52" s="432" t="e">
        <f>INT(IF(AG2&gt;8,(AG2/8),1))</f>
        <v>#N/A</v>
      </c>
      <c r="AN52" s="433" t="e">
        <f>INT(IF(AG2&gt;6,(AG2/6),1))</f>
        <v>#N/A</v>
      </c>
      <c r="AO52" s="434" t="e">
        <f>INT(IF(AG2&gt;4,(AG2/4),1))</f>
        <v>#N/A</v>
      </c>
    </row>
    <row r="53" customHeight="1" spans="24:41">
      <c r="X53" s="435" t="s">
        <v>276</v>
      </c>
      <c r="Y53" s="436" t="s">
        <v>277</v>
      </c>
      <c r="Z53" s="437" t="s">
        <v>278</v>
      </c>
      <c r="AA53" s="436" t="s">
        <v>279</v>
      </c>
      <c r="AB53" s="437" t="s">
        <v>280</v>
      </c>
      <c r="AC53" s="436" t="s">
        <v>281</v>
      </c>
      <c r="AD53" s="437" t="s">
        <v>282</v>
      </c>
      <c r="AE53" s="436" t="s">
        <v>283</v>
      </c>
      <c r="AF53" s="291" t="s">
        <v>284</v>
      </c>
      <c r="AH53" s="280" t="s">
        <v>285</v>
      </c>
      <c r="AI53" s="281" t="e">
        <f>VLOOKUP(AA2,编号表!$A:$R,16,FALSE)</f>
        <v>#N/A</v>
      </c>
      <c r="AJ53" s="298" t="s">
        <v>286</v>
      </c>
      <c r="AK53" s="438" t="e">
        <f>(((AG2*3-AH52*2)*AI53*AK51)/(AG2*3)*AK52)/255</f>
        <v>#N/A</v>
      </c>
      <c r="AM53" s="285" t="s">
        <v>287</v>
      </c>
      <c r="AN53" s="293" t="s">
        <v>288</v>
      </c>
      <c r="AO53" s="431" t="s">
        <v>289</v>
      </c>
    </row>
    <row r="54" customHeight="1" spans="24:41">
      <c r="X54" s="439" t="e">
        <f>VLOOKUP($AC$2,其它!$AA$23:$AS$42,11,FALSE)*VLOOKUP($AC$3,其它!$AA$23:$AS$42,11,FALSE)*IF(Y6="引火",0,1)*IF(OR(Y6="厚脂肪",Y6="水泡",Y6="耐热"),0.5,1)*IF(Y6="毛茸茸",2,1)</f>
        <v>#N/A</v>
      </c>
      <c r="Y54" s="440" t="e">
        <f>VLOOKUP($AC$2,其它!$AA$23:$AS$42,12,FALSE)*VLOOKUP($AC$3,其它!$AA$23:$AS$42,12,FALSE)*IF(OR(Y6="储水",Y6="引水",Y6="干燥皮肤"),0,1)</f>
        <v>#N/A</v>
      </c>
      <c r="Z54" s="441" t="e">
        <f>VLOOKUP($AC$2,其它!$AA$23:$AS$42,13,FALSE)*VLOOKUP($AC$3,其它!$AA$23:$AS$42,13,FALSE)*IF(Y6="食草",0,1)</f>
        <v>#N/A</v>
      </c>
      <c r="AA54" s="440" t="e">
        <f>VLOOKUP($AC$2,其它!$AA$23:$AS$42,14,FALSE)*VLOOKUP($AC$3,其它!$AA$23:$AS$42,14,FALSE)*IF(OR(Y6="避雷针",Y6="蓄电",Y6="电气引擎"),0,1)</f>
        <v>#N/A</v>
      </c>
      <c r="AB54" s="441" t="e">
        <f>VLOOKUP($AC$2,其它!$AA$23:$AS$42,15,FALSE)*VLOOKUP($AC$3,其它!$AA$23:$AS$42,15,FALSE)</f>
        <v>#N/A</v>
      </c>
      <c r="AC54" s="440" t="e">
        <f>VLOOKUP($AC$2,其它!$AA$23:$AS$42,16,FALSE)*VLOOKUP($AC$3,其它!$AA$23:$AS$42,16,FALSE)</f>
        <v>#N/A</v>
      </c>
      <c r="AD54" s="441" t="e">
        <f>VLOOKUP($AC$2,其它!$AA$23:$AS$42,17,FALSE)*VLOOKUP($AC$3,其它!$AA$23:$AS$42,17,FALSE)</f>
        <v>#N/A</v>
      </c>
      <c r="AE54" s="440" t="e">
        <f>VLOOKUP($AC$2,其它!$AA$23:$AS$42,18,FALSE)*VLOOKUP($AC$3,其它!$AA$23:$AS$42,18,FALSE)</f>
        <v>#N/A</v>
      </c>
      <c r="AF54" s="442" t="e">
        <f>VLOOKUP($AC$2,其它!$AA$23:$AS$42,19,FALSE)*VLOOKUP($AC$3,其它!$AA$23:$AS$42,19,FALSE)</f>
        <v>#N/A</v>
      </c>
      <c r="AH54" s="443"/>
      <c r="AI54" s="444"/>
      <c r="AJ54" s="445"/>
      <c r="AK54" s="446" t="e">
        <f>"DC"&amp;21-INT(AK53/0.05)</f>
        <v>#N/A</v>
      </c>
      <c r="AM54" s="447" t="e">
        <f>INT(IF(AG2&gt;3,(AG2/3),1))</f>
        <v>#N/A</v>
      </c>
      <c r="AN54" s="448" t="e">
        <f>INT(IF(AG2&gt;2,(AG2/2),1))</f>
        <v>#N/A</v>
      </c>
      <c r="AO54" s="449" t="e">
        <f>INT(IF(AG2&gt;1.5,(AG2/1.5),1))</f>
        <v>#N/A</v>
      </c>
    </row>
    <row r="57" customHeight="1" spans="24:41">
      <c r="X57" s="450" t="s">
        <v>290</v>
      </c>
      <c r="Y57" s="451" t="s">
        <v>291</v>
      </c>
      <c r="Z57" s="452" t="s">
        <v>292</v>
      </c>
      <c r="AB57" s="453" t="s">
        <v>293</v>
      </c>
      <c r="AC57" s="454" t="s">
        <v>291</v>
      </c>
      <c r="AD57" s="454" t="s">
        <v>294</v>
      </c>
      <c r="AE57" s="454" t="s">
        <v>291</v>
      </c>
      <c r="AF57" s="454" t="s">
        <v>294</v>
      </c>
      <c r="AG57" s="455" t="s">
        <v>291</v>
      </c>
      <c r="AI57" s="450" t="s">
        <v>295</v>
      </c>
      <c r="AJ57" s="452" t="s">
        <v>291</v>
      </c>
      <c r="AK57" s="450" t="s">
        <v>296</v>
      </c>
      <c r="AL57" s="452" t="s">
        <v>291</v>
      </c>
      <c r="AM57" s="450" t="s">
        <v>297</v>
      </c>
      <c r="AN57" s="452" t="s">
        <v>291</v>
      </c>
    </row>
    <row r="58" customHeight="1" spans="24:41">
      <c r="X58" s="456" t="str">
        <f>IFERROR(VLOOKUP(MID(SUBSTITUTE(VLOOKUP($AA$2,编号表!$A:$W,19,FALSE),",",""),(ROW(X58)-ROW($X$58))*4+1,4),招式表!$A:$C,3,FALSE),"")</f>
        <v/>
      </c>
      <c r="Y58" s="457" t="str">
        <f>IFERROR(VLOOKUP(X58,招式表!$C:$N,9,FALSE),"")</f>
        <v/>
      </c>
      <c r="Z58" s="458" t="e">
        <f t="shared" ref="Z58:Z107" si="3">IF($AA$8&gt;Y58,"是","")</f>
        <v>#N/A</v>
      </c>
      <c r="AB58" s="456" t="str">
        <f>IFERROR(VLOOKUP(MID(SUBSTITUTE(VLOOKUP($AA$2,编号表!$A:$W,20,FALSE),",",""),(ROW(AB58)-ROW($AB$58))*4+1,4),招式表!$A:$C,3,FALSE),"")</f>
        <v/>
      </c>
      <c r="AC58" s="457" t="str">
        <f>IFERROR(VLOOKUP(AB58,招式表!$C:$N,9,FALSE),"")</f>
        <v/>
      </c>
      <c r="AD58" s="459" t="str">
        <f>IFERROR(VLOOKUP(MID(SUBSTITUTE(VLOOKUP($AA$2,编号表!$A:$W,20,FALSE),",",""),(ROW(AD58)-ROW($AB$58)+50)*4+1,4),招式表!$A:$C,3,FALSE),"")</f>
        <v/>
      </c>
      <c r="AE58" s="459" t="str">
        <f>IFERROR(VLOOKUP(AD58,招式表!$C:$N,9,FALSE),"")</f>
        <v/>
      </c>
      <c r="AF58" s="457" t="str">
        <f>IFERROR(VLOOKUP(MID(SUBSTITUTE(VLOOKUP($AA$2,编号表!$A:$W,20,FALSE),",",""),(ROW(AF58)-ROW($AF$58)+100)*4+1,4),招式表!$A:$C,3,FALSE),"")</f>
        <v/>
      </c>
      <c r="AG58" s="458" t="str">
        <f>IFERROR(VLOOKUP(AF58,招式表!$C:$N,9,FALSE),"")</f>
        <v/>
      </c>
      <c r="AI58" s="456" t="str">
        <f>IFERROR(VLOOKUP(MID(SUBSTITUTE(VLOOKUP($AA$2,编号表!$A:$W,21,FALSE),",",""),(ROW(AI58)-ROW($AI$58))*4+1,4),招式表!$A:$C,3,FALSE),"")</f>
        <v/>
      </c>
      <c r="AJ58" s="460" t="str">
        <f>IFERROR(VLOOKUP(AI58,招式表!$C:$N,9,FALSE),"")</f>
        <v/>
      </c>
      <c r="AK58" s="461" t="str">
        <f>IFERROR(VLOOKUP(MID(SUBSTITUTE(VLOOKUP($AA$2,编号表!$A:$W,22,FALSE),",",""),(ROW(AK58)-ROW($AK$58))*4+1,4),招式表!$A:$C,3,FALSE),"")</f>
        <v/>
      </c>
      <c r="AL58" s="462" t="str">
        <f>IFERROR(VLOOKUP(AK58,招式表!$C:$N,9,FALSE),"")</f>
        <v/>
      </c>
      <c r="AM58" s="456" t="str">
        <f>IFERROR(VLOOKUP(MID(SUBSTITUTE(VLOOKUP($AA$2,编号表!$A:$W,23,FALSE),",",""),(ROW(AM58)-ROW($AM$58))*4+1,4),招式表!$A:$C,3,FALSE),"")</f>
        <v/>
      </c>
      <c r="AN58" s="458" t="str">
        <f>IFERROR(VLOOKUP(AM58,招式表!$C:$N,9,FALSE),"")</f>
        <v/>
      </c>
    </row>
    <row r="59" customHeight="1" spans="24:41">
      <c r="X59" s="463" t="str">
        <f>IFERROR(VLOOKUP(MID(SUBSTITUTE(VLOOKUP($AA$2,编号表!$A:$W,19,FALSE),",",""),(ROW(X59)-ROW($X$58))*4+1,4),招式表!$A:$C,3,FALSE),"")</f>
        <v/>
      </c>
      <c r="Y59" s="222" t="str">
        <f>IFERROR(VLOOKUP(X59,招式表!$C:$N,9,FALSE),"")</f>
        <v/>
      </c>
      <c r="Z59" s="464" t="e">
        <f t="shared" si="3"/>
        <v>#N/A</v>
      </c>
      <c r="AB59" s="463" t="str">
        <f>IFERROR(VLOOKUP(MID(SUBSTITUTE(VLOOKUP($AA$2,编号表!$A:$W,20,FALSE),",",""),(ROW(AB59)-ROW($AB$58))*4+1,4),招式表!$A:$C,3,FALSE),"")</f>
        <v/>
      </c>
      <c r="AC59" s="222" t="str">
        <f>IFERROR(VLOOKUP(AB59,招式表!$C:$N,9,FALSE),"")</f>
        <v/>
      </c>
      <c r="AD59" s="220" t="str">
        <f>IFERROR(VLOOKUP(MID(SUBSTITUTE(VLOOKUP($AA$2,编号表!$A:$W,20,FALSE),",",""),(ROW(AD59)-ROW($AB$58)+50)*4+1,4),招式表!$A:$C,3,FALSE),"")</f>
        <v/>
      </c>
      <c r="AE59" s="220" t="str">
        <f>IFERROR(VLOOKUP(AD59,招式表!$C:$N,9,FALSE),"")</f>
        <v/>
      </c>
      <c r="AF59" s="222" t="str">
        <f>IFERROR(VLOOKUP(MID(SUBSTITUTE(VLOOKUP($AA$2,编号表!$A:$W,20,FALSE),",",""),(ROW(AF59)-ROW($AF$58)+100)*4+1,4),招式表!$A:$C,3,FALSE),"")</f>
        <v/>
      </c>
      <c r="AG59" s="464" t="str">
        <f>IFERROR(VLOOKUP(AF59,招式表!$C:$N,9,FALSE),"")</f>
        <v/>
      </c>
      <c r="AI59" s="463" t="str">
        <f>IFERROR(VLOOKUP(MID(SUBSTITUTE(VLOOKUP($AA$2,编号表!$A:$W,21,FALSE),",",""),(ROW(AI59)-ROW($AI$58))*4+1,4),招式表!$A:$C,3,FALSE),"")</f>
        <v/>
      </c>
      <c r="AJ59" s="465" t="str">
        <f>IFERROR(VLOOKUP(AI59,招式表!$C:$N,9,FALSE),"")</f>
        <v/>
      </c>
      <c r="AK59" s="466" t="str">
        <f>IFERROR(VLOOKUP(MID(SUBSTITUTE(VLOOKUP($AA$2,编号表!$A:$W,22,FALSE),",",""),(ROW(AK59)-ROW($AK$58))*4+1,4),招式表!$A:$C,3,FALSE),"")</f>
        <v/>
      </c>
      <c r="AL59" s="467" t="str">
        <f>IFERROR(VLOOKUP(AK59,招式表!$C:$N,9,FALSE),"")</f>
        <v/>
      </c>
      <c r="AM59" s="463" t="str">
        <f>IFERROR(VLOOKUP(MID(SUBSTITUTE(VLOOKUP($AA$2,编号表!$A:$W,23,FALSE),",",""),(ROW(AM59)-ROW($AM$58))*4+1,4),招式表!$A:$C,3,FALSE),"")</f>
        <v/>
      </c>
      <c r="AN59" s="464" t="str">
        <f>IFERROR(VLOOKUP(AM59,招式表!$C:$N,9,FALSE),"")</f>
        <v/>
      </c>
    </row>
    <row r="60" customHeight="1" spans="24:41">
      <c r="X60" s="466" t="str">
        <f>IFERROR(VLOOKUP(MID(SUBSTITUTE(VLOOKUP($AA$2,编号表!$A:$W,19,FALSE),",",""),(ROW(X60)-ROW($X$58))*4+1,4),招式表!$A:$C,3,FALSE),"")</f>
        <v/>
      </c>
      <c r="Y60" s="220" t="str">
        <f>IFERROR(VLOOKUP(X60,招式表!$C:$N,9,FALSE),"")</f>
        <v/>
      </c>
      <c r="Z60" s="468" t="e">
        <f t="shared" si="3"/>
        <v>#N/A</v>
      </c>
      <c r="AB60" s="466" t="str">
        <f>IFERROR(VLOOKUP(MID(SUBSTITUTE(VLOOKUP($AA$2,编号表!$A:$W,20,FALSE),",",""),(ROW(AB60)-ROW($AB$58))*4+1,4),招式表!$A:$C,3,FALSE),"")</f>
        <v/>
      </c>
      <c r="AC60" s="220" t="str">
        <f>IFERROR(VLOOKUP(AB60,招式表!$C:$N,9,FALSE),"")</f>
        <v/>
      </c>
      <c r="AD60" s="222" t="str">
        <f>IFERROR(VLOOKUP(MID(SUBSTITUTE(VLOOKUP($AA$2,编号表!$A:$W,20,FALSE),",",""),(ROW(AD60)-ROW($AB$58)+50)*4+1,4),招式表!$A:$C,3,FALSE),"")</f>
        <v/>
      </c>
      <c r="AE60" s="222" t="str">
        <f>IFERROR(VLOOKUP(AD60,招式表!$C:$N,9,FALSE),"")</f>
        <v/>
      </c>
      <c r="AF60" s="220" t="str">
        <f>IFERROR(VLOOKUP(MID(SUBSTITUTE(VLOOKUP($AA$2,编号表!$A:$W,20,FALSE),",",""),(ROW(AF60)-ROW($AF$58)+100)*4+1,4),招式表!$A:$C,3,FALSE),"")</f>
        <v/>
      </c>
      <c r="AG60" s="468" t="str">
        <f>IFERROR(VLOOKUP(AF60,招式表!$C:$N,9,FALSE),"")</f>
        <v/>
      </c>
      <c r="AI60" s="466" t="str">
        <f>IFERROR(VLOOKUP(MID(SUBSTITUTE(VLOOKUP($AA$2,编号表!$A:$W,21,FALSE),",",""),(ROW(AI60)-ROW($AI$58))*4+1,4),招式表!$A:$C,3,FALSE),"")</f>
        <v/>
      </c>
      <c r="AJ60" s="467" t="str">
        <f>IFERROR(VLOOKUP(AI60,招式表!$C:$N,9,FALSE),"")</f>
        <v/>
      </c>
      <c r="AK60" s="463" t="str">
        <f>IFERROR(VLOOKUP(MID(SUBSTITUTE(VLOOKUP($AA$2,编号表!$A:$W,22,FALSE),",",""),(ROW(AK60)-ROW($AK$58))*4+1,4),招式表!$A:$C,3,FALSE),"")</f>
        <v/>
      </c>
      <c r="AL60" s="465" t="str">
        <f>IFERROR(VLOOKUP(AK60,招式表!$C:$N,9,FALSE),"")</f>
        <v/>
      </c>
      <c r="AM60" s="466" t="str">
        <f>IFERROR(VLOOKUP(MID(SUBSTITUTE(VLOOKUP($AA$2,编号表!$A:$W,23,FALSE),",",""),(ROW(AM60)-ROW($AM$58))*4+1,4),招式表!$A:$C,3,FALSE),"")</f>
        <v/>
      </c>
      <c r="AN60" s="468" t="str">
        <f>IFERROR(VLOOKUP(AM60,招式表!$C:$N,9,FALSE),"")</f>
        <v/>
      </c>
    </row>
    <row r="61" customHeight="1" spans="24:41">
      <c r="X61" s="463" t="str">
        <f>IFERROR(VLOOKUP(MID(SUBSTITUTE(VLOOKUP($AA$2,编号表!$A:$W,19,FALSE),",",""),(ROW(X61)-ROW($X$58))*4+1,4),招式表!$A:$C,3,FALSE),"")</f>
        <v/>
      </c>
      <c r="Y61" s="222" t="str">
        <f>IFERROR(VLOOKUP(X61,招式表!$C:$N,9,FALSE),"")</f>
        <v/>
      </c>
      <c r="Z61" s="464" t="e">
        <f t="shared" si="3"/>
        <v>#N/A</v>
      </c>
      <c r="AB61" s="463" t="str">
        <f>IFERROR(VLOOKUP(MID(SUBSTITUTE(VLOOKUP($AA$2,编号表!$A:$W,20,FALSE),",",""),(ROW(AB61)-ROW($AB$58))*4+1,4),招式表!$A:$C,3,FALSE),"")</f>
        <v/>
      </c>
      <c r="AC61" s="222" t="str">
        <f>IFERROR(VLOOKUP(AB61,招式表!$C:$N,9,FALSE),"")</f>
        <v/>
      </c>
      <c r="AD61" s="220" t="str">
        <f>IFERROR(VLOOKUP(MID(SUBSTITUTE(VLOOKUP($AA$2,编号表!$A:$W,20,FALSE),",",""),(ROW(AD61)-ROW($AB$58)+50)*4+1,4),招式表!$A:$C,3,FALSE),"")</f>
        <v/>
      </c>
      <c r="AE61" s="220" t="str">
        <f>IFERROR(VLOOKUP(AD61,招式表!$C:$N,9,FALSE),"")</f>
        <v/>
      </c>
      <c r="AF61" s="222" t="str">
        <f>IFERROR(VLOOKUP(MID(SUBSTITUTE(VLOOKUP($AA$2,编号表!$A:$W,20,FALSE),",",""),(ROW(AF61)-ROW($AF$58)+100)*4+1,4),招式表!$A:$C,3,FALSE),"")</f>
        <v/>
      </c>
      <c r="AG61" s="464" t="str">
        <f>IFERROR(VLOOKUP(AF61,招式表!$C:$N,9,FALSE),"")</f>
        <v/>
      </c>
      <c r="AI61" s="463" t="str">
        <f>IFERROR(VLOOKUP(MID(SUBSTITUTE(VLOOKUP($AA$2,编号表!$A:$W,21,FALSE),",",""),(ROW(AI61)-ROW($AI$58))*4+1,4),招式表!$A:$C,3,FALSE),"")</f>
        <v/>
      </c>
      <c r="AJ61" s="465" t="str">
        <f>IFERROR(VLOOKUP(AI61,招式表!$C:$N,9,FALSE),"")</f>
        <v/>
      </c>
      <c r="AK61" s="466" t="str">
        <f>IFERROR(VLOOKUP(MID(SUBSTITUTE(VLOOKUP($AA$2,编号表!$A:$W,22,FALSE),",",""),(ROW(AK61)-ROW($AK$58))*4+1,4),招式表!$A:$C,3,FALSE),"")</f>
        <v/>
      </c>
      <c r="AL61" s="467" t="str">
        <f>IFERROR(VLOOKUP(AK61,招式表!$C:$N,9,FALSE),"")</f>
        <v/>
      </c>
      <c r="AM61" s="463" t="str">
        <f>IFERROR(VLOOKUP(MID(SUBSTITUTE(VLOOKUP($AA$2,编号表!$A:$W,23,FALSE),",",""),(ROW(AM61)-ROW($AM$58))*4+1,4),招式表!$A:$C,3,FALSE),"")</f>
        <v/>
      </c>
      <c r="AN61" s="464" t="str">
        <f>IFERROR(VLOOKUP(AM61,招式表!$C:$N,9,FALSE),"")</f>
        <v/>
      </c>
    </row>
    <row r="62" customHeight="1" spans="24:41">
      <c r="X62" s="466" t="str">
        <f>IFERROR(VLOOKUP(MID(SUBSTITUTE(VLOOKUP($AA$2,编号表!$A:$W,19,FALSE),",",""),(ROW(X62)-ROW($X$58))*4+1,4),招式表!$A:$C,3,FALSE),"")</f>
        <v/>
      </c>
      <c r="Y62" s="220" t="str">
        <f>IFERROR(VLOOKUP(X62,招式表!$C:$N,9,FALSE),"")</f>
        <v/>
      </c>
      <c r="Z62" s="468" t="e">
        <f t="shared" si="3"/>
        <v>#N/A</v>
      </c>
      <c r="AA62" s="469"/>
      <c r="AB62" s="466" t="str">
        <f>IFERROR(VLOOKUP(MID(SUBSTITUTE(VLOOKUP($AA$2,编号表!$A:$W,20,FALSE),",",""),(ROW(AB62)-ROW($AB$58))*4+1,4),招式表!$A:$C,3,FALSE),"")</f>
        <v/>
      </c>
      <c r="AC62" s="220" t="str">
        <f>IFERROR(VLOOKUP(AB62,招式表!$C:$N,9,FALSE),"")</f>
        <v/>
      </c>
      <c r="AD62" s="222" t="str">
        <f>IFERROR(VLOOKUP(MID(SUBSTITUTE(VLOOKUP($AA$2,编号表!$A:$W,20,FALSE),",",""),(ROW(AD62)-ROW($AB$58)+50)*4+1,4),招式表!$A:$C,3,FALSE),"")</f>
        <v/>
      </c>
      <c r="AE62" s="222" t="str">
        <f>IFERROR(VLOOKUP(AD62,招式表!$C:$N,9,FALSE),"")</f>
        <v/>
      </c>
      <c r="AF62" s="220" t="str">
        <f>IFERROR(VLOOKUP(MID(SUBSTITUTE(VLOOKUP($AA$2,编号表!$A:$W,20,FALSE),",",""),(ROW(AF62)-ROW($AF$58)+100)*4+1,4),招式表!$A:$C,3,FALSE),"")</f>
        <v/>
      </c>
      <c r="AG62" s="468" t="str">
        <f>IFERROR(VLOOKUP(AF62,招式表!$C:$N,9,FALSE),"")</f>
        <v/>
      </c>
      <c r="AI62" s="466" t="str">
        <f>IFERROR(VLOOKUP(MID(SUBSTITUTE(VLOOKUP($AA$2,编号表!$A:$W,21,FALSE),",",""),(ROW(AI62)-ROW($AI$58))*4+1,4),招式表!$A:$C,3,FALSE),"")</f>
        <v/>
      </c>
      <c r="AJ62" s="467" t="str">
        <f>IFERROR(VLOOKUP(AI62,招式表!$C:$N,9,FALSE),"")</f>
        <v/>
      </c>
      <c r="AK62" s="463" t="str">
        <f>IFERROR(VLOOKUP(MID(SUBSTITUTE(VLOOKUP($AA$2,编号表!$A:$W,22,FALSE),",",""),(ROW(AK62)-ROW($AK$58))*4+1,4),招式表!$A:$C,3,FALSE),"")</f>
        <v/>
      </c>
      <c r="AL62" s="465" t="str">
        <f>IFERROR(VLOOKUP(AK62,招式表!$C:$N,9,FALSE),"")</f>
        <v/>
      </c>
      <c r="AM62" s="466" t="str">
        <f>IFERROR(VLOOKUP(MID(SUBSTITUTE(VLOOKUP($AA$2,编号表!$A:$W,23,FALSE),",",""),(ROW(AM62)-ROW($AM$58))*4+1,4),招式表!$A:$C,3,FALSE),"")</f>
        <v/>
      </c>
      <c r="AN62" s="468" t="str">
        <f>IFERROR(VLOOKUP(AM62,招式表!$C:$N,9,FALSE),"")</f>
        <v/>
      </c>
    </row>
    <row r="63" customHeight="1" spans="24:41">
      <c r="X63" s="463" t="str">
        <f>IFERROR(VLOOKUP(MID(SUBSTITUTE(VLOOKUP($AA$2,编号表!$A:$W,19,FALSE),",",""),(ROW(X63)-ROW($X$58))*4+1,4),招式表!$A:$C,3,FALSE),"")</f>
        <v/>
      </c>
      <c r="Y63" s="222" t="str">
        <f>IFERROR(VLOOKUP(X63,招式表!$C:$N,9,FALSE),"")</f>
        <v/>
      </c>
      <c r="Z63" s="464" t="e">
        <f t="shared" si="3"/>
        <v>#N/A</v>
      </c>
      <c r="AA63" s="469"/>
      <c r="AB63" s="463" t="str">
        <f>IFERROR(VLOOKUP(MID(SUBSTITUTE(VLOOKUP($AA$2,编号表!$A:$W,20,FALSE),",",""),(ROW(AB63)-ROW($AB$58))*4+1,4),招式表!$A:$C,3,FALSE),"")</f>
        <v/>
      </c>
      <c r="AC63" s="222" t="str">
        <f>IFERROR(VLOOKUP(AB63,招式表!$C:$N,9,FALSE),"")</f>
        <v/>
      </c>
      <c r="AD63" s="220" t="str">
        <f>IFERROR(VLOOKUP(MID(SUBSTITUTE(VLOOKUP($AA$2,编号表!$A:$W,20,FALSE),",",""),(ROW(AD63)-ROW($AB$58)+50)*4+1,4),招式表!$A:$C,3,FALSE),"")</f>
        <v/>
      </c>
      <c r="AE63" s="220" t="str">
        <f>IFERROR(VLOOKUP(AD63,招式表!$C:$N,9,FALSE),"")</f>
        <v/>
      </c>
      <c r="AF63" s="222" t="str">
        <f>IFERROR(VLOOKUP(MID(SUBSTITUTE(VLOOKUP($AA$2,编号表!$A:$W,20,FALSE),",",""),(ROW(AF63)-ROW($AF$58)+100)*4+1,4),招式表!$A:$C,3,FALSE),"")</f>
        <v/>
      </c>
      <c r="AG63" s="464" t="str">
        <f>IFERROR(VLOOKUP(AF63,招式表!$C:$N,9,FALSE),"")</f>
        <v/>
      </c>
      <c r="AI63" s="463" t="str">
        <f>IFERROR(VLOOKUP(MID(SUBSTITUTE(VLOOKUP($AA$2,编号表!$A:$W,21,FALSE),",",""),(ROW(AI63)-ROW($AI$58))*4+1,4),招式表!$A:$C,3,FALSE),"")</f>
        <v/>
      </c>
      <c r="AJ63" s="465" t="str">
        <f>IFERROR(VLOOKUP(AI63,招式表!$C:$N,9,FALSE),"")</f>
        <v/>
      </c>
      <c r="AK63" s="466" t="str">
        <f>IFERROR(VLOOKUP(MID(SUBSTITUTE(VLOOKUP($AA$2,编号表!$A:$W,22,FALSE),",",""),(ROW(AK63)-ROW($AK$58))*4+1,4),招式表!$A:$C,3,FALSE),"")</f>
        <v/>
      </c>
      <c r="AL63" s="467" t="str">
        <f>IFERROR(VLOOKUP(AK63,招式表!$C:$N,9,FALSE),"")</f>
        <v/>
      </c>
      <c r="AM63" s="463" t="str">
        <f>IFERROR(VLOOKUP(MID(SUBSTITUTE(VLOOKUP($AA$2,编号表!$A:$W,23,FALSE),",",""),(ROW(AM63)-ROW($AM$58))*4+1,4),招式表!$A:$C,3,FALSE),"")</f>
        <v/>
      </c>
      <c r="AN63" s="464" t="str">
        <f>IFERROR(VLOOKUP(AM63,招式表!$C:$N,9,FALSE),"")</f>
        <v/>
      </c>
    </row>
    <row r="64" customHeight="1" spans="24:41">
      <c r="X64" s="466" t="str">
        <f>IFERROR(VLOOKUP(MID(SUBSTITUTE(VLOOKUP($AA$2,编号表!$A:$W,19,FALSE),",",""),(ROW(X64)-ROW($X$58))*4+1,4),招式表!$A:$C,3,FALSE),"")</f>
        <v/>
      </c>
      <c r="Y64" s="220" t="str">
        <f>IFERROR(VLOOKUP(X64,招式表!$C:$N,9,FALSE),"")</f>
        <v/>
      </c>
      <c r="Z64" s="468" t="e">
        <f t="shared" si="3"/>
        <v>#N/A</v>
      </c>
      <c r="AA64" s="469"/>
      <c r="AB64" s="466" t="str">
        <f>IFERROR(VLOOKUP(MID(SUBSTITUTE(VLOOKUP($AA$2,编号表!$A:$W,20,FALSE),",",""),(ROW(AB64)-ROW($AB$58))*4+1,4),招式表!$A:$C,3,FALSE),"")</f>
        <v/>
      </c>
      <c r="AC64" s="220" t="str">
        <f>IFERROR(VLOOKUP(AB64,招式表!$C:$N,9,FALSE),"")</f>
        <v/>
      </c>
      <c r="AD64" s="222" t="str">
        <f>IFERROR(VLOOKUP(MID(SUBSTITUTE(VLOOKUP($AA$2,编号表!$A:$W,20,FALSE),",",""),(ROW(AD64)-ROW($AB$58)+50)*4+1,4),招式表!$A:$C,3,FALSE),"")</f>
        <v/>
      </c>
      <c r="AE64" s="222" t="str">
        <f>IFERROR(VLOOKUP(AD64,招式表!$C:$N,9,FALSE),"")</f>
        <v/>
      </c>
      <c r="AF64" s="220" t="str">
        <f>IFERROR(VLOOKUP(MID(SUBSTITUTE(VLOOKUP($AA$2,编号表!$A:$W,20,FALSE),",",""),(ROW(AF64)-ROW($AF$58)+100)*4+1,4),招式表!$A:$C,3,FALSE),"")</f>
        <v/>
      </c>
      <c r="AG64" s="468" t="str">
        <f>IFERROR(VLOOKUP(AF64,招式表!$C:$N,9,FALSE),"")</f>
        <v/>
      </c>
      <c r="AI64" s="466" t="str">
        <f>IFERROR(VLOOKUP(MID(SUBSTITUTE(VLOOKUP($AA$2,编号表!$A:$W,21,FALSE),",",""),(ROW(AI64)-ROW($AI$58))*4+1,4),招式表!$A:$C,3,FALSE),"")</f>
        <v/>
      </c>
      <c r="AJ64" s="467" t="str">
        <f>IFERROR(VLOOKUP(AI64,招式表!$C:$N,9,FALSE),"")</f>
        <v/>
      </c>
      <c r="AK64" s="463" t="str">
        <f>IFERROR(VLOOKUP(MID(SUBSTITUTE(VLOOKUP($AA$2,编号表!$A:$W,22,FALSE),",",""),(ROW(AK64)-ROW($AK$58))*4+1,4),招式表!$A:$C,3,FALSE),"")</f>
        <v/>
      </c>
      <c r="AL64" s="465" t="str">
        <f>IFERROR(VLOOKUP(AK64,招式表!$C:$N,9,FALSE),"")</f>
        <v/>
      </c>
      <c r="AM64" s="466" t="str">
        <f>IFERROR(VLOOKUP(MID(SUBSTITUTE(VLOOKUP($AA$2,编号表!$A:$W,23,FALSE),",",""),(ROW(AM64)-ROW($AM$58))*4+1,4),招式表!$A:$C,3,FALSE),"")</f>
        <v/>
      </c>
      <c r="AN64" s="468" t="str">
        <f>IFERROR(VLOOKUP(AM64,招式表!$C:$N,9,FALSE),"")</f>
        <v/>
      </c>
    </row>
    <row r="65" customHeight="1" spans="24:40">
      <c r="X65" s="463" t="str">
        <f>IFERROR(VLOOKUP(MID(SUBSTITUTE(VLOOKUP($AA$2,编号表!$A:$W,19,FALSE),",",""),(ROW(X65)-ROW($X$58))*4+1,4),招式表!$A:$C,3,FALSE),"")</f>
        <v/>
      </c>
      <c r="Y65" s="222" t="str">
        <f>IFERROR(VLOOKUP(X65,招式表!$C:$N,9,FALSE),"")</f>
        <v/>
      </c>
      <c r="Z65" s="464" t="e">
        <f t="shared" si="3"/>
        <v>#N/A</v>
      </c>
      <c r="AA65" s="469"/>
      <c r="AB65" s="463" t="str">
        <f>IFERROR(VLOOKUP(MID(SUBSTITUTE(VLOOKUP($AA$2,编号表!$A:$W,20,FALSE),",",""),(ROW(AB65)-ROW($AB$58))*4+1,4),招式表!$A:$C,3,FALSE),"")</f>
        <v/>
      </c>
      <c r="AC65" s="222" t="str">
        <f>IFERROR(VLOOKUP(AB65,招式表!$C:$N,9,FALSE),"")</f>
        <v/>
      </c>
      <c r="AD65" s="220" t="str">
        <f>IFERROR(VLOOKUP(MID(SUBSTITUTE(VLOOKUP($AA$2,编号表!$A:$W,20,FALSE),",",""),(ROW(AD65)-ROW($AB$58)+50)*4+1,4),招式表!$A:$C,3,FALSE),"")</f>
        <v/>
      </c>
      <c r="AE65" s="220" t="str">
        <f>IFERROR(VLOOKUP(AD65,招式表!$C:$N,9,FALSE),"")</f>
        <v/>
      </c>
      <c r="AF65" s="222" t="str">
        <f>IFERROR(VLOOKUP(MID(SUBSTITUTE(VLOOKUP($AA$2,编号表!$A:$W,20,FALSE),",",""),(ROW(AF65)-ROW($AF$58)+100)*4+1,4),招式表!$A:$C,3,FALSE),"")</f>
        <v/>
      </c>
      <c r="AG65" s="464" t="str">
        <f>IFERROR(VLOOKUP(AF65,招式表!$C:$N,9,FALSE),"")</f>
        <v/>
      </c>
      <c r="AI65" s="463" t="str">
        <f>IFERROR(VLOOKUP(MID(SUBSTITUTE(VLOOKUP($AA$2,编号表!$A:$W,21,FALSE),",",""),(ROW(AI65)-ROW($AI$58))*4+1,4),招式表!$A:$C,3,FALSE),"")</f>
        <v/>
      </c>
      <c r="AJ65" s="465" t="str">
        <f>IFERROR(VLOOKUP(AI65,招式表!$C:$N,9,FALSE),"")</f>
        <v/>
      </c>
      <c r="AK65" s="466" t="str">
        <f>IFERROR(VLOOKUP(MID(SUBSTITUTE(VLOOKUP($AA$2,编号表!$A:$W,22,FALSE),",",""),(ROW(AK65)-ROW($AK$58))*4+1,4),招式表!$A:$C,3,FALSE),"")</f>
        <v/>
      </c>
      <c r="AL65" s="467" t="str">
        <f>IFERROR(VLOOKUP(AK65,招式表!$C:$N,9,FALSE),"")</f>
        <v/>
      </c>
      <c r="AM65" s="463" t="str">
        <f>IFERROR(VLOOKUP(MID(SUBSTITUTE(VLOOKUP($AA$2,编号表!$A:$W,23,FALSE),",",""),(ROW(AM65)-ROW($AM$58))*4+1,4),招式表!$A:$C,3,FALSE),"")</f>
        <v/>
      </c>
      <c r="AN65" s="464" t="str">
        <f>IFERROR(VLOOKUP(AM65,招式表!$C:$N,9,FALSE),"")</f>
        <v/>
      </c>
    </row>
    <row r="66" customHeight="1" spans="24:40">
      <c r="X66" s="466" t="str">
        <f>IFERROR(VLOOKUP(MID(SUBSTITUTE(VLOOKUP($AA$2,编号表!$A:$W,19,FALSE),",",""),(ROW(X66)-ROW($X$58))*4+1,4),招式表!$A:$C,3,FALSE),"")</f>
        <v/>
      </c>
      <c r="Y66" s="220" t="str">
        <f>IFERROR(VLOOKUP(X66,招式表!$C:$N,9,FALSE),"")</f>
        <v/>
      </c>
      <c r="Z66" s="468" t="e">
        <f t="shared" si="3"/>
        <v>#N/A</v>
      </c>
      <c r="AA66" s="469"/>
      <c r="AB66" s="466" t="str">
        <f>IFERROR(VLOOKUP(MID(SUBSTITUTE(VLOOKUP($AA$2,编号表!$A:$W,20,FALSE),",",""),(ROW(AB66)-ROW($AB$58))*4+1,4),招式表!$A:$C,3,FALSE),"")</f>
        <v/>
      </c>
      <c r="AC66" s="220" t="str">
        <f>IFERROR(VLOOKUP(AB66,招式表!$C:$N,9,FALSE),"")</f>
        <v/>
      </c>
      <c r="AD66" s="222" t="str">
        <f>IFERROR(VLOOKUP(MID(SUBSTITUTE(VLOOKUP($AA$2,编号表!$A:$W,20,FALSE),",",""),(ROW(AD66)-ROW($AB$58)+50)*4+1,4),招式表!$A:$C,3,FALSE),"")</f>
        <v/>
      </c>
      <c r="AE66" s="222" t="str">
        <f>IFERROR(VLOOKUP(AD66,招式表!$C:$N,9,FALSE),"")</f>
        <v/>
      </c>
      <c r="AF66" s="220" t="str">
        <f>IFERROR(VLOOKUP(MID(SUBSTITUTE(VLOOKUP($AA$2,编号表!$A:$W,20,FALSE),",",""),(ROW(AF66)-ROW($AF$58)+100)*4+1,4),招式表!$A:$C,3,FALSE),"")</f>
        <v/>
      </c>
      <c r="AG66" s="468" t="str">
        <f>IFERROR(VLOOKUP(AF66,招式表!$C:$N,9,FALSE),"")</f>
        <v/>
      </c>
      <c r="AI66" s="466" t="str">
        <f>IFERROR(VLOOKUP(MID(SUBSTITUTE(VLOOKUP($AA$2,编号表!$A:$W,21,FALSE),",",""),(ROW(AI66)-ROW($AI$58))*4+1,4),招式表!$A:$C,3,FALSE),"")</f>
        <v/>
      </c>
      <c r="AJ66" s="467" t="str">
        <f>IFERROR(VLOOKUP(AI66,招式表!$C:$N,9,FALSE),"")</f>
        <v/>
      </c>
      <c r="AK66" s="463" t="str">
        <f>IFERROR(VLOOKUP(MID(SUBSTITUTE(VLOOKUP($AA$2,编号表!$A:$W,22,FALSE),",",""),(ROW(AK66)-ROW($AK$58))*4+1,4),招式表!$A:$C,3,FALSE),"")</f>
        <v/>
      </c>
      <c r="AL66" s="465" t="str">
        <f>IFERROR(VLOOKUP(AK66,招式表!$C:$N,9,FALSE),"")</f>
        <v/>
      </c>
      <c r="AM66" s="466" t="str">
        <f>IFERROR(VLOOKUP(MID(SUBSTITUTE(VLOOKUP($AA$2,编号表!$A:$W,23,FALSE),",",""),(ROW(AM66)-ROW($AM$58))*4+1,4),招式表!$A:$C,3,FALSE),"")</f>
        <v/>
      </c>
      <c r="AN66" s="468" t="str">
        <f>IFERROR(VLOOKUP(AM66,招式表!$C:$N,9,FALSE),"")</f>
        <v/>
      </c>
    </row>
    <row r="67" customHeight="1" spans="24:40">
      <c r="X67" s="463" t="str">
        <f>IFERROR(VLOOKUP(MID(SUBSTITUTE(VLOOKUP($AA$2,编号表!$A:$W,19,FALSE),",",""),(ROW(X67)-ROW($X$58))*4+1,4),招式表!$A:$C,3,FALSE),"")</f>
        <v/>
      </c>
      <c r="Y67" s="222" t="str">
        <f>IFERROR(VLOOKUP(X67,招式表!$C:$N,9,FALSE),"")</f>
        <v/>
      </c>
      <c r="Z67" s="464" t="e">
        <f t="shared" si="3"/>
        <v>#N/A</v>
      </c>
      <c r="AA67" s="469"/>
      <c r="AB67" s="463" t="str">
        <f>IFERROR(VLOOKUP(MID(SUBSTITUTE(VLOOKUP($AA$2,编号表!$A:$W,20,FALSE),",",""),(ROW(AB67)-ROW($AB$58))*4+1,4),招式表!$A:$C,3,FALSE),"")</f>
        <v/>
      </c>
      <c r="AC67" s="222" t="str">
        <f>IFERROR(VLOOKUP(AB67,招式表!$C:$N,9,FALSE),"")</f>
        <v/>
      </c>
      <c r="AD67" s="220" t="str">
        <f>IFERROR(VLOOKUP(MID(SUBSTITUTE(VLOOKUP($AA$2,编号表!$A:$W,20,FALSE),",",""),(ROW(AD67)-ROW($AB$58)+50)*4+1,4),招式表!$A:$C,3,FALSE),"")</f>
        <v/>
      </c>
      <c r="AE67" s="220" t="str">
        <f>IFERROR(VLOOKUP(AD67,招式表!$C:$N,9,FALSE),"")</f>
        <v/>
      </c>
      <c r="AF67" s="222" t="str">
        <f>IFERROR(VLOOKUP(MID(SUBSTITUTE(VLOOKUP($AA$2,编号表!$A:$W,20,FALSE),",",""),(ROW(AF67)-ROW($AF$58)+100)*4+1,4),招式表!$A:$C,3,FALSE),"")</f>
        <v/>
      </c>
      <c r="AG67" s="464" t="str">
        <f>IFERROR(VLOOKUP(AF67,招式表!$C:$N,9,FALSE),"")</f>
        <v/>
      </c>
      <c r="AI67" s="463" t="str">
        <f>IFERROR(VLOOKUP(MID(SUBSTITUTE(VLOOKUP($AA$2,编号表!$A:$W,21,FALSE),",",""),(ROW(AI67)-ROW($AI$58))*4+1,4),招式表!$A:$C,3,FALSE),"")</f>
        <v/>
      </c>
      <c r="AJ67" s="465" t="str">
        <f>IFERROR(VLOOKUP(AI67,招式表!$C:$N,9,FALSE),"")</f>
        <v/>
      </c>
      <c r="AK67" s="466" t="str">
        <f>IFERROR(VLOOKUP(MID(SUBSTITUTE(VLOOKUP($AA$2,编号表!$A:$W,22,FALSE),",",""),(ROW(AK67)-ROW($AK$58))*4+1,4),招式表!$A:$C,3,FALSE),"")</f>
        <v/>
      </c>
      <c r="AL67" s="467" t="str">
        <f>IFERROR(VLOOKUP(AK67,招式表!$C:$N,9,FALSE),"")</f>
        <v/>
      </c>
      <c r="AM67" s="463" t="str">
        <f>IFERROR(VLOOKUP(MID(SUBSTITUTE(VLOOKUP($AA$2,编号表!$A:$W,23,FALSE),",",""),(ROW(AM67)-ROW($AM$58))*4+1,4),招式表!$A:$C,3,FALSE),"")</f>
        <v/>
      </c>
      <c r="AN67" s="464" t="str">
        <f>IFERROR(VLOOKUP(AM67,招式表!$C:$N,9,FALSE),"")</f>
        <v/>
      </c>
    </row>
    <row r="68" customHeight="1" spans="24:40">
      <c r="X68" s="466" t="str">
        <f>IFERROR(VLOOKUP(MID(SUBSTITUTE(VLOOKUP($AA$2,编号表!$A:$W,19,FALSE),",",""),(ROW(X68)-ROW($X$58))*4+1,4),招式表!$A:$C,3,FALSE),"")</f>
        <v/>
      </c>
      <c r="Y68" s="220" t="str">
        <f>IFERROR(VLOOKUP(X68,招式表!$C:$N,9,FALSE),"")</f>
        <v/>
      </c>
      <c r="Z68" s="468" t="e">
        <f t="shared" si="3"/>
        <v>#N/A</v>
      </c>
      <c r="AA68" s="469"/>
      <c r="AB68" s="466" t="str">
        <f>IFERROR(VLOOKUP(MID(SUBSTITUTE(VLOOKUP($AA$2,编号表!$A:$W,20,FALSE),",",""),(ROW(AB68)-ROW($AB$58))*4+1,4),招式表!$A:$C,3,FALSE),"")</f>
        <v/>
      </c>
      <c r="AC68" s="220" t="str">
        <f>IFERROR(VLOOKUP(AB68,招式表!$C:$N,9,FALSE),"")</f>
        <v/>
      </c>
      <c r="AD68" s="222" t="str">
        <f>IFERROR(VLOOKUP(MID(SUBSTITUTE(VLOOKUP($AA$2,编号表!$A:$W,20,FALSE),",",""),(ROW(AD68)-ROW($AB$58)+50)*4+1,4),招式表!$A:$C,3,FALSE),"")</f>
        <v/>
      </c>
      <c r="AE68" s="222" t="str">
        <f>IFERROR(VLOOKUP(AD68,招式表!$C:$N,9,FALSE),"")</f>
        <v/>
      </c>
      <c r="AF68" s="220" t="str">
        <f>IFERROR(VLOOKUP(MID(SUBSTITUTE(VLOOKUP($AA$2,编号表!$A:$W,20,FALSE),",",""),(ROW(AF68)-ROW($AF$58)+100)*4+1,4),招式表!$A:$C,3,FALSE),"")</f>
        <v/>
      </c>
      <c r="AG68" s="468" t="str">
        <f>IFERROR(VLOOKUP(AF68,招式表!$C:$N,9,FALSE),"")</f>
        <v/>
      </c>
      <c r="AI68" s="466" t="str">
        <f>IFERROR(VLOOKUP(MID(SUBSTITUTE(VLOOKUP($AA$2,编号表!$A:$W,21,FALSE),",",""),(ROW(AI68)-ROW($AI$58))*4+1,4),招式表!$A:$C,3,FALSE),"")</f>
        <v/>
      </c>
      <c r="AJ68" s="467" t="str">
        <f>IFERROR(VLOOKUP(AI68,招式表!$C:$N,9,FALSE),"")</f>
        <v/>
      </c>
      <c r="AK68" s="463" t="str">
        <f>IFERROR(VLOOKUP(MID(SUBSTITUTE(VLOOKUP($AA$2,编号表!$A:$W,22,FALSE),",",""),(ROW(AK68)-ROW($AK$58))*4+1,4),招式表!$A:$C,3,FALSE),"")</f>
        <v/>
      </c>
      <c r="AL68" s="465" t="str">
        <f>IFERROR(VLOOKUP(AK68,招式表!$C:$N,9,FALSE),"")</f>
        <v/>
      </c>
      <c r="AM68" s="466" t="str">
        <f>IFERROR(VLOOKUP(MID(SUBSTITUTE(VLOOKUP($AA$2,编号表!$A:$W,23,FALSE),",",""),(ROW(AM68)-ROW($AM$58))*4+1,4),招式表!$A:$C,3,FALSE),"")</f>
        <v/>
      </c>
      <c r="AN68" s="468" t="str">
        <f>IFERROR(VLOOKUP(AM68,招式表!$C:$N,9,FALSE),"")</f>
        <v/>
      </c>
    </row>
    <row r="69" customHeight="1" spans="24:40">
      <c r="X69" s="463" t="str">
        <f>IFERROR(VLOOKUP(MID(SUBSTITUTE(VLOOKUP($AA$2,编号表!$A:$W,19,FALSE),",",""),(ROW(X69)-ROW($X$58))*4+1,4),招式表!$A:$C,3,FALSE),"")</f>
        <v/>
      </c>
      <c r="Y69" s="222" t="str">
        <f>IFERROR(VLOOKUP(X69,招式表!$C:$N,9,FALSE),"")</f>
        <v/>
      </c>
      <c r="Z69" s="464" t="e">
        <f t="shared" si="3"/>
        <v>#N/A</v>
      </c>
      <c r="AA69" s="469"/>
      <c r="AB69" s="463" t="str">
        <f>IFERROR(VLOOKUP(MID(SUBSTITUTE(VLOOKUP($AA$2,编号表!$A:$W,20,FALSE),",",""),(ROW(AB69)-ROW($AB$58))*4+1,4),招式表!$A:$C,3,FALSE),"")</f>
        <v/>
      </c>
      <c r="AC69" s="222" t="str">
        <f>IFERROR(VLOOKUP(AB69,招式表!$C:$N,9,FALSE),"")</f>
        <v/>
      </c>
      <c r="AD69" s="220" t="str">
        <f>IFERROR(VLOOKUP(MID(SUBSTITUTE(VLOOKUP($AA$2,编号表!$A:$W,20,FALSE),",",""),(ROW(AD69)-ROW($AB$58)+50)*4+1,4),招式表!$A:$C,3,FALSE),"")</f>
        <v/>
      </c>
      <c r="AE69" s="220" t="str">
        <f>IFERROR(VLOOKUP(AD69,招式表!$C:$N,9,FALSE),"")</f>
        <v/>
      </c>
      <c r="AF69" s="222" t="str">
        <f>IFERROR(VLOOKUP(MID(SUBSTITUTE(VLOOKUP($AA$2,编号表!$A:$W,20,FALSE),",",""),(ROW(AF69)-ROW($AF$58)+100)*4+1,4),招式表!$A:$C,3,FALSE),"")</f>
        <v/>
      </c>
      <c r="AG69" s="464" t="str">
        <f>IFERROR(VLOOKUP(AF69,招式表!$C:$N,9,FALSE),"")</f>
        <v/>
      </c>
      <c r="AI69" s="463" t="str">
        <f>IFERROR(VLOOKUP(MID(SUBSTITUTE(VLOOKUP($AA$2,编号表!$A:$W,21,FALSE),",",""),(ROW(AI69)-ROW($AI$58))*4+1,4),招式表!$A:$C,3,FALSE),"")</f>
        <v/>
      </c>
      <c r="AJ69" s="465" t="str">
        <f>IFERROR(VLOOKUP(AI69,招式表!$C:$N,9,FALSE),"")</f>
        <v/>
      </c>
      <c r="AK69" s="466" t="str">
        <f>IFERROR(VLOOKUP(MID(SUBSTITUTE(VLOOKUP($AA$2,编号表!$A:$W,22,FALSE),",",""),(ROW(AK69)-ROW($AK$58))*4+1,4),招式表!$A:$C,3,FALSE),"")</f>
        <v/>
      </c>
      <c r="AL69" s="467" t="str">
        <f>IFERROR(VLOOKUP(AK69,招式表!$C:$N,9,FALSE),"")</f>
        <v/>
      </c>
      <c r="AM69" s="463" t="str">
        <f>IFERROR(VLOOKUP(MID(SUBSTITUTE(VLOOKUP($AA$2,编号表!$A:$W,23,FALSE),",",""),(ROW(AM69)-ROW($AM$58))*4+1,4),招式表!$A:$C,3,FALSE),"")</f>
        <v/>
      </c>
      <c r="AN69" s="464" t="str">
        <f>IFERROR(VLOOKUP(AM69,招式表!$C:$N,9,FALSE),"")</f>
        <v/>
      </c>
    </row>
    <row r="70" customHeight="1" spans="24:40">
      <c r="X70" s="466" t="str">
        <f>IFERROR(VLOOKUP(MID(SUBSTITUTE(VLOOKUP($AA$2,编号表!$A:$W,19,FALSE),",",""),(ROW(X70)-ROW($X$58))*4+1,4),招式表!$A:$C,3,FALSE),"")</f>
        <v/>
      </c>
      <c r="Y70" s="220" t="str">
        <f>IFERROR(VLOOKUP(X70,招式表!$C:$N,9,FALSE),"")</f>
        <v/>
      </c>
      <c r="Z70" s="468" t="e">
        <f t="shared" si="3"/>
        <v>#N/A</v>
      </c>
      <c r="AA70" s="469"/>
      <c r="AB70" s="466" t="str">
        <f>IFERROR(VLOOKUP(MID(SUBSTITUTE(VLOOKUP($AA$2,编号表!$A:$W,20,FALSE),",",""),(ROW(AB70)-ROW($AB$58))*4+1,4),招式表!$A:$C,3,FALSE),"")</f>
        <v/>
      </c>
      <c r="AC70" s="220" t="str">
        <f>IFERROR(VLOOKUP(AB70,招式表!$C:$N,9,FALSE),"")</f>
        <v/>
      </c>
      <c r="AD70" s="222" t="str">
        <f>IFERROR(VLOOKUP(MID(SUBSTITUTE(VLOOKUP($AA$2,编号表!$A:$W,20,FALSE),",",""),(ROW(AD70)-ROW($AB$58)+50)*4+1,4),招式表!$A:$C,3,FALSE),"")</f>
        <v/>
      </c>
      <c r="AE70" s="222" t="str">
        <f>IFERROR(VLOOKUP(AD70,招式表!$C:$N,9,FALSE),"")</f>
        <v/>
      </c>
      <c r="AF70" s="220" t="str">
        <f>IFERROR(VLOOKUP(MID(SUBSTITUTE(VLOOKUP($AA$2,编号表!$A:$W,20,FALSE),",",""),(ROW(AF70)-ROW($AF$58)+100)*4+1,4),招式表!$A:$C,3,FALSE),"")</f>
        <v/>
      </c>
      <c r="AG70" s="468" t="str">
        <f>IFERROR(VLOOKUP(AF70,招式表!$C:$N,9,FALSE),"")</f>
        <v/>
      </c>
      <c r="AI70" s="466" t="str">
        <f>IFERROR(VLOOKUP(MID(SUBSTITUTE(VLOOKUP($AA$2,编号表!$A:$W,21,FALSE),",",""),(ROW(AI70)-ROW($AI$58))*4+1,4),招式表!$A:$C,3,FALSE),"")</f>
        <v/>
      </c>
      <c r="AJ70" s="467" t="str">
        <f>IFERROR(VLOOKUP(AI70,招式表!$C:$N,9,FALSE),"")</f>
        <v/>
      </c>
      <c r="AK70" s="463" t="str">
        <f>IFERROR(VLOOKUP(MID(SUBSTITUTE(VLOOKUP($AA$2,编号表!$A:$W,22,FALSE),",",""),(ROW(AK70)-ROW($AK$58))*4+1,4),招式表!$A:$C,3,FALSE),"")</f>
        <v/>
      </c>
      <c r="AL70" s="465" t="str">
        <f>IFERROR(VLOOKUP(AK70,招式表!$C:$N,9,FALSE),"")</f>
        <v/>
      </c>
      <c r="AM70" s="466" t="str">
        <f>IFERROR(VLOOKUP(MID(SUBSTITUTE(VLOOKUP($AA$2,编号表!$A:$W,23,FALSE),",",""),(ROW(AM70)-ROW($AM$58))*4+1,4),招式表!$A:$C,3,FALSE),"")</f>
        <v/>
      </c>
      <c r="AN70" s="468" t="str">
        <f>IFERROR(VLOOKUP(AM70,招式表!$C:$N,9,FALSE),"")</f>
        <v/>
      </c>
    </row>
    <row r="71" customHeight="1" spans="24:40">
      <c r="X71" s="463" t="str">
        <f>IFERROR(VLOOKUP(MID(SUBSTITUTE(VLOOKUP($AA$2,编号表!$A:$W,19,FALSE),",",""),(ROW(X71)-ROW($X$58))*4+1,4),招式表!$A:$C,3,FALSE),"")</f>
        <v/>
      </c>
      <c r="Y71" s="222" t="str">
        <f>IFERROR(VLOOKUP(X71,招式表!$C:$N,9,FALSE),"")</f>
        <v/>
      </c>
      <c r="Z71" s="464" t="e">
        <f t="shared" si="3"/>
        <v>#N/A</v>
      </c>
      <c r="AA71" s="469"/>
      <c r="AB71" s="463" t="str">
        <f>IFERROR(VLOOKUP(MID(SUBSTITUTE(VLOOKUP($AA$2,编号表!$A:$W,20,FALSE),",",""),(ROW(AB71)-ROW($AB$58))*4+1,4),招式表!$A:$C,3,FALSE),"")</f>
        <v/>
      </c>
      <c r="AC71" s="222" t="str">
        <f>IFERROR(VLOOKUP(AB71,招式表!$C:$N,9,FALSE),"")</f>
        <v/>
      </c>
      <c r="AD71" s="220" t="str">
        <f>IFERROR(VLOOKUP(MID(SUBSTITUTE(VLOOKUP($AA$2,编号表!$A:$W,20,FALSE),",",""),(ROW(AD71)-ROW($AB$58)+50)*4+1,4),招式表!$A:$C,3,FALSE),"")</f>
        <v/>
      </c>
      <c r="AE71" s="220" t="str">
        <f>IFERROR(VLOOKUP(AD71,招式表!$C:$N,9,FALSE),"")</f>
        <v/>
      </c>
      <c r="AF71" s="222" t="str">
        <f>IFERROR(VLOOKUP(MID(SUBSTITUTE(VLOOKUP($AA$2,编号表!$A:$W,20,FALSE),",",""),(ROW(AF71)-ROW($AF$58)+100)*4+1,4),招式表!$A:$C,3,FALSE),"")</f>
        <v/>
      </c>
      <c r="AG71" s="464" t="str">
        <f>IFERROR(VLOOKUP(AF71,招式表!$C:$N,9,FALSE),"")</f>
        <v/>
      </c>
      <c r="AI71" s="463" t="str">
        <f>IFERROR(VLOOKUP(MID(SUBSTITUTE(VLOOKUP($AA$2,编号表!$A:$W,21,FALSE),",",""),(ROW(AI71)-ROW($AI$58))*4+1,4),招式表!$A:$C,3,FALSE),"")</f>
        <v/>
      </c>
      <c r="AJ71" s="465" t="str">
        <f>IFERROR(VLOOKUP(AI71,招式表!$C:$N,9,FALSE),"")</f>
        <v/>
      </c>
      <c r="AK71" s="466" t="str">
        <f>IFERROR(VLOOKUP(MID(SUBSTITUTE(VLOOKUP($AA$2,编号表!$A:$W,22,FALSE),",",""),(ROW(AK71)-ROW($AK$58))*4+1,4),招式表!$A:$C,3,FALSE),"")</f>
        <v/>
      </c>
      <c r="AL71" s="467" t="str">
        <f>IFERROR(VLOOKUP(AK71,招式表!$C:$N,9,FALSE),"")</f>
        <v/>
      </c>
      <c r="AM71" s="463" t="str">
        <f>IFERROR(VLOOKUP(MID(SUBSTITUTE(VLOOKUP($AA$2,编号表!$A:$W,23,FALSE),",",""),(ROW(AM71)-ROW($AM$58))*4+1,4),招式表!$A:$C,3,FALSE),"")</f>
        <v/>
      </c>
      <c r="AN71" s="464" t="str">
        <f>IFERROR(VLOOKUP(AM71,招式表!$C:$N,9,FALSE),"")</f>
        <v/>
      </c>
    </row>
    <row r="72" customHeight="1" spans="24:40">
      <c r="X72" s="466" t="str">
        <f>IFERROR(VLOOKUP(MID(SUBSTITUTE(VLOOKUP($AA$2,编号表!$A:$W,19,FALSE),",",""),(ROW(X72)-ROW($X$58))*4+1,4),招式表!$A:$C,3,FALSE),"")</f>
        <v/>
      </c>
      <c r="Y72" s="220" t="str">
        <f>IFERROR(VLOOKUP(X72,招式表!$C:$N,9,FALSE),"")</f>
        <v/>
      </c>
      <c r="Z72" s="468" t="e">
        <f t="shared" si="3"/>
        <v>#N/A</v>
      </c>
      <c r="AA72" s="469"/>
      <c r="AB72" s="466" t="str">
        <f>IFERROR(VLOOKUP(MID(SUBSTITUTE(VLOOKUP($AA$2,编号表!$A:$W,20,FALSE),",",""),(ROW(AB72)-ROW($AB$58))*4+1,4),招式表!$A:$C,3,FALSE),"")</f>
        <v/>
      </c>
      <c r="AC72" s="220" t="str">
        <f>IFERROR(VLOOKUP(AB72,招式表!$C:$N,9,FALSE),"")</f>
        <v/>
      </c>
      <c r="AD72" s="222" t="str">
        <f>IFERROR(VLOOKUP(MID(SUBSTITUTE(VLOOKUP($AA$2,编号表!$A:$W,20,FALSE),",",""),(ROW(AD72)-ROW($AB$58)+50)*4+1,4),招式表!$A:$C,3,FALSE),"")</f>
        <v/>
      </c>
      <c r="AE72" s="222" t="str">
        <f>IFERROR(VLOOKUP(AD72,招式表!$C:$N,9,FALSE),"")</f>
        <v/>
      </c>
      <c r="AF72" s="220" t="str">
        <f>IFERROR(VLOOKUP(MID(SUBSTITUTE(VLOOKUP($AA$2,编号表!$A:$W,20,FALSE),",",""),(ROW(AF72)-ROW($AF$58)+100)*4+1,4),招式表!$A:$C,3,FALSE),"")</f>
        <v/>
      </c>
      <c r="AG72" s="468" t="str">
        <f>IFERROR(VLOOKUP(AF72,招式表!$C:$N,9,FALSE),"")</f>
        <v/>
      </c>
      <c r="AI72" s="466" t="str">
        <f>IFERROR(VLOOKUP(MID(SUBSTITUTE(VLOOKUP($AA$2,编号表!$A:$W,21,FALSE),",",""),(ROW(AI72)-ROW($AI$58))*4+1,4),招式表!$A:$C,3,FALSE),"")</f>
        <v/>
      </c>
      <c r="AJ72" s="467" t="str">
        <f>IFERROR(VLOOKUP(AI72,招式表!$C:$N,9,FALSE),"")</f>
        <v/>
      </c>
      <c r="AK72" s="463" t="str">
        <f>IFERROR(VLOOKUP(MID(SUBSTITUTE(VLOOKUP($AA$2,编号表!$A:$W,22,FALSE),",",""),(ROW(AK72)-ROW($AK$58))*4+1,4),招式表!$A:$C,3,FALSE),"")</f>
        <v/>
      </c>
      <c r="AL72" s="465" t="str">
        <f>IFERROR(VLOOKUP(AK72,招式表!$C:$N,9,FALSE),"")</f>
        <v/>
      </c>
      <c r="AM72" s="466" t="str">
        <f>IFERROR(VLOOKUP(MID(SUBSTITUTE(VLOOKUP($AA$2,编号表!$A:$W,23,FALSE),",",""),(ROW(AM72)-ROW($AM$58))*4+1,4),招式表!$A:$C,3,FALSE),"")</f>
        <v/>
      </c>
      <c r="AN72" s="468" t="str">
        <f>IFERROR(VLOOKUP(AM72,招式表!$C:$N,9,FALSE),"")</f>
        <v/>
      </c>
    </row>
    <row r="73" customHeight="1" spans="24:40">
      <c r="X73" s="463" t="str">
        <f>IFERROR(VLOOKUP(MID(SUBSTITUTE(VLOOKUP($AA$2,编号表!$A:$W,19,FALSE),",",""),(ROW(X73)-ROW($X$58))*4+1,4),招式表!$A:$C,3,FALSE),"")</f>
        <v/>
      </c>
      <c r="Y73" s="222" t="str">
        <f>IFERROR(VLOOKUP(X73,招式表!$C:$N,9,FALSE),"")</f>
        <v/>
      </c>
      <c r="Z73" s="464" t="e">
        <f t="shared" si="3"/>
        <v>#N/A</v>
      </c>
      <c r="AA73" s="469"/>
      <c r="AB73" s="463" t="str">
        <f>IFERROR(VLOOKUP(MID(SUBSTITUTE(VLOOKUP($AA$2,编号表!$A:$W,20,FALSE),",",""),(ROW(AB73)-ROW($AB$58))*4+1,4),招式表!$A:$C,3,FALSE),"")</f>
        <v/>
      </c>
      <c r="AC73" s="222" t="str">
        <f>IFERROR(VLOOKUP(AB73,招式表!$C:$N,9,FALSE),"")</f>
        <v/>
      </c>
      <c r="AD73" s="220" t="str">
        <f>IFERROR(VLOOKUP(MID(SUBSTITUTE(VLOOKUP($AA$2,编号表!$A:$W,20,FALSE),",",""),(ROW(AD73)-ROW($AB$58)+50)*4+1,4),招式表!$A:$C,3,FALSE),"")</f>
        <v/>
      </c>
      <c r="AE73" s="220" t="str">
        <f>IFERROR(VLOOKUP(AD73,招式表!$C:$N,9,FALSE),"")</f>
        <v/>
      </c>
      <c r="AF73" s="222" t="str">
        <f>IFERROR(VLOOKUP(MID(SUBSTITUTE(VLOOKUP($AA$2,编号表!$A:$W,20,FALSE),",",""),(ROW(AF73)-ROW($AF$58)+100)*4+1,4),招式表!$A:$C,3,FALSE),"")</f>
        <v/>
      </c>
      <c r="AG73" s="464" t="str">
        <f>IFERROR(VLOOKUP(AF73,招式表!$C:$N,9,FALSE),"")</f>
        <v/>
      </c>
      <c r="AI73" s="463" t="str">
        <f>IFERROR(VLOOKUP(MID(SUBSTITUTE(VLOOKUP($AA$2,编号表!$A:$W,21,FALSE),",",""),(ROW(AI73)-ROW($AI$58))*4+1,4),招式表!$A:$C,3,FALSE),"")</f>
        <v/>
      </c>
      <c r="AJ73" s="465" t="str">
        <f>IFERROR(VLOOKUP(AI73,招式表!$C:$N,9,FALSE),"")</f>
        <v/>
      </c>
      <c r="AK73" s="466" t="str">
        <f>IFERROR(VLOOKUP(MID(SUBSTITUTE(VLOOKUP($AA$2,编号表!$A:$W,22,FALSE),",",""),(ROW(AK73)-ROW($AK$58))*4+1,4),招式表!$A:$C,3,FALSE),"")</f>
        <v/>
      </c>
      <c r="AL73" s="467" t="str">
        <f>IFERROR(VLOOKUP(AK73,招式表!$C:$N,9,FALSE),"")</f>
        <v/>
      </c>
      <c r="AM73" s="463" t="str">
        <f>IFERROR(VLOOKUP(MID(SUBSTITUTE(VLOOKUP($AA$2,编号表!$A:$W,23,FALSE),",",""),(ROW(AM73)-ROW($AM$58))*4+1,4),招式表!$A:$C,3,FALSE),"")</f>
        <v/>
      </c>
      <c r="AN73" s="464" t="str">
        <f>IFERROR(VLOOKUP(AM73,招式表!$C:$N,9,FALSE),"")</f>
        <v/>
      </c>
    </row>
    <row r="74" customHeight="1" spans="24:40">
      <c r="X74" s="466" t="str">
        <f>IFERROR(VLOOKUP(MID(SUBSTITUTE(VLOOKUP($AA$2,编号表!$A:$W,19,FALSE),",",""),(ROW(X74)-ROW($X$58))*4+1,4),招式表!$A:$C,3,FALSE),"")</f>
        <v/>
      </c>
      <c r="Y74" s="220" t="str">
        <f>IFERROR(VLOOKUP(X74,招式表!$C:$N,9,FALSE),"")</f>
        <v/>
      </c>
      <c r="Z74" s="468" t="e">
        <f t="shared" si="3"/>
        <v>#N/A</v>
      </c>
      <c r="AA74" s="469"/>
      <c r="AB74" s="466" t="str">
        <f>IFERROR(VLOOKUP(MID(SUBSTITUTE(VLOOKUP($AA$2,编号表!$A:$W,20,FALSE),",",""),(ROW(AB74)-ROW($AB$58))*4+1,4),招式表!$A:$C,3,FALSE),"")</f>
        <v/>
      </c>
      <c r="AC74" s="220" t="str">
        <f>IFERROR(VLOOKUP(AB74,招式表!$C:$N,9,FALSE),"")</f>
        <v/>
      </c>
      <c r="AD74" s="222" t="str">
        <f>IFERROR(VLOOKUP(MID(SUBSTITUTE(VLOOKUP($AA$2,编号表!$A:$W,20,FALSE),",",""),(ROW(AD74)-ROW($AB$58)+50)*4+1,4),招式表!$A:$C,3,FALSE),"")</f>
        <v/>
      </c>
      <c r="AE74" s="222" t="str">
        <f>IFERROR(VLOOKUP(AD74,招式表!$C:$N,9,FALSE),"")</f>
        <v/>
      </c>
      <c r="AF74" s="220" t="str">
        <f>IFERROR(VLOOKUP(MID(SUBSTITUTE(VLOOKUP($AA$2,编号表!$A:$W,20,FALSE),",",""),(ROW(AF74)-ROW($AF$58)+100)*4+1,4),招式表!$A:$C,3,FALSE),"")</f>
        <v/>
      </c>
      <c r="AG74" s="468" t="str">
        <f>IFERROR(VLOOKUP(AF74,招式表!$C:$N,9,FALSE),"")</f>
        <v/>
      </c>
      <c r="AI74" s="466" t="str">
        <f>IFERROR(VLOOKUP(MID(SUBSTITUTE(VLOOKUP($AA$2,编号表!$A:$W,21,FALSE),",",""),(ROW(AI74)-ROW($AI$58))*4+1,4),招式表!$A:$C,3,FALSE),"")</f>
        <v/>
      </c>
      <c r="AJ74" s="467" t="str">
        <f>IFERROR(VLOOKUP(AI74,招式表!$C:$N,9,FALSE),"")</f>
        <v/>
      </c>
      <c r="AK74" s="463" t="str">
        <f>IFERROR(VLOOKUP(MID(SUBSTITUTE(VLOOKUP($AA$2,编号表!$A:$W,22,FALSE),",",""),(ROW(AK74)-ROW($AK$58))*4+1,4),招式表!$A:$C,3,FALSE),"")</f>
        <v/>
      </c>
      <c r="AL74" s="465" t="str">
        <f>IFERROR(VLOOKUP(AK74,招式表!$C:$N,9,FALSE),"")</f>
        <v/>
      </c>
      <c r="AM74" s="466" t="str">
        <f>IFERROR(VLOOKUP(MID(SUBSTITUTE(VLOOKUP($AA$2,编号表!$A:$W,23,FALSE),",",""),(ROW(AM74)-ROW($AM$58))*4+1,4),招式表!$A:$C,3,FALSE),"")</f>
        <v/>
      </c>
      <c r="AN74" s="468" t="str">
        <f>IFERROR(VLOOKUP(AM74,招式表!$C:$N,9,FALSE),"")</f>
        <v/>
      </c>
    </row>
    <row r="75" customHeight="1" spans="24:40">
      <c r="X75" s="463" t="str">
        <f>IFERROR(VLOOKUP(MID(SUBSTITUTE(VLOOKUP($AA$2,编号表!$A:$W,19,FALSE),",",""),(ROW(X75)-ROW($X$58))*4+1,4),招式表!$A:$C,3,FALSE),"")</f>
        <v/>
      </c>
      <c r="Y75" s="222" t="str">
        <f>IFERROR(VLOOKUP(X75,招式表!$C:$N,9,FALSE),"")</f>
        <v/>
      </c>
      <c r="Z75" s="464" t="e">
        <f t="shared" si="3"/>
        <v>#N/A</v>
      </c>
      <c r="AA75" s="469"/>
      <c r="AB75" s="463" t="str">
        <f>IFERROR(VLOOKUP(MID(SUBSTITUTE(VLOOKUP($AA$2,编号表!$A:$W,20,FALSE),",",""),(ROW(AB75)-ROW($AB$58))*4+1,4),招式表!$A:$C,3,FALSE),"")</f>
        <v/>
      </c>
      <c r="AC75" s="222" t="str">
        <f>IFERROR(VLOOKUP(AB75,招式表!$C:$N,9,FALSE),"")</f>
        <v/>
      </c>
      <c r="AD75" s="220" t="str">
        <f>IFERROR(VLOOKUP(MID(SUBSTITUTE(VLOOKUP($AA$2,编号表!$A:$W,20,FALSE),",",""),(ROW(AD75)-ROW($AB$58)+50)*4+1,4),招式表!$A:$C,3,FALSE),"")</f>
        <v/>
      </c>
      <c r="AE75" s="220" t="str">
        <f>IFERROR(VLOOKUP(AD75,招式表!$C:$N,9,FALSE),"")</f>
        <v/>
      </c>
      <c r="AF75" s="222" t="str">
        <f>IFERROR(VLOOKUP(MID(SUBSTITUTE(VLOOKUP($AA$2,编号表!$A:$W,20,FALSE),",",""),(ROW(AF75)-ROW($AF$58)+100)*4+1,4),招式表!$A:$C,3,FALSE),"")</f>
        <v/>
      </c>
      <c r="AG75" s="464" t="str">
        <f>IFERROR(VLOOKUP(AF75,招式表!$C:$N,9,FALSE),"")</f>
        <v/>
      </c>
      <c r="AI75" s="463" t="str">
        <f>IFERROR(VLOOKUP(MID(SUBSTITUTE(VLOOKUP($AA$2,编号表!$A:$W,21,FALSE),",",""),(ROW(AI75)-ROW($AI$58))*4+1,4),招式表!$A:$C,3,FALSE),"")</f>
        <v/>
      </c>
      <c r="AJ75" s="465" t="str">
        <f>IFERROR(VLOOKUP(AI75,招式表!$C:$N,9,FALSE),"")</f>
        <v/>
      </c>
      <c r="AK75" s="466" t="str">
        <f>IFERROR(VLOOKUP(MID(SUBSTITUTE(VLOOKUP($AA$2,编号表!$A:$W,22,FALSE),",",""),(ROW(AK75)-ROW($AK$58))*4+1,4),招式表!$A:$C,3,FALSE),"")</f>
        <v/>
      </c>
      <c r="AL75" s="467" t="str">
        <f>IFERROR(VLOOKUP(AK75,招式表!$C:$N,9,FALSE),"")</f>
        <v/>
      </c>
      <c r="AM75" s="463" t="str">
        <f>IFERROR(VLOOKUP(MID(SUBSTITUTE(VLOOKUP($AA$2,编号表!$A:$W,23,FALSE),",",""),(ROW(AM75)-ROW($AM$58))*4+1,4),招式表!$A:$C,3,FALSE),"")</f>
        <v/>
      </c>
      <c r="AN75" s="464" t="str">
        <f>IFERROR(VLOOKUP(AM75,招式表!$C:$N,9,FALSE),"")</f>
        <v/>
      </c>
    </row>
    <row r="76" customHeight="1" spans="24:40">
      <c r="X76" s="466" t="str">
        <f>IFERROR(VLOOKUP(MID(SUBSTITUTE(VLOOKUP($AA$2,编号表!$A:$W,19,FALSE),",",""),(ROW(X76)-ROW($X$58))*4+1,4),招式表!$A:$C,3,FALSE),"")</f>
        <v/>
      </c>
      <c r="Y76" s="220" t="str">
        <f>IFERROR(VLOOKUP(X76,招式表!$C:$N,9,FALSE),"")</f>
        <v/>
      </c>
      <c r="Z76" s="468" t="e">
        <f t="shared" si="3"/>
        <v>#N/A</v>
      </c>
      <c r="AA76" s="469"/>
      <c r="AB76" s="466" t="str">
        <f>IFERROR(VLOOKUP(MID(SUBSTITUTE(VLOOKUP($AA$2,编号表!$A:$W,20,FALSE),",",""),(ROW(AB76)-ROW($AB$58))*4+1,4),招式表!$A:$C,3,FALSE),"")</f>
        <v/>
      </c>
      <c r="AC76" s="220" t="str">
        <f>IFERROR(VLOOKUP(AB76,招式表!$C:$N,9,FALSE),"")</f>
        <v/>
      </c>
      <c r="AD76" s="222" t="str">
        <f>IFERROR(VLOOKUP(MID(SUBSTITUTE(VLOOKUP($AA$2,编号表!$A:$W,20,FALSE),",",""),(ROW(AD76)-ROW($AB$58)+50)*4+1,4),招式表!$A:$C,3,FALSE),"")</f>
        <v/>
      </c>
      <c r="AE76" s="222" t="str">
        <f>IFERROR(VLOOKUP(AD76,招式表!$C:$N,9,FALSE),"")</f>
        <v/>
      </c>
      <c r="AF76" s="220" t="str">
        <f>IFERROR(VLOOKUP(MID(SUBSTITUTE(VLOOKUP($AA$2,编号表!$A:$W,20,FALSE),",",""),(ROW(AF76)-ROW($AF$58)+100)*4+1,4),招式表!$A:$C,3,FALSE),"")</f>
        <v/>
      </c>
      <c r="AG76" s="468" t="str">
        <f>IFERROR(VLOOKUP(AF76,招式表!$C:$N,9,FALSE),"")</f>
        <v/>
      </c>
      <c r="AI76" s="466" t="str">
        <f>IFERROR(VLOOKUP(MID(SUBSTITUTE(VLOOKUP($AA$2,编号表!$A:$W,21,FALSE),",",""),(ROW(AI76)-ROW($AI$58))*4+1,4),招式表!$A:$C,3,FALSE),"")</f>
        <v/>
      </c>
      <c r="AJ76" s="467" t="str">
        <f>IFERROR(VLOOKUP(AI76,招式表!$C:$N,9,FALSE),"")</f>
        <v/>
      </c>
      <c r="AK76" s="463" t="str">
        <f>IFERROR(VLOOKUP(MID(SUBSTITUTE(VLOOKUP($AA$2,编号表!$A:$W,22,FALSE),",",""),(ROW(AK76)-ROW($AK$58))*4+1,4),招式表!$A:$C,3,FALSE),"")</f>
        <v/>
      </c>
      <c r="AL76" s="465" t="str">
        <f>IFERROR(VLOOKUP(AK76,招式表!$C:$N,9,FALSE),"")</f>
        <v/>
      </c>
      <c r="AM76" s="466" t="str">
        <f>IFERROR(VLOOKUP(MID(SUBSTITUTE(VLOOKUP($AA$2,编号表!$A:$W,23,FALSE),",",""),(ROW(AM76)-ROW($AM$58))*4+1,4),招式表!$A:$C,3,FALSE),"")</f>
        <v/>
      </c>
      <c r="AN76" s="468" t="str">
        <f>IFERROR(VLOOKUP(AM76,招式表!$C:$N,9,FALSE),"")</f>
        <v/>
      </c>
    </row>
    <row r="77" customHeight="1" spans="24:40">
      <c r="X77" s="463" t="str">
        <f>IFERROR(VLOOKUP(MID(SUBSTITUTE(VLOOKUP($AA$2,编号表!$A:$W,19,FALSE),",",""),(ROW(X77)-ROW($X$58))*4+1,4),招式表!$A:$C,3,FALSE),"")</f>
        <v/>
      </c>
      <c r="Y77" s="222" t="str">
        <f>IFERROR(VLOOKUP(X77,招式表!$C:$N,9,FALSE),"")</f>
        <v/>
      </c>
      <c r="Z77" s="464" t="e">
        <f t="shared" si="3"/>
        <v>#N/A</v>
      </c>
      <c r="AA77" s="469"/>
      <c r="AB77" s="463" t="str">
        <f>IFERROR(VLOOKUP(MID(SUBSTITUTE(VLOOKUP($AA$2,编号表!$A:$W,20,FALSE),",",""),(ROW(AB77)-ROW($AB$58))*4+1,4),招式表!$A:$C,3,FALSE),"")</f>
        <v/>
      </c>
      <c r="AC77" s="222" t="str">
        <f>IFERROR(VLOOKUP(AB77,招式表!$C:$N,9,FALSE),"")</f>
        <v/>
      </c>
      <c r="AD77" s="220" t="str">
        <f>IFERROR(VLOOKUP(MID(SUBSTITUTE(VLOOKUP($AA$2,编号表!$A:$W,20,FALSE),",",""),(ROW(AD77)-ROW($AB$58)+50)*4+1,4),招式表!$A:$C,3,FALSE),"")</f>
        <v/>
      </c>
      <c r="AE77" s="220" t="str">
        <f>IFERROR(VLOOKUP(AD77,招式表!$C:$N,9,FALSE),"")</f>
        <v/>
      </c>
      <c r="AF77" s="222" t="str">
        <f>IFERROR(VLOOKUP(MID(SUBSTITUTE(VLOOKUP($AA$2,编号表!$A:$W,20,FALSE),",",""),(ROW(AF77)-ROW($AF$58)+100)*4+1,4),招式表!$A:$C,3,FALSE),"")</f>
        <v/>
      </c>
      <c r="AG77" s="464" t="str">
        <f>IFERROR(VLOOKUP(AF77,招式表!$C:$N,9,FALSE),"")</f>
        <v/>
      </c>
      <c r="AI77" s="463" t="str">
        <f>IFERROR(VLOOKUP(MID(SUBSTITUTE(VLOOKUP($AA$2,编号表!$A:$W,21,FALSE),",",""),(ROW(AI77)-ROW($AI$58))*4+1,4),招式表!$A:$C,3,FALSE),"")</f>
        <v/>
      </c>
      <c r="AJ77" s="465" t="str">
        <f>IFERROR(VLOOKUP(AI77,招式表!$C:$N,9,FALSE),"")</f>
        <v/>
      </c>
      <c r="AK77" s="466" t="str">
        <f>IFERROR(VLOOKUP(MID(SUBSTITUTE(VLOOKUP($AA$2,编号表!$A:$W,22,FALSE),",",""),(ROW(AK77)-ROW($AK$58))*4+1,4),招式表!$A:$C,3,FALSE),"")</f>
        <v/>
      </c>
      <c r="AL77" s="467" t="str">
        <f>IFERROR(VLOOKUP(AK77,招式表!$C:$N,9,FALSE),"")</f>
        <v/>
      </c>
      <c r="AM77" s="463" t="str">
        <f>IFERROR(VLOOKUP(MID(SUBSTITUTE(VLOOKUP($AA$2,编号表!$A:$W,23,FALSE),",",""),(ROW(AM77)-ROW($AM$58))*4+1,4),招式表!$A:$C,3,FALSE),"")</f>
        <v/>
      </c>
      <c r="AN77" s="464" t="str">
        <f>IFERROR(VLOOKUP(AM77,招式表!$C:$N,9,FALSE),"")</f>
        <v/>
      </c>
    </row>
    <row r="78" customHeight="1" spans="24:40">
      <c r="X78" s="466" t="str">
        <f>IFERROR(VLOOKUP(MID(SUBSTITUTE(VLOOKUP($AA$2,编号表!$A:$W,19,FALSE),",",""),(ROW(X78)-ROW($X$58))*4+1,4),招式表!$A:$C,3,FALSE),"")</f>
        <v/>
      </c>
      <c r="Y78" s="220" t="str">
        <f>IFERROR(VLOOKUP(X78,招式表!$C:$N,9,FALSE),"")</f>
        <v/>
      </c>
      <c r="Z78" s="468" t="e">
        <f t="shared" si="3"/>
        <v>#N/A</v>
      </c>
      <c r="AA78" s="469"/>
      <c r="AB78" s="466" t="str">
        <f>IFERROR(VLOOKUP(MID(SUBSTITUTE(VLOOKUP($AA$2,编号表!$A:$W,20,FALSE),",",""),(ROW(AB78)-ROW($AB$58))*4+1,4),招式表!$A:$C,3,FALSE),"")</f>
        <v/>
      </c>
      <c r="AC78" s="220" t="str">
        <f>IFERROR(VLOOKUP(AB78,招式表!$C:$N,9,FALSE),"")</f>
        <v/>
      </c>
      <c r="AD78" s="222" t="str">
        <f>IFERROR(VLOOKUP(MID(SUBSTITUTE(VLOOKUP($AA$2,编号表!$A:$W,20,FALSE),",",""),(ROW(AD78)-ROW($AB$58)+50)*4+1,4),招式表!$A:$C,3,FALSE),"")</f>
        <v/>
      </c>
      <c r="AE78" s="222" t="str">
        <f>IFERROR(VLOOKUP(AD78,招式表!$C:$N,9,FALSE),"")</f>
        <v/>
      </c>
      <c r="AF78" s="220" t="str">
        <f>IFERROR(VLOOKUP(MID(SUBSTITUTE(VLOOKUP($AA$2,编号表!$A:$W,20,FALSE),",",""),(ROW(AF78)-ROW($AF$58)+100)*4+1,4),招式表!$A:$C,3,FALSE),"")</f>
        <v/>
      </c>
      <c r="AG78" s="468" t="str">
        <f>IFERROR(VLOOKUP(AF78,招式表!$C:$N,9,FALSE),"")</f>
        <v/>
      </c>
      <c r="AI78" s="466" t="str">
        <f>IFERROR(VLOOKUP(MID(SUBSTITUTE(VLOOKUP($AA$2,编号表!$A:$W,21,FALSE),",",""),(ROW(AI78)-ROW($AI$58))*4+1,4),招式表!$A:$C,3,FALSE),"")</f>
        <v/>
      </c>
      <c r="AJ78" s="467" t="str">
        <f>IFERROR(VLOOKUP(AI78,招式表!$C:$N,9,FALSE),"")</f>
        <v/>
      </c>
      <c r="AK78" s="463" t="str">
        <f>IFERROR(VLOOKUP(MID(SUBSTITUTE(VLOOKUP($AA$2,编号表!$A:$W,22,FALSE),",",""),(ROW(AK78)-ROW($AK$58))*4+1,4),招式表!$A:$C,3,FALSE),"")</f>
        <v/>
      </c>
      <c r="AL78" s="465" t="str">
        <f>IFERROR(VLOOKUP(AK78,招式表!$C:$N,9,FALSE),"")</f>
        <v/>
      </c>
      <c r="AM78" s="466" t="str">
        <f>IFERROR(VLOOKUP(MID(SUBSTITUTE(VLOOKUP($AA$2,编号表!$A:$W,23,FALSE),",",""),(ROW(AM78)-ROW($AM$58))*4+1,4),招式表!$A:$C,3,FALSE),"")</f>
        <v/>
      </c>
      <c r="AN78" s="468" t="str">
        <f>IFERROR(VLOOKUP(AM78,招式表!$C:$N,9,FALSE),"")</f>
        <v/>
      </c>
    </row>
    <row r="79" customHeight="1" spans="24:40">
      <c r="X79" s="463" t="str">
        <f>IFERROR(VLOOKUP(MID(SUBSTITUTE(VLOOKUP($AA$2,编号表!$A:$W,19,FALSE),",",""),(ROW(X79)-ROW($X$58))*4+1,4),招式表!$A:$C,3,FALSE),"")</f>
        <v/>
      </c>
      <c r="Y79" s="222" t="str">
        <f>IFERROR(VLOOKUP(X79,招式表!$C:$N,9,FALSE),"")</f>
        <v/>
      </c>
      <c r="Z79" s="464" t="e">
        <f t="shared" si="3"/>
        <v>#N/A</v>
      </c>
      <c r="AA79" s="469"/>
      <c r="AB79" s="463" t="str">
        <f>IFERROR(VLOOKUP(MID(SUBSTITUTE(VLOOKUP($AA$2,编号表!$A:$W,20,FALSE),",",""),(ROW(AB79)-ROW($AB$58))*4+1,4),招式表!$A:$C,3,FALSE),"")</f>
        <v/>
      </c>
      <c r="AC79" s="222" t="str">
        <f>IFERROR(VLOOKUP(AB79,招式表!$C:$N,9,FALSE),"")</f>
        <v/>
      </c>
      <c r="AD79" s="220" t="str">
        <f>IFERROR(VLOOKUP(MID(SUBSTITUTE(VLOOKUP($AA$2,编号表!$A:$W,20,FALSE),",",""),(ROW(AD79)-ROW($AB$58)+50)*4+1,4),招式表!$A:$C,3,FALSE),"")</f>
        <v/>
      </c>
      <c r="AE79" s="220" t="str">
        <f>IFERROR(VLOOKUP(AD79,招式表!$C:$N,9,FALSE),"")</f>
        <v/>
      </c>
      <c r="AF79" s="222" t="str">
        <f>IFERROR(VLOOKUP(MID(SUBSTITUTE(VLOOKUP($AA$2,编号表!$A:$W,20,FALSE),",",""),(ROW(AF79)-ROW($AF$58)+100)*4+1,4),招式表!$A:$C,3,FALSE),"")</f>
        <v/>
      </c>
      <c r="AG79" s="464" t="str">
        <f>IFERROR(VLOOKUP(AF79,招式表!$C:$N,9,FALSE),"")</f>
        <v/>
      </c>
      <c r="AI79" s="463" t="str">
        <f>IFERROR(VLOOKUP(MID(SUBSTITUTE(VLOOKUP($AA$2,编号表!$A:$W,21,FALSE),",",""),(ROW(AI79)-ROW($AI$58))*4+1,4),招式表!$A:$C,3,FALSE),"")</f>
        <v/>
      </c>
      <c r="AJ79" s="465" t="str">
        <f>IFERROR(VLOOKUP(AI79,招式表!$C:$N,9,FALSE),"")</f>
        <v/>
      </c>
      <c r="AK79" s="466" t="str">
        <f>IFERROR(VLOOKUP(MID(SUBSTITUTE(VLOOKUP($AA$2,编号表!$A:$W,22,FALSE),",",""),(ROW(AK79)-ROW($AK$58))*4+1,4),招式表!$A:$C,3,FALSE),"")</f>
        <v/>
      </c>
      <c r="AL79" s="467" t="str">
        <f>IFERROR(VLOOKUP(AK79,招式表!$C:$N,9,FALSE),"")</f>
        <v/>
      </c>
      <c r="AM79" s="463" t="str">
        <f>IFERROR(VLOOKUP(MID(SUBSTITUTE(VLOOKUP($AA$2,编号表!$A:$W,23,FALSE),",",""),(ROW(AM79)-ROW($AM$58))*4+1,4),招式表!$A:$C,3,FALSE),"")</f>
        <v/>
      </c>
      <c r="AN79" s="464" t="str">
        <f>IFERROR(VLOOKUP(AM79,招式表!$C:$N,9,FALSE),"")</f>
        <v/>
      </c>
    </row>
    <row r="80" customHeight="1" spans="24:40">
      <c r="X80" s="466" t="str">
        <f>IFERROR(VLOOKUP(MID(SUBSTITUTE(VLOOKUP($AA$2,编号表!$A:$W,19,FALSE),",",""),(ROW(X80)-ROW($X$58))*4+1,4),招式表!$A:$C,3,FALSE),"")</f>
        <v/>
      </c>
      <c r="Y80" s="220" t="str">
        <f>IFERROR(VLOOKUP(X80,招式表!$C:$N,9,FALSE),"")</f>
        <v/>
      </c>
      <c r="Z80" s="468" t="e">
        <f t="shared" si="3"/>
        <v>#N/A</v>
      </c>
      <c r="AA80" s="469"/>
      <c r="AB80" s="466" t="str">
        <f>IFERROR(VLOOKUP(MID(SUBSTITUTE(VLOOKUP($AA$2,编号表!$A:$W,20,FALSE),",",""),(ROW(AB80)-ROW($AB$58))*4+1,4),招式表!$A:$C,3,FALSE),"")</f>
        <v/>
      </c>
      <c r="AC80" s="220" t="str">
        <f>IFERROR(VLOOKUP(AB80,招式表!$C:$N,9,FALSE),"")</f>
        <v/>
      </c>
      <c r="AD80" s="222" t="str">
        <f>IFERROR(VLOOKUP(MID(SUBSTITUTE(VLOOKUP($AA$2,编号表!$A:$W,20,FALSE),",",""),(ROW(AD80)-ROW($AB$58)+50)*4+1,4),招式表!$A:$C,3,FALSE),"")</f>
        <v/>
      </c>
      <c r="AE80" s="222" t="str">
        <f>IFERROR(VLOOKUP(AD80,招式表!$C:$N,9,FALSE),"")</f>
        <v/>
      </c>
      <c r="AF80" s="220" t="str">
        <f>IFERROR(VLOOKUP(MID(SUBSTITUTE(VLOOKUP($AA$2,编号表!$A:$W,20,FALSE),",",""),(ROW(AF80)-ROW($AF$58)+100)*4+1,4),招式表!$A:$C,3,FALSE),"")</f>
        <v/>
      </c>
      <c r="AG80" s="468" t="str">
        <f>IFERROR(VLOOKUP(AF80,招式表!$C:$N,9,FALSE),"")</f>
        <v/>
      </c>
      <c r="AI80" s="466" t="str">
        <f>IFERROR(VLOOKUP(MID(SUBSTITUTE(VLOOKUP($AA$2,编号表!$A:$W,21,FALSE),",",""),(ROW(AI80)-ROW($AI$58))*4+1,4),招式表!$A:$C,3,FALSE),"")</f>
        <v/>
      </c>
      <c r="AJ80" s="467" t="str">
        <f>IFERROR(VLOOKUP(AI80,招式表!$C:$N,9,FALSE),"")</f>
        <v/>
      </c>
      <c r="AK80" s="463" t="str">
        <f>IFERROR(VLOOKUP(MID(SUBSTITUTE(VLOOKUP($AA$2,编号表!$A:$W,22,FALSE),",",""),(ROW(AK80)-ROW($AK$58))*4+1,4),招式表!$A:$C,3,FALSE),"")</f>
        <v/>
      </c>
      <c r="AL80" s="465" t="str">
        <f>IFERROR(VLOOKUP(AK80,招式表!$C:$N,9,FALSE),"")</f>
        <v/>
      </c>
      <c r="AM80" s="466" t="str">
        <f>IFERROR(VLOOKUP(MID(SUBSTITUTE(VLOOKUP($AA$2,编号表!$A:$W,23,FALSE),",",""),(ROW(AM80)-ROW($AM$58))*4+1,4),招式表!$A:$C,3,FALSE),"")</f>
        <v/>
      </c>
      <c r="AN80" s="468" t="str">
        <f>IFERROR(VLOOKUP(AM80,招式表!$C:$N,9,FALSE),"")</f>
        <v/>
      </c>
    </row>
    <row r="81" customHeight="1" spans="24:40">
      <c r="X81" s="463" t="str">
        <f>IFERROR(VLOOKUP(MID(SUBSTITUTE(VLOOKUP($AA$2,编号表!$A:$W,19,FALSE),",",""),(ROW(X81)-ROW($X$58))*4+1,4),招式表!$A:$C,3,FALSE),"")</f>
        <v/>
      </c>
      <c r="Y81" s="222" t="str">
        <f>IFERROR(VLOOKUP(X81,招式表!$C:$N,9,FALSE),"")</f>
        <v/>
      </c>
      <c r="Z81" s="464" t="e">
        <f t="shared" si="3"/>
        <v>#N/A</v>
      </c>
      <c r="AA81" s="469"/>
      <c r="AB81" s="463" t="str">
        <f>IFERROR(VLOOKUP(MID(SUBSTITUTE(VLOOKUP($AA$2,编号表!$A:$W,20,FALSE),",",""),(ROW(AB81)-ROW($AB$58))*4+1,4),招式表!$A:$C,3,FALSE),"")</f>
        <v/>
      </c>
      <c r="AC81" s="222" t="str">
        <f>IFERROR(VLOOKUP(AB81,招式表!$C:$N,9,FALSE),"")</f>
        <v/>
      </c>
      <c r="AD81" s="220" t="str">
        <f>IFERROR(VLOOKUP(MID(SUBSTITUTE(VLOOKUP($AA$2,编号表!$A:$W,20,FALSE),",",""),(ROW(AD81)-ROW($AB$58)+50)*4+1,4),招式表!$A:$C,3,FALSE),"")</f>
        <v/>
      </c>
      <c r="AE81" s="220" t="str">
        <f>IFERROR(VLOOKUP(AD81,招式表!$C:$N,9,FALSE),"")</f>
        <v/>
      </c>
      <c r="AF81" s="222" t="str">
        <f>IFERROR(VLOOKUP(MID(SUBSTITUTE(VLOOKUP($AA$2,编号表!$A:$W,20,FALSE),",",""),(ROW(AF81)-ROW($AF$58)+100)*4+1,4),招式表!$A:$C,3,FALSE),"")</f>
        <v/>
      </c>
      <c r="AG81" s="464" t="str">
        <f>IFERROR(VLOOKUP(AF81,招式表!$C:$N,9,FALSE),"")</f>
        <v/>
      </c>
      <c r="AI81" s="463" t="str">
        <f>IFERROR(VLOOKUP(MID(SUBSTITUTE(VLOOKUP($AA$2,编号表!$A:$W,21,FALSE),",",""),(ROW(AI81)-ROW($AI$58))*4+1,4),招式表!$A:$C,3,FALSE),"")</f>
        <v/>
      </c>
      <c r="AJ81" s="465" t="str">
        <f>IFERROR(VLOOKUP(AI81,招式表!$C:$N,9,FALSE),"")</f>
        <v/>
      </c>
      <c r="AK81" s="466" t="str">
        <f>IFERROR(VLOOKUP(MID(SUBSTITUTE(VLOOKUP($AA$2,编号表!$A:$W,22,FALSE),",",""),(ROW(AK81)-ROW($AK$58))*4+1,4),招式表!$A:$C,3,FALSE),"")</f>
        <v/>
      </c>
      <c r="AL81" s="467" t="str">
        <f>IFERROR(VLOOKUP(AK81,招式表!$C:$N,9,FALSE),"")</f>
        <v/>
      </c>
      <c r="AM81" s="463" t="str">
        <f>IFERROR(VLOOKUP(MID(SUBSTITUTE(VLOOKUP($AA$2,编号表!$A:$W,23,FALSE),",",""),(ROW(AM81)-ROW($AM$58))*4+1,4),招式表!$A:$C,3,FALSE),"")</f>
        <v/>
      </c>
      <c r="AN81" s="464" t="str">
        <f>IFERROR(VLOOKUP(AM81,招式表!$C:$N,9,FALSE),"")</f>
        <v/>
      </c>
    </row>
    <row r="82" customHeight="1" spans="24:40">
      <c r="X82" s="466" t="str">
        <f>IFERROR(VLOOKUP(MID(SUBSTITUTE(VLOOKUP($AA$2,编号表!$A:$W,19,FALSE),",",""),(ROW(X82)-ROW($X$58))*4+1,4),招式表!$A:$C,3,FALSE),"")</f>
        <v/>
      </c>
      <c r="Y82" s="220" t="str">
        <f>IFERROR(VLOOKUP(X82,招式表!$C:$N,9,FALSE),"")</f>
        <v/>
      </c>
      <c r="Z82" s="468" t="e">
        <f t="shared" si="3"/>
        <v>#N/A</v>
      </c>
      <c r="AA82" s="469"/>
      <c r="AB82" s="466" t="str">
        <f>IFERROR(VLOOKUP(MID(SUBSTITUTE(VLOOKUP($AA$2,编号表!$A:$W,20,FALSE),",",""),(ROW(AB82)-ROW($AB$58))*4+1,4),招式表!$A:$C,3,FALSE),"")</f>
        <v/>
      </c>
      <c r="AC82" s="220" t="str">
        <f>IFERROR(VLOOKUP(AB82,招式表!$C:$N,9,FALSE),"")</f>
        <v/>
      </c>
      <c r="AD82" s="222" t="str">
        <f>IFERROR(VLOOKUP(MID(SUBSTITUTE(VLOOKUP($AA$2,编号表!$A:$W,20,FALSE),",",""),(ROW(AD82)-ROW($AB$58)+50)*4+1,4),招式表!$A:$C,3,FALSE),"")</f>
        <v/>
      </c>
      <c r="AE82" s="222" t="str">
        <f>IFERROR(VLOOKUP(AD82,招式表!$C:$N,9,FALSE),"")</f>
        <v/>
      </c>
      <c r="AF82" s="220" t="str">
        <f>IFERROR(VLOOKUP(MID(SUBSTITUTE(VLOOKUP($AA$2,编号表!$A:$W,20,FALSE),",",""),(ROW(AF82)-ROW($AF$58)+100)*4+1,4),招式表!$A:$C,3,FALSE),"")</f>
        <v/>
      </c>
      <c r="AG82" s="468" t="str">
        <f>IFERROR(VLOOKUP(AF82,招式表!$C:$N,9,FALSE),"")</f>
        <v/>
      </c>
      <c r="AI82" s="466" t="str">
        <f>IFERROR(VLOOKUP(MID(SUBSTITUTE(VLOOKUP($AA$2,编号表!$A:$W,21,FALSE),",",""),(ROW(AI82)-ROW($AI$58))*4+1,4),招式表!$A:$C,3,FALSE),"")</f>
        <v/>
      </c>
      <c r="AJ82" s="467" t="str">
        <f>IFERROR(VLOOKUP(AI82,招式表!$C:$N,9,FALSE),"")</f>
        <v/>
      </c>
      <c r="AK82" s="463" t="str">
        <f>IFERROR(VLOOKUP(MID(SUBSTITUTE(VLOOKUP($AA$2,编号表!$A:$W,22,FALSE),",",""),(ROW(AK82)-ROW($AK$58))*4+1,4),招式表!$A:$C,3,FALSE),"")</f>
        <v/>
      </c>
      <c r="AL82" s="465" t="str">
        <f>IFERROR(VLOOKUP(AK82,招式表!$C:$N,9,FALSE),"")</f>
        <v/>
      </c>
      <c r="AM82" s="466" t="str">
        <f>IFERROR(VLOOKUP(MID(SUBSTITUTE(VLOOKUP($AA$2,编号表!$A:$W,23,FALSE),",",""),(ROW(AM82)-ROW($AM$58))*4+1,4),招式表!$A:$C,3,FALSE),"")</f>
        <v/>
      </c>
      <c r="AN82" s="468" t="str">
        <f>IFERROR(VLOOKUP(AM82,招式表!$C:$N,9,FALSE),"")</f>
        <v/>
      </c>
    </row>
    <row r="83" customHeight="1" spans="24:40">
      <c r="X83" s="463" t="str">
        <f>IFERROR(VLOOKUP(MID(SUBSTITUTE(VLOOKUP($AA$2,编号表!$A:$W,19,FALSE),",",""),(ROW(X83)-ROW($X$58))*4+1,4),招式表!$A:$C,3,FALSE),"")</f>
        <v/>
      </c>
      <c r="Y83" s="222" t="str">
        <f>IFERROR(VLOOKUP(X83,招式表!$C:$N,9,FALSE),"")</f>
        <v/>
      </c>
      <c r="Z83" s="464" t="e">
        <f t="shared" si="3"/>
        <v>#N/A</v>
      </c>
      <c r="AA83" s="469"/>
      <c r="AB83" s="463" t="str">
        <f>IFERROR(VLOOKUP(MID(SUBSTITUTE(VLOOKUP($AA$2,编号表!$A:$W,20,FALSE),",",""),(ROW(AB83)-ROW($AB$58))*4+1,4),招式表!$A:$C,3,FALSE),"")</f>
        <v/>
      </c>
      <c r="AC83" s="222" t="str">
        <f>IFERROR(VLOOKUP(AB83,招式表!$C:$N,9,FALSE),"")</f>
        <v/>
      </c>
      <c r="AD83" s="220" t="str">
        <f>IFERROR(VLOOKUP(MID(SUBSTITUTE(VLOOKUP($AA$2,编号表!$A:$W,20,FALSE),",",""),(ROW(AD83)-ROW($AB$58)+50)*4+1,4),招式表!$A:$C,3,FALSE),"")</f>
        <v/>
      </c>
      <c r="AE83" s="220" t="str">
        <f>IFERROR(VLOOKUP(AD83,招式表!$C:$N,9,FALSE),"")</f>
        <v/>
      </c>
      <c r="AF83" s="222" t="str">
        <f>IFERROR(VLOOKUP(MID(SUBSTITUTE(VLOOKUP($AA$2,编号表!$A:$W,20,FALSE),",",""),(ROW(AF83)-ROW($AF$58)+100)*4+1,4),招式表!$A:$C,3,FALSE),"")</f>
        <v/>
      </c>
      <c r="AG83" s="464" t="str">
        <f>IFERROR(VLOOKUP(AF83,招式表!$C:$N,9,FALSE),"")</f>
        <v/>
      </c>
      <c r="AI83" s="463" t="str">
        <f>IFERROR(VLOOKUP(MID(SUBSTITUTE(VLOOKUP($AA$2,编号表!$A:$W,21,FALSE),",",""),(ROW(AI83)-ROW($AI$58))*4+1,4),招式表!$A:$C,3,FALSE),"")</f>
        <v/>
      </c>
      <c r="AJ83" s="465" t="str">
        <f>IFERROR(VLOOKUP(AI83,招式表!$C:$N,9,FALSE),"")</f>
        <v/>
      </c>
      <c r="AK83" s="466" t="str">
        <f>IFERROR(VLOOKUP(MID(SUBSTITUTE(VLOOKUP($AA$2,编号表!$A:$W,22,FALSE),",",""),(ROW(AK83)-ROW($AK$58))*4+1,4),招式表!$A:$C,3,FALSE),"")</f>
        <v/>
      </c>
      <c r="AL83" s="467" t="str">
        <f>IFERROR(VLOOKUP(AK83,招式表!$C:$N,9,FALSE),"")</f>
        <v/>
      </c>
      <c r="AM83" s="463" t="str">
        <f>IFERROR(VLOOKUP(MID(SUBSTITUTE(VLOOKUP($AA$2,编号表!$A:$W,23,FALSE),",",""),(ROW(AM83)-ROW($AM$58))*4+1,4),招式表!$A:$C,3,FALSE),"")</f>
        <v/>
      </c>
      <c r="AN83" s="464" t="str">
        <f>IFERROR(VLOOKUP(AM83,招式表!$C:$N,9,FALSE),"")</f>
        <v/>
      </c>
    </row>
    <row r="84" customHeight="1" spans="24:40">
      <c r="X84" s="466" t="str">
        <f>IFERROR(VLOOKUP(MID(SUBSTITUTE(VLOOKUP($AA$2,编号表!$A:$W,19,FALSE),",",""),(ROW(X84)-ROW($X$58))*4+1,4),招式表!$A:$C,3,FALSE),"")</f>
        <v/>
      </c>
      <c r="Y84" s="220" t="str">
        <f>IFERROR(VLOOKUP(X84,招式表!$C:$N,9,FALSE),"")</f>
        <v/>
      </c>
      <c r="Z84" s="468" t="e">
        <f t="shared" si="3"/>
        <v>#N/A</v>
      </c>
      <c r="AA84" s="469"/>
      <c r="AB84" s="466" t="str">
        <f>IFERROR(VLOOKUP(MID(SUBSTITUTE(VLOOKUP($AA$2,编号表!$A:$W,20,FALSE),",",""),(ROW(AB84)-ROW($AB$58))*4+1,4),招式表!$A:$C,3,FALSE),"")</f>
        <v/>
      </c>
      <c r="AC84" s="220" t="str">
        <f>IFERROR(VLOOKUP(AB84,招式表!$C:$N,9,FALSE),"")</f>
        <v/>
      </c>
      <c r="AD84" s="222" t="str">
        <f>IFERROR(VLOOKUP(MID(SUBSTITUTE(VLOOKUP($AA$2,编号表!$A:$W,20,FALSE),",",""),(ROW(AD84)-ROW($AB$58)+50)*4+1,4),招式表!$A:$C,3,FALSE),"")</f>
        <v/>
      </c>
      <c r="AE84" s="222" t="str">
        <f>IFERROR(VLOOKUP(AD84,招式表!$C:$N,9,FALSE),"")</f>
        <v/>
      </c>
      <c r="AF84" s="220" t="str">
        <f>IFERROR(VLOOKUP(MID(SUBSTITUTE(VLOOKUP($AA$2,编号表!$A:$W,20,FALSE),",",""),(ROW(AF84)-ROW($AF$58)+100)*4+1,4),招式表!$A:$C,3,FALSE),"")</f>
        <v/>
      </c>
      <c r="AG84" s="468" t="str">
        <f>IFERROR(VLOOKUP(AF84,招式表!$C:$N,9,FALSE),"")</f>
        <v/>
      </c>
      <c r="AI84" s="466" t="str">
        <f>IFERROR(VLOOKUP(MID(SUBSTITUTE(VLOOKUP($AA$2,编号表!$A:$W,21,FALSE),",",""),(ROW(AI84)-ROW($AI$58))*4+1,4),招式表!$A:$C,3,FALSE),"")</f>
        <v/>
      </c>
      <c r="AJ84" s="467" t="str">
        <f>IFERROR(VLOOKUP(AI84,招式表!$C:$N,9,FALSE),"")</f>
        <v/>
      </c>
      <c r="AK84" s="463" t="str">
        <f>IFERROR(VLOOKUP(MID(SUBSTITUTE(VLOOKUP($AA$2,编号表!$A:$W,22,FALSE),",",""),(ROW(AK84)-ROW($AK$58))*4+1,4),招式表!$A:$C,3,FALSE),"")</f>
        <v/>
      </c>
      <c r="AL84" s="465" t="str">
        <f>IFERROR(VLOOKUP(AK84,招式表!$C:$N,9,FALSE),"")</f>
        <v/>
      </c>
      <c r="AM84" s="466" t="str">
        <f>IFERROR(VLOOKUP(MID(SUBSTITUTE(VLOOKUP($AA$2,编号表!$A:$W,23,FALSE),",",""),(ROW(AM84)-ROW($AM$58))*4+1,4),招式表!$A:$C,3,FALSE),"")</f>
        <v/>
      </c>
      <c r="AN84" s="468" t="str">
        <f>IFERROR(VLOOKUP(AM84,招式表!$C:$N,9,FALSE),"")</f>
        <v/>
      </c>
    </row>
    <row r="85" customHeight="1" spans="24:40">
      <c r="X85" s="463" t="str">
        <f>IFERROR(VLOOKUP(MID(SUBSTITUTE(VLOOKUP($AA$2,编号表!$A:$W,19,FALSE),",",""),(ROW(X85)-ROW($X$58))*4+1,4),招式表!$A:$C,3,FALSE),"")</f>
        <v/>
      </c>
      <c r="Y85" s="222" t="str">
        <f>IFERROR(VLOOKUP(X85,招式表!$C:$N,9,FALSE),"")</f>
        <v/>
      </c>
      <c r="Z85" s="464" t="e">
        <f t="shared" si="3"/>
        <v>#N/A</v>
      </c>
      <c r="AA85" s="469"/>
      <c r="AB85" s="463" t="str">
        <f>IFERROR(VLOOKUP(MID(SUBSTITUTE(VLOOKUP($AA$2,编号表!$A:$W,20,FALSE),",",""),(ROW(AB85)-ROW($AB$58))*4+1,4),招式表!$A:$C,3,FALSE),"")</f>
        <v/>
      </c>
      <c r="AC85" s="222" t="str">
        <f>IFERROR(VLOOKUP(AB85,招式表!$C:$N,9,FALSE),"")</f>
        <v/>
      </c>
      <c r="AD85" s="220" t="str">
        <f>IFERROR(VLOOKUP(MID(SUBSTITUTE(VLOOKUP($AA$2,编号表!$A:$W,20,FALSE),",",""),(ROW(AD85)-ROW($AB$58)+50)*4+1,4),招式表!$A:$C,3,FALSE),"")</f>
        <v/>
      </c>
      <c r="AE85" s="220" t="str">
        <f>IFERROR(VLOOKUP(AD85,招式表!$C:$N,9,FALSE),"")</f>
        <v/>
      </c>
      <c r="AF85" s="222" t="str">
        <f>IFERROR(VLOOKUP(MID(SUBSTITUTE(VLOOKUP($AA$2,编号表!$A:$W,20,FALSE),",",""),(ROW(AF85)-ROW($AF$58)+100)*4+1,4),招式表!$A:$C,3,FALSE),"")</f>
        <v/>
      </c>
      <c r="AG85" s="464" t="str">
        <f>IFERROR(VLOOKUP(AF85,招式表!$C:$N,9,FALSE),"")</f>
        <v/>
      </c>
      <c r="AI85" s="463" t="str">
        <f>IFERROR(VLOOKUP(MID(SUBSTITUTE(VLOOKUP($AA$2,编号表!$A:$W,21,FALSE),",",""),(ROW(AI85)-ROW($AI$58))*4+1,4),招式表!$A:$C,3,FALSE),"")</f>
        <v/>
      </c>
      <c r="AJ85" s="465" t="str">
        <f>IFERROR(VLOOKUP(AI85,招式表!$C:$N,9,FALSE),"")</f>
        <v/>
      </c>
      <c r="AK85" s="466" t="str">
        <f>IFERROR(VLOOKUP(MID(SUBSTITUTE(VLOOKUP($AA$2,编号表!$A:$W,22,FALSE),",",""),(ROW(AK85)-ROW($AK$58))*4+1,4),招式表!$A:$C,3,FALSE),"")</f>
        <v/>
      </c>
      <c r="AL85" s="467" t="str">
        <f>IFERROR(VLOOKUP(AK85,招式表!$C:$N,9,FALSE),"")</f>
        <v/>
      </c>
      <c r="AM85" s="463" t="str">
        <f>IFERROR(VLOOKUP(MID(SUBSTITUTE(VLOOKUP($AA$2,编号表!$A:$W,23,FALSE),",",""),(ROW(AM85)-ROW($AM$58))*4+1,4),招式表!$A:$C,3,FALSE),"")</f>
        <v/>
      </c>
      <c r="AN85" s="464" t="str">
        <f>IFERROR(VLOOKUP(AM85,招式表!$C:$N,9,FALSE),"")</f>
        <v/>
      </c>
    </row>
    <row r="86" customHeight="1" spans="24:40">
      <c r="X86" s="466" t="str">
        <f>IFERROR(VLOOKUP(MID(SUBSTITUTE(VLOOKUP($AA$2,编号表!$A:$W,19,FALSE),",",""),(ROW(X86)-ROW($X$58))*4+1,4),招式表!$A:$C,3,FALSE),"")</f>
        <v/>
      </c>
      <c r="Y86" s="220" t="str">
        <f>IFERROR(VLOOKUP(X86,招式表!$C:$N,9,FALSE),"")</f>
        <v/>
      </c>
      <c r="Z86" s="468" t="e">
        <f t="shared" si="3"/>
        <v>#N/A</v>
      </c>
      <c r="AA86" s="469"/>
      <c r="AB86" s="466" t="str">
        <f>IFERROR(VLOOKUP(MID(SUBSTITUTE(VLOOKUP($AA$2,编号表!$A:$W,20,FALSE),",",""),(ROW(AB86)-ROW($AB$58))*4+1,4),招式表!$A:$C,3,FALSE),"")</f>
        <v/>
      </c>
      <c r="AC86" s="220" t="str">
        <f>IFERROR(VLOOKUP(AB86,招式表!$C:$N,9,FALSE),"")</f>
        <v/>
      </c>
      <c r="AD86" s="222" t="str">
        <f>IFERROR(VLOOKUP(MID(SUBSTITUTE(VLOOKUP($AA$2,编号表!$A:$W,20,FALSE),",",""),(ROW(AD86)-ROW($AB$58)+50)*4+1,4),招式表!$A:$C,3,FALSE),"")</f>
        <v/>
      </c>
      <c r="AE86" s="222" t="str">
        <f>IFERROR(VLOOKUP(AD86,招式表!$C:$N,9,FALSE),"")</f>
        <v/>
      </c>
      <c r="AF86" s="220" t="str">
        <f>IFERROR(VLOOKUP(MID(SUBSTITUTE(VLOOKUP($AA$2,编号表!$A:$W,20,FALSE),",",""),(ROW(AF86)-ROW($AF$58)+100)*4+1,4),招式表!$A:$C,3,FALSE),"")</f>
        <v/>
      </c>
      <c r="AG86" s="468" t="str">
        <f>IFERROR(VLOOKUP(AF86,招式表!$C:$N,9,FALSE),"")</f>
        <v/>
      </c>
      <c r="AI86" s="466" t="str">
        <f>IFERROR(VLOOKUP(MID(SUBSTITUTE(VLOOKUP($AA$2,编号表!$A:$W,21,FALSE),",",""),(ROW(AI86)-ROW($AI$58))*4+1,4),招式表!$A:$C,3,FALSE),"")</f>
        <v/>
      </c>
      <c r="AJ86" s="467" t="str">
        <f>IFERROR(VLOOKUP(AI86,招式表!$C:$N,9,FALSE),"")</f>
        <v/>
      </c>
      <c r="AK86" s="463" t="str">
        <f>IFERROR(VLOOKUP(MID(SUBSTITUTE(VLOOKUP($AA$2,编号表!$A:$W,22,FALSE),",",""),(ROW(AK86)-ROW($AK$58))*4+1,4),招式表!$A:$C,3,FALSE),"")</f>
        <v/>
      </c>
      <c r="AL86" s="465" t="str">
        <f>IFERROR(VLOOKUP(AK86,招式表!$C:$N,9,FALSE),"")</f>
        <v/>
      </c>
      <c r="AM86" s="466" t="str">
        <f>IFERROR(VLOOKUP(MID(SUBSTITUTE(VLOOKUP($AA$2,编号表!$A:$W,23,FALSE),",",""),(ROW(AM86)-ROW($AM$58))*4+1,4),招式表!$A:$C,3,FALSE),"")</f>
        <v/>
      </c>
      <c r="AN86" s="468" t="str">
        <f>IFERROR(VLOOKUP(AM86,招式表!$C:$N,9,FALSE),"")</f>
        <v/>
      </c>
    </row>
    <row r="87" customHeight="1" spans="24:40">
      <c r="X87" s="463" t="str">
        <f>IFERROR(VLOOKUP(MID(SUBSTITUTE(VLOOKUP($AA$2,编号表!$A:$W,19,FALSE),",",""),(ROW(X87)-ROW($X$58))*4+1,4),招式表!$A:$C,3,FALSE),"")</f>
        <v/>
      </c>
      <c r="Y87" s="222" t="str">
        <f>IFERROR(VLOOKUP(X87,招式表!$C:$N,9,FALSE),"")</f>
        <v/>
      </c>
      <c r="Z87" s="464" t="e">
        <f t="shared" si="3"/>
        <v>#N/A</v>
      </c>
      <c r="AA87" s="469"/>
      <c r="AB87" s="463" t="str">
        <f>IFERROR(VLOOKUP(MID(SUBSTITUTE(VLOOKUP($AA$2,编号表!$A:$W,20,FALSE),",",""),(ROW(AB87)-ROW($AB$58))*4+1,4),招式表!$A:$C,3,FALSE),"")</f>
        <v/>
      </c>
      <c r="AC87" s="222" t="str">
        <f>IFERROR(VLOOKUP(AB87,招式表!$C:$N,9,FALSE),"")</f>
        <v/>
      </c>
      <c r="AD87" s="220" t="str">
        <f>IFERROR(VLOOKUP(MID(SUBSTITUTE(VLOOKUP($AA$2,编号表!$A:$W,20,FALSE),",",""),(ROW(AD87)-ROW($AB$58)+50)*4+1,4),招式表!$A:$C,3,FALSE),"")</f>
        <v/>
      </c>
      <c r="AE87" s="220" t="str">
        <f>IFERROR(VLOOKUP(AD87,招式表!$C:$N,9,FALSE),"")</f>
        <v/>
      </c>
      <c r="AF87" s="222" t="str">
        <f>IFERROR(VLOOKUP(MID(SUBSTITUTE(VLOOKUP($AA$2,编号表!$A:$W,20,FALSE),",",""),(ROW(AF87)-ROW($AF$58)+100)*4+1,4),招式表!$A:$C,3,FALSE),"")</f>
        <v/>
      </c>
      <c r="AG87" s="464" t="str">
        <f>IFERROR(VLOOKUP(AF87,招式表!$C:$N,9,FALSE),"")</f>
        <v/>
      </c>
      <c r="AI87" s="463" t="str">
        <f>IFERROR(VLOOKUP(MID(SUBSTITUTE(VLOOKUP($AA$2,编号表!$A:$W,21,FALSE),",",""),(ROW(AI87)-ROW($AI$58))*4+1,4),招式表!$A:$C,3,FALSE),"")</f>
        <v/>
      </c>
      <c r="AJ87" s="465" t="str">
        <f>IFERROR(VLOOKUP(AI87,招式表!$C:$N,9,FALSE),"")</f>
        <v/>
      </c>
      <c r="AK87" s="466" t="str">
        <f>IFERROR(VLOOKUP(MID(SUBSTITUTE(VLOOKUP($AA$2,编号表!$A:$W,22,FALSE),",",""),(ROW(AK87)-ROW($AK$58))*4+1,4),招式表!$A:$C,3,FALSE),"")</f>
        <v/>
      </c>
      <c r="AL87" s="467" t="str">
        <f>IFERROR(VLOOKUP(AK87,招式表!$C:$N,9,FALSE),"")</f>
        <v/>
      </c>
      <c r="AM87" s="463" t="str">
        <f>IFERROR(VLOOKUP(MID(SUBSTITUTE(VLOOKUP($AA$2,编号表!$A:$W,23,FALSE),",",""),(ROW(AM87)-ROW($AM$58))*4+1,4),招式表!$A:$C,3,FALSE),"")</f>
        <v/>
      </c>
      <c r="AN87" s="464" t="str">
        <f>IFERROR(VLOOKUP(AM87,招式表!$C:$N,9,FALSE),"")</f>
        <v/>
      </c>
    </row>
    <row r="88" customHeight="1" spans="24:40">
      <c r="X88" s="466" t="str">
        <f>IFERROR(VLOOKUP(MID(SUBSTITUTE(VLOOKUP($AA$2,编号表!$A:$W,19,FALSE),",",""),(ROW(X88)-ROW($X$58))*4+1,4),招式表!$A:$C,3,FALSE),"")</f>
        <v/>
      </c>
      <c r="Y88" s="220" t="str">
        <f>IFERROR(VLOOKUP(X88,招式表!$C:$N,9,FALSE),"")</f>
        <v/>
      </c>
      <c r="Z88" s="468" t="e">
        <f t="shared" si="3"/>
        <v>#N/A</v>
      </c>
      <c r="AA88" s="469"/>
      <c r="AB88" s="466" t="str">
        <f>IFERROR(VLOOKUP(MID(SUBSTITUTE(VLOOKUP($AA$2,编号表!$A:$W,20,FALSE),",",""),(ROW(AB88)-ROW($AB$58))*4+1,4),招式表!$A:$C,3,FALSE),"")</f>
        <v/>
      </c>
      <c r="AC88" s="220" t="str">
        <f>IFERROR(VLOOKUP(AB88,招式表!$C:$N,9,FALSE),"")</f>
        <v/>
      </c>
      <c r="AD88" s="222" t="str">
        <f>IFERROR(VLOOKUP(MID(SUBSTITUTE(VLOOKUP($AA$2,编号表!$A:$W,20,FALSE),",",""),(ROW(AD88)-ROW($AB$58)+50)*4+1,4),招式表!$A:$C,3,FALSE),"")</f>
        <v/>
      </c>
      <c r="AE88" s="222" t="str">
        <f>IFERROR(VLOOKUP(AD88,招式表!$C:$N,9,FALSE),"")</f>
        <v/>
      </c>
      <c r="AF88" s="220" t="str">
        <f>IFERROR(VLOOKUP(MID(SUBSTITUTE(VLOOKUP($AA$2,编号表!$A:$W,20,FALSE),",",""),(ROW(AF88)-ROW($AF$58)+100)*4+1,4),招式表!$A:$C,3,FALSE),"")</f>
        <v/>
      </c>
      <c r="AG88" s="468" t="str">
        <f>IFERROR(VLOOKUP(AF88,招式表!$C:$N,9,FALSE),"")</f>
        <v/>
      </c>
      <c r="AI88" s="466" t="str">
        <f>IFERROR(VLOOKUP(MID(SUBSTITUTE(VLOOKUP($AA$2,编号表!$A:$W,21,FALSE),",",""),(ROW(AI88)-ROW($AI$58))*4+1,4),招式表!$A:$C,3,FALSE),"")</f>
        <v/>
      </c>
      <c r="AJ88" s="467" t="str">
        <f>IFERROR(VLOOKUP(AI88,招式表!$C:$N,9,FALSE),"")</f>
        <v/>
      </c>
      <c r="AK88" s="463" t="str">
        <f>IFERROR(VLOOKUP(MID(SUBSTITUTE(VLOOKUP($AA$2,编号表!$A:$W,22,FALSE),",",""),(ROW(AK88)-ROW($AK$58))*4+1,4),招式表!$A:$C,3,FALSE),"")</f>
        <v/>
      </c>
      <c r="AL88" s="465" t="str">
        <f>IFERROR(VLOOKUP(AK88,招式表!$C:$N,9,FALSE),"")</f>
        <v/>
      </c>
      <c r="AM88" s="466" t="str">
        <f>IFERROR(VLOOKUP(MID(SUBSTITUTE(VLOOKUP($AA$2,编号表!$A:$W,23,FALSE),",",""),(ROW(AM88)-ROW($AM$58))*4+1,4),招式表!$A:$C,3,FALSE),"")</f>
        <v/>
      </c>
      <c r="AN88" s="468" t="str">
        <f>IFERROR(VLOOKUP(AM88,招式表!$C:$N,9,FALSE),"")</f>
        <v/>
      </c>
    </row>
    <row r="89" customHeight="1" spans="24:40">
      <c r="X89" s="463" t="str">
        <f>IFERROR(VLOOKUP(MID(SUBSTITUTE(VLOOKUP($AA$2,编号表!$A:$W,19,FALSE),",",""),(ROW(X89)-ROW($X$58))*4+1,4),招式表!$A:$C,3,FALSE),"")</f>
        <v/>
      </c>
      <c r="Y89" s="222" t="str">
        <f>IFERROR(VLOOKUP(X89,招式表!$C:$N,9,FALSE),"")</f>
        <v/>
      </c>
      <c r="Z89" s="464" t="e">
        <f t="shared" si="3"/>
        <v>#N/A</v>
      </c>
      <c r="AA89" s="469"/>
      <c r="AB89" s="463" t="str">
        <f>IFERROR(VLOOKUP(MID(SUBSTITUTE(VLOOKUP($AA$2,编号表!$A:$W,20,FALSE),",",""),(ROW(AB89)-ROW($AB$58))*4+1,4),招式表!$A:$C,3,FALSE),"")</f>
        <v/>
      </c>
      <c r="AC89" s="222" t="str">
        <f>IFERROR(VLOOKUP(AB89,招式表!$C:$N,9,FALSE),"")</f>
        <v/>
      </c>
      <c r="AD89" s="220" t="str">
        <f>IFERROR(VLOOKUP(MID(SUBSTITUTE(VLOOKUP($AA$2,编号表!$A:$W,20,FALSE),",",""),(ROW(AD89)-ROW($AB$58)+50)*4+1,4),招式表!$A:$C,3,FALSE),"")</f>
        <v/>
      </c>
      <c r="AE89" s="220" t="str">
        <f>IFERROR(VLOOKUP(AD89,招式表!$C:$N,9,FALSE),"")</f>
        <v/>
      </c>
      <c r="AF89" s="222" t="str">
        <f>IFERROR(VLOOKUP(MID(SUBSTITUTE(VLOOKUP($AA$2,编号表!$A:$W,20,FALSE),",",""),(ROW(AF89)-ROW($AF$58)+100)*4+1,4),招式表!$A:$C,3,FALSE),"")</f>
        <v/>
      </c>
      <c r="AG89" s="464" t="str">
        <f>IFERROR(VLOOKUP(AF89,招式表!$C:$N,9,FALSE),"")</f>
        <v/>
      </c>
      <c r="AI89" s="463" t="str">
        <f>IFERROR(VLOOKUP(MID(SUBSTITUTE(VLOOKUP($AA$2,编号表!$A:$W,21,FALSE),",",""),(ROW(AI89)-ROW($AI$58))*4+1,4),招式表!$A:$C,3,FALSE),"")</f>
        <v/>
      </c>
      <c r="AJ89" s="465" t="str">
        <f>IFERROR(VLOOKUP(AI89,招式表!$C:$N,9,FALSE),"")</f>
        <v/>
      </c>
      <c r="AK89" s="466" t="str">
        <f>IFERROR(VLOOKUP(MID(SUBSTITUTE(VLOOKUP($AA$2,编号表!$A:$W,22,FALSE),",",""),(ROW(AK89)-ROW($AK$58))*4+1,4),招式表!$A:$C,3,FALSE),"")</f>
        <v/>
      </c>
      <c r="AL89" s="467" t="str">
        <f>IFERROR(VLOOKUP(AK89,招式表!$C:$N,9,FALSE),"")</f>
        <v/>
      </c>
      <c r="AM89" s="463" t="str">
        <f>IFERROR(VLOOKUP(MID(SUBSTITUTE(VLOOKUP($AA$2,编号表!$A:$W,23,FALSE),",",""),(ROW(AM89)-ROW($AM$58))*4+1,4),招式表!$A:$C,3,FALSE),"")</f>
        <v/>
      </c>
      <c r="AN89" s="464" t="str">
        <f>IFERROR(VLOOKUP(AM89,招式表!$C:$N,9,FALSE),"")</f>
        <v/>
      </c>
    </row>
    <row r="90" customHeight="1" spans="24:40">
      <c r="X90" s="466" t="str">
        <f>IFERROR(VLOOKUP(MID(SUBSTITUTE(VLOOKUP($AA$2,编号表!$A:$W,19,FALSE),",",""),(ROW(X90)-ROW($X$58))*4+1,4),招式表!$A:$C,3,FALSE),"")</f>
        <v/>
      </c>
      <c r="Y90" s="220" t="str">
        <f>IFERROR(VLOOKUP(X90,招式表!$C:$N,9,FALSE),"")</f>
        <v/>
      </c>
      <c r="Z90" s="468" t="e">
        <f t="shared" si="3"/>
        <v>#N/A</v>
      </c>
      <c r="AA90" s="469"/>
      <c r="AB90" s="466" t="str">
        <f>IFERROR(VLOOKUP(MID(SUBSTITUTE(VLOOKUP($AA$2,编号表!$A:$W,20,FALSE),",",""),(ROW(AB90)-ROW($AB$58))*4+1,4),招式表!$A:$C,3,FALSE),"")</f>
        <v/>
      </c>
      <c r="AC90" s="220" t="str">
        <f>IFERROR(VLOOKUP(AB90,招式表!$C:$N,9,FALSE),"")</f>
        <v/>
      </c>
      <c r="AD90" s="222" t="str">
        <f>IFERROR(VLOOKUP(MID(SUBSTITUTE(VLOOKUP($AA$2,编号表!$A:$W,20,FALSE),",",""),(ROW(AD90)-ROW($AB$58)+50)*4+1,4),招式表!$A:$C,3,FALSE),"")</f>
        <v/>
      </c>
      <c r="AE90" s="222" t="str">
        <f>IFERROR(VLOOKUP(AD90,招式表!$C:$N,9,FALSE),"")</f>
        <v/>
      </c>
      <c r="AF90" s="220" t="str">
        <f>IFERROR(VLOOKUP(MID(SUBSTITUTE(VLOOKUP($AA$2,编号表!$A:$W,20,FALSE),",",""),(ROW(AF90)-ROW($AF$58)+100)*4+1,4),招式表!$A:$C,3,FALSE),"")</f>
        <v/>
      </c>
      <c r="AG90" s="468" t="str">
        <f>IFERROR(VLOOKUP(AF90,招式表!$C:$N,9,FALSE),"")</f>
        <v/>
      </c>
      <c r="AI90" s="466" t="str">
        <f>IFERROR(VLOOKUP(MID(SUBSTITUTE(VLOOKUP($AA$2,编号表!$A:$W,21,FALSE),",",""),(ROW(AI90)-ROW($AI$58))*4+1,4),招式表!$A:$C,3,FALSE),"")</f>
        <v/>
      </c>
      <c r="AJ90" s="467" t="str">
        <f>IFERROR(VLOOKUP(AI90,招式表!$C:$N,9,FALSE),"")</f>
        <v/>
      </c>
      <c r="AK90" s="463" t="str">
        <f>IFERROR(VLOOKUP(MID(SUBSTITUTE(VLOOKUP($AA$2,编号表!$A:$W,22,FALSE),",",""),(ROW(AK90)-ROW($AK$58))*4+1,4),招式表!$A:$C,3,FALSE),"")</f>
        <v/>
      </c>
      <c r="AL90" s="465" t="str">
        <f>IFERROR(VLOOKUP(AK90,招式表!$C:$N,9,FALSE),"")</f>
        <v/>
      </c>
      <c r="AM90" s="466" t="str">
        <f>IFERROR(VLOOKUP(MID(SUBSTITUTE(VLOOKUP($AA$2,编号表!$A:$W,23,FALSE),",",""),(ROW(AM90)-ROW($AM$58))*4+1,4),招式表!$A:$C,3,FALSE),"")</f>
        <v/>
      </c>
      <c r="AN90" s="468" t="str">
        <f>IFERROR(VLOOKUP(AM90,招式表!$C:$N,9,FALSE),"")</f>
        <v/>
      </c>
    </row>
    <row r="91" customHeight="1" spans="24:40">
      <c r="X91" s="463" t="str">
        <f>IFERROR(VLOOKUP(MID(SUBSTITUTE(VLOOKUP($AA$2,编号表!$A:$W,19,FALSE),",",""),(ROW(X91)-ROW($X$58))*4+1,4),招式表!$A:$C,3,FALSE),"")</f>
        <v/>
      </c>
      <c r="Y91" s="222" t="str">
        <f>IFERROR(VLOOKUP(X91,招式表!$C:$N,9,FALSE),"")</f>
        <v/>
      </c>
      <c r="Z91" s="464" t="e">
        <f t="shared" si="3"/>
        <v>#N/A</v>
      </c>
      <c r="AA91" s="469"/>
      <c r="AB91" s="463" t="str">
        <f>IFERROR(VLOOKUP(MID(SUBSTITUTE(VLOOKUP($AA$2,编号表!$A:$W,20,FALSE),",",""),(ROW(AB91)-ROW($AB$58))*4+1,4),招式表!$A:$C,3,FALSE),"")</f>
        <v/>
      </c>
      <c r="AC91" s="222" t="str">
        <f>IFERROR(VLOOKUP(AB91,招式表!$C:$N,9,FALSE),"")</f>
        <v/>
      </c>
      <c r="AD91" s="220" t="str">
        <f>IFERROR(VLOOKUP(MID(SUBSTITUTE(VLOOKUP($AA$2,编号表!$A:$W,20,FALSE),",",""),(ROW(AD91)-ROW($AB$58)+50)*4+1,4),招式表!$A:$C,3,FALSE),"")</f>
        <v/>
      </c>
      <c r="AE91" s="220" t="str">
        <f>IFERROR(VLOOKUP(AD91,招式表!$C:$N,9,FALSE),"")</f>
        <v/>
      </c>
      <c r="AF91" s="222" t="str">
        <f>IFERROR(VLOOKUP(MID(SUBSTITUTE(VLOOKUP($AA$2,编号表!$A:$W,20,FALSE),",",""),(ROW(AF91)-ROW($AF$58)+100)*4+1,4),招式表!$A:$C,3,FALSE),"")</f>
        <v/>
      </c>
      <c r="AG91" s="464" t="str">
        <f>IFERROR(VLOOKUP(AF91,招式表!$C:$N,9,FALSE),"")</f>
        <v/>
      </c>
      <c r="AI91" s="463" t="str">
        <f>IFERROR(VLOOKUP(MID(SUBSTITUTE(VLOOKUP($AA$2,编号表!$A:$W,21,FALSE),",",""),(ROW(AI91)-ROW($AI$58))*4+1,4),招式表!$A:$C,3,FALSE),"")</f>
        <v/>
      </c>
      <c r="AJ91" s="465" t="str">
        <f>IFERROR(VLOOKUP(AI91,招式表!$C:$N,9,FALSE),"")</f>
        <v/>
      </c>
      <c r="AK91" s="466" t="str">
        <f>IFERROR(VLOOKUP(MID(SUBSTITUTE(VLOOKUP($AA$2,编号表!$A:$W,22,FALSE),",",""),(ROW(AK91)-ROW($AK$58))*4+1,4),招式表!$A:$C,3,FALSE),"")</f>
        <v/>
      </c>
      <c r="AL91" s="467" t="str">
        <f>IFERROR(VLOOKUP(AK91,招式表!$C:$N,9,FALSE),"")</f>
        <v/>
      </c>
      <c r="AM91" s="463" t="str">
        <f>IFERROR(VLOOKUP(MID(SUBSTITUTE(VLOOKUP($AA$2,编号表!$A:$W,23,FALSE),",",""),(ROW(AM91)-ROW($AM$58))*4+1,4),招式表!$A:$C,3,FALSE),"")</f>
        <v/>
      </c>
      <c r="AN91" s="464" t="str">
        <f>IFERROR(VLOOKUP(AM91,招式表!$C:$N,9,FALSE),"")</f>
        <v/>
      </c>
    </row>
    <row r="92" customHeight="1" spans="24:40">
      <c r="X92" s="466" t="str">
        <f>IFERROR(VLOOKUP(MID(SUBSTITUTE(VLOOKUP($AA$2,编号表!$A:$W,19,FALSE),",",""),(ROW(X92)-ROW($X$58))*4+1,4),招式表!$A:$C,3,FALSE),"")</f>
        <v/>
      </c>
      <c r="Y92" s="220" t="str">
        <f>IFERROR(VLOOKUP(X92,招式表!$C:$N,9,FALSE),"")</f>
        <v/>
      </c>
      <c r="Z92" s="468" t="e">
        <f t="shared" si="3"/>
        <v>#N/A</v>
      </c>
      <c r="AA92" s="469"/>
      <c r="AB92" s="466" t="str">
        <f>IFERROR(VLOOKUP(MID(SUBSTITUTE(VLOOKUP($AA$2,编号表!$A:$W,20,FALSE),",",""),(ROW(AB92)-ROW($AB$58))*4+1,4),招式表!$A:$C,3,FALSE),"")</f>
        <v/>
      </c>
      <c r="AC92" s="220" t="str">
        <f>IFERROR(VLOOKUP(AB92,招式表!$C:$N,9,FALSE),"")</f>
        <v/>
      </c>
      <c r="AD92" s="222" t="str">
        <f>IFERROR(VLOOKUP(MID(SUBSTITUTE(VLOOKUP($AA$2,编号表!$A:$W,20,FALSE),",",""),(ROW(AD92)-ROW($AB$58)+50)*4+1,4),招式表!$A:$C,3,FALSE),"")</f>
        <v/>
      </c>
      <c r="AE92" s="222" t="str">
        <f>IFERROR(VLOOKUP(AD92,招式表!$C:$N,9,FALSE),"")</f>
        <v/>
      </c>
      <c r="AF92" s="220" t="str">
        <f>IFERROR(VLOOKUP(MID(SUBSTITUTE(VLOOKUP($AA$2,编号表!$A:$W,20,FALSE),",",""),(ROW(AF92)-ROW($AF$58)+100)*4+1,4),招式表!$A:$C,3,FALSE),"")</f>
        <v/>
      </c>
      <c r="AG92" s="468" t="str">
        <f>IFERROR(VLOOKUP(AF92,招式表!$C:$N,9,FALSE),"")</f>
        <v/>
      </c>
      <c r="AI92" s="466" t="str">
        <f>IFERROR(VLOOKUP(MID(SUBSTITUTE(VLOOKUP($AA$2,编号表!$A:$W,21,FALSE),",",""),(ROW(AI92)-ROW($AI$58))*4+1,4),招式表!$A:$C,3,FALSE),"")</f>
        <v/>
      </c>
      <c r="AJ92" s="467" t="str">
        <f>IFERROR(VLOOKUP(AI92,招式表!$C:$N,9,FALSE),"")</f>
        <v/>
      </c>
      <c r="AK92" s="463" t="str">
        <f>IFERROR(VLOOKUP(MID(SUBSTITUTE(VLOOKUP($AA$2,编号表!$A:$W,22,FALSE),",",""),(ROW(AK92)-ROW($AK$58))*4+1,4),招式表!$A:$C,3,FALSE),"")</f>
        <v/>
      </c>
      <c r="AL92" s="465" t="str">
        <f>IFERROR(VLOOKUP(AK92,招式表!$C:$N,9,FALSE),"")</f>
        <v/>
      </c>
      <c r="AM92" s="466" t="str">
        <f>IFERROR(VLOOKUP(MID(SUBSTITUTE(VLOOKUP($AA$2,编号表!$A:$W,23,FALSE),",",""),(ROW(AM92)-ROW($AM$58))*4+1,4),招式表!$A:$C,3,FALSE),"")</f>
        <v/>
      </c>
      <c r="AN92" s="468" t="str">
        <f>IFERROR(VLOOKUP(AM92,招式表!$C:$N,9,FALSE),"")</f>
        <v/>
      </c>
    </row>
    <row r="93" customHeight="1" spans="24:40">
      <c r="X93" s="463" t="str">
        <f>IFERROR(VLOOKUP(MID(SUBSTITUTE(VLOOKUP($AA$2,编号表!$A:$W,19,FALSE),",",""),(ROW(X93)-ROW($X$58))*4+1,4),招式表!$A:$C,3,FALSE),"")</f>
        <v/>
      </c>
      <c r="Y93" s="222" t="str">
        <f>IFERROR(VLOOKUP(X93,招式表!$C:$N,9,FALSE),"")</f>
        <v/>
      </c>
      <c r="Z93" s="464" t="e">
        <f t="shared" si="3"/>
        <v>#N/A</v>
      </c>
      <c r="AA93" s="469"/>
      <c r="AB93" s="463" t="str">
        <f>IFERROR(VLOOKUP(MID(SUBSTITUTE(VLOOKUP($AA$2,编号表!$A:$W,20,FALSE),",",""),(ROW(AB93)-ROW($AB$58))*4+1,4),招式表!$A:$C,3,FALSE),"")</f>
        <v/>
      </c>
      <c r="AC93" s="222" t="str">
        <f>IFERROR(VLOOKUP(AB93,招式表!$C:$N,9,FALSE),"")</f>
        <v/>
      </c>
      <c r="AD93" s="220" t="str">
        <f>IFERROR(VLOOKUP(MID(SUBSTITUTE(VLOOKUP($AA$2,编号表!$A:$W,20,FALSE),",",""),(ROW(AD93)-ROW($AB$58)+50)*4+1,4),招式表!$A:$C,3,FALSE),"")</f>
        <v/>
      </c>
      <c r="AE93" s="220" t="str">
        <f>IFERROR(VLOOKUP(AD93,招式表!$C:$N,9,FALSE),"")</f>
        <v/>
      </c>
      <c r="AF93" s="222" t="str">
        <f>IFERROR(VLOOKUP(MID(SUBSTITUTE(VLOOKUP($AA$2,编号表!$A:$W,20,FALSE),",",""),(ROW(AF93)-ROW($AF$58)+100)*4+1,4),招式表!$A:$C,3,FALSE),"")</f>
        <v/>
      </c>
      <c r="AG93" s="464" t="str">
        <f>IFERROR(VLOOKUP(AF93,招式表!$C:$N,9,FALSE),"")</f>
        <v/>
      </c>
      <c r="AI93" s="463" t="str">
        <f>IFERROR(VLOOKUP(MID(SUBSTITUTE(VLOOKUP($AA$2,编号表!$A:$W,21,FALSE),",",""),(ROW(AI93)-ROW($AI$58))*4+1,4),招式表!$A:$C,3,FALSE),"")</f>
        <v/>
      </c>
      <c r="AJ93" s="465" t="str">
        <f>IFERROR(VLOOKUP(AI93,招式表!$C:$N,9,FALSE),"")</f>
        <v/>
      </c>
      <c r="AK93" s="466" t="str">
        <f>IFERROR(VLOOKUP(MID(SUBSTITUTE(VLOOKUP($AA$2,编号表!$A:$W,22,FALSE),",",""),(ROW(AK93)-ROW($AK$58))*4+1,4),招式表!$A:$C,3,FALSE),"")</f>
        <v/>
      </c>
      <c r="AL93" s="467" t="str">
        <f>IFERROR(VLOOKUP(AK93,招式表!$C:$N,9,FALSE),"")</f>
        <v/>
      </c>
      <c r="AM93" s="463" t="str">
        <f>IFERROR(VLOOKUP(MID(SUBSTITUTE(VLOOKUP($AA$2,编号表!$A:$W,23,FALSE),",",""),(ROW(AM93)-ROW($AM$58))*4+1,4),招式表!$A:$C,3,FALSE),"")</f>
        <v/>
      </c>
      <c r="AN93" s="464" t="str">
        <f>IFERROR(VLOOKUP(AM93,招式表!$C:$N,9,FALSE),"")</f>
        <v/>
      </c>
    </row>
    <row r="94" customHeight="1" spans="24:40">
      <c r="X94" s="466" t="str">
        <f>IFERROR(VLOOKUP(MID(SUBSTITUTE(VLOOKUP($AA$2,编号表!$A:$W,19,FALSE),",",""),(ROW(X94)-ROW($X$58))*4+1,4),招式表!$A:$C,3,FALSE),"")</f>
        <v/>
      </c>
      <c r="Y94" s="220" t="str">
        <f>IFERROR(VLOOKUP(X94,招式表!$C:$N,9,FALSE),"")</f>
        <v/>
      </c>
      <c r="Z94" s="468" t="e">
        <f t="shared" si="3"/>
        <v>#N/A</v>
      </c>
      <c r="AA94" s="469"/>
      <c r="AB94" s="466" t="str">
        <f>IFERROR(VLOOKUP(MID(SUBSTITUTE(VLOOKUP($AA$2,编号表!$A:$W,20,FALSE),",",""),(ROW(AB94)-ROW($AB$58))*4+1,4),招式表!$A:$C,3,FALSE),"")</f>
        <v/>
      </c>
      <c r="AC94" s="220" t="str">
        <f>IFERROR(VLOOKUP(AB94,招式表!$C:$N,9,FALSE),"")</f>
        <v/>
      </c>
      <c r="AD94" s="222" t="str">
        <f>IFERROR(VLOOKUP(MID(SUBSTITUTE(VLOOKUP($AA$2,编号表!$A:$W,20,FALSE),",",""),(ROW(AD94)-ROW($AB$58)+50)*4+1,4),招式表!$A:$C,3,FALSE),"")</f>
        <v/>
      </c>
      <c r="AE94" s="222" t="str">
        <f>IFERROR(VLOOKUP(AD94,招式表!$C:$N,9,FALSE),"")</f>
        <v/>
      </c>
      <c r="AF94" s="220" t="str">
        <f>IFERROR(VLOOKUP(MID(SUBSTITUTE(VLOOKUP($AA$2,编号表!$A:$W,20,FALSE),",",""),(ROW(AF94)-ROW($AF$58)+100)*4+1,4),招式表!$A:$C,3,FALSE),"")</f>
        <v/>
      </c>
      <c r="AG94" s="468" t="str">
        <f>IFERROR(VLOOKUP(AF94,招式表!$C:$N,9,FALSE),"")</f>
        <v/>
      </c>
      <c r="AI94" s="466" t="str">
        <f>IFERROR(VLOOKUP(MID(SUBSTITUTE(VLOOKUP($AA$2,编号表!$A:$W,21,FALSE),",",""),(ROW(AI94)-ROW($AI$58))*4+1,4),招式表!$A:$C,3,FALSE),"")</f>
        <v/>
      </c>
      <c r="AJ94" s="467" t="str">
        <f>IFERROR(VLOOKUP(AI94,招式表!$C:$N,9,FALSE),"")</f>
        <v/>
      </c>
      <c r="AK94" s="463" t="str">
        <f>IFERROR(VLOOKUP(MID(SUBSTITUTE(VLOOKUP($AA$2,编号表!$A:$W,22,FALSE),",",""),(ROW(AK94)-ROW($AK$58))*4+1,4),招式表!$A:$C,3,FALSE),"")</f>
        <v/>
      </c>
      <c r="AL94" s="465" t="str">
        <f>IFERROR(VLOOKUP(AK94,招式表!$C:$N,9,FALSE),"")</f>
        <v/>
      </c>
      <c r="AM94" s="466" t="str">
        <f>IFERROR(VLOOKUP(MID(SUBSTITUTE(VLOOKUP($AA$2,编号表!$A:$W,23,FALSE),",",""),(ROW(AM94)-ROW($AM$58))*4+1,4),招式表!$A:$C,3,FALSE),"")</f>
        <v/>
      </c>
      <c r="AN94" s="468" t="str">
        <f>IFERROR(VLOOKUP(AM94,招式表!$C:$N,9,FALSE),"")</f>
        <v/>
      </c>
    </row>
    <row r="95" customHeight="1" spans="24:40">
      <c r="X95" s="463" t="str">
        <f>IFERROR(VLOOKUP(MID(SUBSTITUTE(VLOOKUP($AA$2,编号表!$A:$W,19,FALSE),",",""),(ROW(X95)-ROW($X$58))*4+1,4),招式表!$A:$C,3,FALSE),"")</f>
        <v/>
      </c>
      <c r="Y95" s="222" t="str">
        <f>IFERROR(VLOOKUP(X95,招式表!$C:$N,9,FALSE),"")</f>
        <v/>
      </c>
      <c r="Z95" s="464" t="e">
        <f t="shared" si="3"/>
        <v>#N/A</v>
      </c>
      <c r="AA95" s="469"/>
      <c r="AB95" s="463" t="str">
        <f>IFERROR(VLOOKUP(MID(SUBSTITUTE(VLOOKUP($AA$2,编号表!$A:$W,20,FALSE),",",""),(ROW(AB95)-ROW($AB$58))*4+1,4),招式表!$A:$C,3,FALSE),"")</f>
        <v/>
      </c>
      <c r="AC95" s="222" t="str">
        <f>IFERROR(VLOOKUP(AB95,招式表!$C:$N,9,FALSE),"")</f>
        <v/>
      </c>
      <c r="AD95" s="220" t="str">
        <f>IFERROR(VLOOKUP(MID(SUBSTITUTE(VLOOKUP($AA$2,编号表!$A:$W,20,FALSE),",",""),(ROW(AD95)-ROW($AB$58)+50)*4+1,4),招式表!$A:$C,3,FALSE),"")</f>
        <v/>
      </c>
      <c r="AE95" s="220" t="str">
        <f>IFERROR(VLOOKUP(AD95,招式表!$C:$N,9,FALSE),"")</f>
        <v/>
      </c>
      <c r="AF95" s="222" t="str">
        <f>IFERROR(VLOOKUP(MID(SUBSTITUTE(VLOOKUP($AA$2,编号表!$A:$W,20,FALSE),",",""),(ROW(AF95)-ROW($AF$58)+100)*4+1,4),招式表!$A:$C,3,FALSE),"")</f>
        <v/>
      </c>
      <c r="AG95" s="464" t="str">
        <f>IFERROR(VLOOKUP(AF95,招式表!$C:$N,9,FALSE),"")</f>
        <v/>
      </c>
      <c r="AI95" s="463" t="str">
        <f>IFERROR(VLOOKUP(MID(SUBSTITUTE(VLOOKUP($AA$2,编号表!$A:$W,21,FALSE),",",""),(ROW(AI95)-ROW($AI$58))*4+1,4),招式表!$A:$C,3,FALSE),"")</f>
        <v/>
      </c>
      <c r="AJ95" s="465" t="str">
        <f>IFERROR(VLOOKUP(AI95,招式表!$C:$N,9,FALSE),"")</f>
        <v/>
      </c>
      <c r="AK95" s="466" t="str">
        <f>IFERROR(VLOOKUP(MID(SUBSTITUTE(VLOOKUP($AA$2,编号表!$A:$W,22,FALSE),",",""),(ROW(AK95)-ROW($AK$58))*4+1,4),招式表!$A:$C,3,FALSE),"")</f>
        <v/>
      </c>
      <c r="AL95" s="467" t="str">
        <f>IFERROR(VLOOKUP(AK95,招式表!$C:$N,9,FALSE),"")</f>
        <v/>
      </c>
      <c r="AM95" s="463" t="str">
        <f>IFERROR(VLOOKUP(MID(SUBSTITUTE(VLOOKUP($AA$2,编号表!$A:$W,23,FALSE),",",""),(ROW(AM95)-ROW($AM$58))*4+1,4),招式表!$A:$C,3,FALSE),"")</f>
        <v/>
      </c>
      <c r="AN95" s="464" t="str">
        <f>IFERROR(VLOOKUP(AM95,招式表!$C:$N,9,FALSE),"")</f>
        <v/>
      </c>
    </row>
    <row r="96" customHeight="1" spans="24:40">
      <c r="X96" s="466" t="str">
        <f>IFERROR(VLOOKUP(MID(SUBSTITUTE(VLOOKUP($AA$2,编号表!$A:$W,19,FALSE),",",""),(ROW(X96)-ROW($X$58))*4+1,4),招式表!$A:$C,3,FALSE),"")</f>
        <v/>
      </c>
      <c r="Y96" s="220" t="str">
        <f>IFERROR(VLOOKUP(X96,招式表!$C:$N,9,FALSE),"")</f>
        <v/>
      </c>
      <c r="Z96" s="468" t="e">
        <f t="shared" si="3"/>
        <v>#N/A</v>
      </c>
      <c r="AA96" s="469"/>
      <c r="AB96" s="466" t="str">
        <f>IFERROR(VLOOKUP(MID(SUBSTITUTE(VLOOKUP($AA$2,编号表!$A:$W,20,FALSE),",",""),(ROW(AB96)-ROW($AB$58))*4+1,4),招式表!$A:$C,3,FALSE),"")</f>
        <v/>
      </c>
      <c r="AC96" s="220" t="str">
        <f>IFERROR(VLOOKUP(AB96,招式表!$C:$N,9,FALSE),"")</f>
        <v/>
      </c>
      <c r="AD96" s="222" t="str">
        <f>IFERROR(VLOOKUP(MID(SUBSTITUTE(VLOOKUP($AA$2,编号表!$A:$W,20,FALSE),",",""),(ROW(AD96)-ROW($AB$58)+50)*4+1,4),招式表!$A:$C,3,FALSE),"")</f>
        <v/>
      </c>
      <c r="AE96" s="222" t="str">
        <f>IFERROR(VLOOKUP(AD96,招式表!$C:$N,9,FALSE),"")</f>
        <v/>
      </c>
      <c r="AF96" s="220" t="str">
        <f>IFERROR(VLOOKUP(MID(SUBSTITUTE(VLOOKUP($AA$2,编号表!$A:$W,20,FALSE),",",""),(ROW(AF96)-ROW($AF$58)+100)*4+1,4),招式表!$A:$C,3,FALSE),"")</f>
        <v/>
      </c>
      <c r="AG96" s="468" t="str">
        <f>IFERROR(VLOOKUP(AF96,招式表!$C:$N,9,FALSE),"")</f>
        <v/>
      </c>
      <c r="AI96" s="466" t="str">
        <f>IFERROR(VLOOKUP(MID(SUBSTITUTE(VLOOKUP($AA$2,编号表!$A:$W,21,FALSE),",",""),(ROW(AI96)-ROW($AI$58))*4+1,4),招式表!$A:$C,3,FALSE),"")</f>
        <v/>
      </c>
      <c r="AJ96" s="467" t="str">
        <f>IFERROR(VLOOKUP(AI96,招式表!$C:$N,9,FALSE),"")</f>
        <v/>
      </c>
      <c r="AK96" s="463" t="str">
        <f>IFERROR(VLOOKUP(MID(SUBSTITUTE(VLOOKUP($AA$2,编号表!$A:$W,22,FALSE),",",""),(ROW(AK96)-ROW($AK$58))*4+1,4),招式表!$A:$C,3,FALSE),"")</f>
        <v/>
      </c>
      <c r="AL96" s="465" t="str">
        <f>IFERROR(VLOOKUP(AK96,招式表!$C:$N,9,FALSE),"")</f>
        <v/>
      </c>
      <c r="AM96" s="466" t="str">
        <f>IFERROR(VLOOKUP(MID(SUBSTITUTE(VLOOKUP($AA$2,编号表!$A:$W,23,FALSE),",",""),(ROW(AM96)-ROW($AM$58))*4+1,4),招式表!$A:$C,3,FALSE),"")</f>
        <v/>
      </c>
      <c r="AN96" s="468" t="str">
        <f>IFERROR(VLOOKUP(AM96,招式表!$C:$N,9,FALSE),"")</f>
        <v/>
      </c>
    </row>
    <row r="97" customHeight="1" spans="24:40">
      <c r="X97" s="463" t="str">
        <f>IFERROR(VLOOKUP(MID(SUBSTITUTE(VLOOKUP($AA$2,编号表!$A:$W,19,FALSE),",",""),(ROW(X97)-ROW($X$58))*4+1,4),招式表!$A:$C,3,FALSE),"")</f>
        <v/>
      </c>
      <c r="Y97" s="222" t="str">
        <f>IFERROR(VLOOKUP(X97,招式表!$C:$N,9,FALSE),"")</f>
        <v/>
      </c>
      <c r="Z97" s="464" t="e">
        <f t="shared" si="3"/>
        <v>#N/A</v>
      </c>
      <c r="AA97" s="469"/>
      <c r="AB97" s="463" t="str">
        <f>IFERROR(VLOOKUP(MID(SUBSTITUTE(VLOOKUP($AA$2,编号表!$A:$W,20,FALSE),",",""),(ROW(AB97)-ROW($AB$58))*4+1,4),招式表!$A:$C,3,FALSE),"")</f>
        <v/>
      </c>
      <c r="AC97" s="222" t="str">
        <f>IFERROR(VLOOKUP(AB97,招式表!$C:$N,9,FALSE),"")</f>
        <v/>
      </c>
      <c r="AD97" s="220" t="str">
        <f>IFERROR(VLOOKUP(MID(SUBSTITUTE(VLOOKUP($AA$2,编号表!$A:$W,20,FALSE),",",""),(ROW(AD97)-ROW($AB$58)+50)*4+1,4),招式表!$A:$C,3,FALSE),"")</f>
        <v/>
      </c>
      <c r="AE97" s="220" t="str">
        <f>IFERROR(VLOOKUP(AD97,招式表!$C:$N,9,FALSE),"")</f>
        <v/>
      </c>
      <c r="AF97" s="222" t="str">
        <f>IFERROR(VLOOKUP(MID(SUBSTITUTE(VLOOKUP($AA$2,编号表!$A:$W,20,FALSE),",",""),(ROW(AF97)-ROW($AF$58)+100)*4+1,4),招式表!$A:$C,3,FALSE),"")</f>
        <v/>
      </c>
      <c r="AG97" s="464" t="str">
        <f>IFERROR(VLOOKUP(AF97,招式表!$C:$N,9,FALSE),"")</f>
        <v/>
      </c>
      <c r="AI97" s="463" t="str">
        <f>IFERROR(VLOOKUP(MID(SUBSTITUTE(VLOOKUP($AA$2,编号表!$A:$W,21,FALSE),",",""),(ROW(AI97)-ROW($AI$58))*4+1,4),招式表!$A:$C,3,FALSE),"")</f>
        <v/>
      </c>
      <c r="AJ97" s="465" t="str">
        <f>IFERROR(VLOOKUP(AI97,招式表!$C:$N,9,FALSE),"")</f>
        <v/>
      </c>
      <c r="AK97" s="466" t="str">
        <f>IFERROR(VLOOKUP(MID(SUBSTITUTE(VLOOKUP($AA$2,编号表!$A:$W,22,FALSE),",",""),(ROW(AK97)-ROW($AK$58))*4+1,4),招式表!$A:$C,3,FALSE),"")</f>
        <v/>
      </c>
      <c r="AL97" s="467" t="str">
        <f>IFERROR(VLOOKUP(AK97,招式表!$C:$N,9,FALSE),"")</f>
        <v/>
      </c>
      <c r="AM97" s="463" t="str">
        <f>IFERROR(VLOOKUP(MID(SUBSTITUTE(VLOOKUP($AA$2,编号表!$A:$W,23,FALSE),",",""),(ROW(AM97)-ROW($AM$58))*4+1,4),招式表!$A:$C,3,FALSE),"")</f>
        <v/>
      </c>
      <c r="AN97" s="464" t="str">
        <f>IFERROR(VLOOKUP(AM97,招式表!$C:$N,9,FALSE),"")</f>
        <v/>
      </c>
    </row>
    <row r="98" customHeight="1" spans="24:40">
      <c r="X98" s="466" t="str">
        <f>IFERROR(VLOOKUP(MID(SUBSTITUTE(VLOOKUP($AA$2,编号表!$A:$W,19,FALSE),",",""),(ROW(X98)-ROW($X$58))*4+1,4),招式表!$A:$C,3,FALSE),"")</f>
        <v/>
      </c>
      <c r="Y98" s="220" t="str">
        <f>IFERROR(VLOOKUP(X98,招式表!$C:$N,9,FALSE),"")</f>
        <v/>
      </c>
      <c r="Z98" s="468" t="e">
        <f t="shared" si="3"/>
        <v>#N/A</v>
      </c>
      <c r="AA98" s="469"/>
      <c r="AB98" s="466" t="str">
        <f>IFERROR(VLOOKUP(MID(SUBSTITUTE(VLOOKUP($AA$2,编号表!$A:$W,20,FALSE),",",""),(ROW(AB98)-ROW($AB$58))*4+1,4),招式表!$A:$C,3,FALSE),"")</f>
        <v/>
      </c>
      <c r="AC98" s="220" t="str">
        <f>IFERROR(VLOOKUP(AB98,招式表!$C:$N,9,FALSE),"")</f>
        <v/>
      </c>
      <c r="AD98" s="222" t="str">
        <f>IFERROR(VLOOKUP(MID(SUBSTITUTE(VLOOKUP($AA$2,编号表!$A:$W,20,FALSE),",",""),(ROW(AD98)-ROW($AB$58)+50)*4+1,4),招式表!$A:$C,3,FALSE),"")</f>
        <v/>
      </c>
      <c r="AE98" s="222" t="str">
        <f>IFERROR(VLOOKUP(AD98,招式表!$C:$N,9,FALSE),"")</f>
        <v/>
      </c>
      <c r="AF98" s="220" t="str">
        <f>IFERROR(VLOOKUP(MID(SUBSTITUTE(VLOOKUP($AA$2,编号表!$A:$W,20,FALSE),",",""),(ROW(AF98)-ROW($AF$58)+100)*4+1,4),招式表!$A:$C,3,FALSE),"")</f>
        <v/>
      </c>
      <c r="AG98" s="468" t="str">
        <f>IFERROR(VLOOKUP(AF98,招式表!$C:$N,9,FALSE),"")</f>
        <v/>
      </c>
      <c r="AI98" s="466" t="str">
        <f>IFERROR(VLOOKUP(MID(SUBSTITUTE(VLOOKUP($AA$2,编号表!$A:$W,21,FALSE),",",""),(ROW(AI98)-ROW($AI$58))*4+1,4),招式表!$A:$C,3,FALSE),"")</f>
        <v/>
      </c>
      <c r="AJ98" s="467" t="str">
        <f>IFERROR(VLOOKUP(AI98,招式表!$C:$N,9,FALSE),"")</f>
        <v/>
      </c>
      <c r="AK98" s="463" t="str">
        <f>IFERROR(VLOOKUP(MID(SUBSTITUTE(VLOOKUP($AA$2,编号表!$A:$W,22,FALSE),",",""),(ROW(AK98)-ROW($AK$58))*4+1,4),招式表!$A:$C,3,FALSE),"")</f>
        <v/>
      </c>
      <c r="AL98" s="465" t="str">
        <f>IFERROR(VLOOKUP(AK98,招式表!$C:$N,9,FALSE),"")</f>
        <v/>
      </c>
      <c r="AM98" s="466" t="str">
        <f>IFERROR(VLOOKUP(MID(SUBSTITUTE(VLOOKUP($AA$2,编号表!$A:$W,23,FALSE),",",""),(ROW(AM98)-ROW($AM$58))*4+1,4),招式表!$A:$C,3,FALSE),"")</f>
        <v/>
      </c>
      <c r="AN98" s="468" t="str">
        <f>IFERROR(VLOOKUP(AM98,招式表!$C:$N,9,FALSE),"")</f>
        <v/>
      </c>
    </row>
    <row r="99" customHeight="1" spans="24:40">
      <c r="X99" s="463" t="str">
        <f>IFERROR(VLOOKUP(MID(SUBSTITUTE(VLOOKUP($AA$2,编号表!$A:$W,19,FALSE),",",""),(ROW(X99)-ROW($X$58))*4+1,4),招式表!$A:$C,3,FALSE),"")</f>
        <v/>
      </c>
      <c r="Y99" s="222" t="str">
        <f>IFERROR(VLOOKUP(X99,招式表!$C:$N,9,FALSE),"")</f>
        <v/>
      </c>
      <c r="Z99" s="464" t="e">
        <f t="shared" si="3"/>
        <v>#N/A</v>
      </c>
      <c r="AA99" s="469"/>
      <c r="AB99" s="463" t="str">
        <f>IFERROR(VLOOKUP(MID(SUBSTITUTE(VLOOKUP($AA$2,编号表!$A:$W,20,FALSE),",",""),(ROW(AB99)-ROW($AB$58))*4+1,4),招式表!$A:$C,3,FALSE),"")</f>
        <v/>
      </c>
      <c r="AC99" s="222" t="str">
        <f>IFERROR(VLOOKUP(AB99,招式表!$C:$N,9,FALSE),"")</f>
        <v/>
      </c>
      <c r="AD99" s="220" t="str">
        <f>IFERROR(VLOOKUP(MID(SUBSTITUTE(VLOOKUP($AA$2,编号表!$A:$W,20,FALSE),",",""),(ROW(AD99)-ROW($AB$58)+50)*4+1,4),招式表!$A:$C,3,FALSE),"")</f>
        <v/>
      </c>
      <c r="AE99" s="220" t="str">
        <f>IFERROR(VLOOKUP(AD99,招式表!$C:$N,9,FALSE),"")</f>
        <v/>
      </c>
      <c r="AF99" s="222" t="str">
        <f>IFERROR(VLOOKUP(MID(SUBSTITUTE(VLOOKUP($AA$2,编号表!$A:$W,20,FALSE),",",""),(ROW(AF99)-ROW($AF$58)+100)*4+1,4),招式表!$A:$C,3,FALSE),"")</f>
        <v/>
      </c>
      <c r="AG99" s="464" t="str">
        <f>IFERROR(VLOOKUP(AF99,招式表!$C:$N,9,FALSE),"")</f>
        <v/>
      </c>
      <c r="AI99" s="463" t="str">
        <f>IFERROR(VLOOKUP(MID(SUBSTITUTE(VLOOKUP($AA$2,编号表!$A:$W,21,FALSE),",",""),(ROW(AI99)-ROW($AI$58))*4+1,4),招式表!$A:$C,3,FALSE),"")</f>
        <v/>
      </c>
      <c r="AJ99" s="465" t="str">
        <f>IFERROR(VLOOKUP(AI99,招式表!$C:$N,9,FALSE),"")</f>
        <v/>
      </c>
      <c r="AK99" s="466" t="str">
        <f>IFERROR(VLOOKUP(MID(SUBSTITUTE(VLOOKUP($AA$2,编号表!$A:$W,22,FALSE),",",""),(ROW(AK99)-ROW($AK$58))*4+1,4),招式表!$A:$C,3,FALSE),"")</f>
        <v/>
      </c>
      <c r="AL99" s="467" t="str">
        <f>IFERROR(VLOOKUP(AK99,招式表!$C:$N,9,FALSE),"")</f>
        <v/>
      </c>
      <c r="AM99" s="463" t="str">
        <f>IFERROR(VLOOKUP(MID(SUBSTITUTE(VLOOKUP($AA$2,编号表!$A:$W,23,FALSE),",",""),(ROW(AM99)-ROW($AM$58))*4+1,4),招式表!$A:$C,3,FALSE),"")</f>
        <v/>
      </c>
      <c r="AN99" s="464" t="str">
        <f>IFERROR(VLOOKUP(AM99,招式表!$C:$N,9,FALSE),"")</f>
        <v/>
      </c>
    </row>
    <row r="100" customHeight="1" spans="24:40">
      <c r="X100" s="466" t="str">
        <f>IFERROR(VLOOKUP(MID(SUBSTITUTE(VLOOKUP($AA$2,编号表!$A:$W,19,FALSE),",",""),(ROW(X100)-ROW($X$58))*4+1,4),招式表!$A:$C,3,FALSE),"")</f>
        <v/>
      </c>
      <c r="Y100" s="220" t="str">
        <f>IFERROR(VLOOKUP(X100,招式表!$C:$N,9,FALSE),"")</f>
        <v/>
      </c>
      <c r="Z100" s="468" t="e">
        <f t="shared" si="3"/>
        <v>#N/A</v>
      </c>
      <c r="AA100" s="469"/>
      <c r="AB100" s="466" t="str">
        <f>IFERROR(VLOOKUP(MID(SUBSTITUTE(VLOOKUP($AA$2,编号表!$A:$W,20,FALSE),",",""),(ROW(AB100)-ROW($AB$58))*4+1,4),招式表!$A:$C,3,FALSE),"")</f>
        <v/>
      </c>
      <c r="AC100" s="220" t="str">
        <f>IFERROR(VLOOKUP(AB100,招式表!$C:$N,9,FALSE),"")</f>
        <v/>
      </c>
      <c r="AD100" s="222" t="str">
        <f>IFERROR(VLOOKUP(MID(SUBSTITUTE(VLOOKUP($AA$2,编号表!$A:$W,20,FALSE),",",""),(ROW(AD100)-ROW($AB$58)+50)*4+1,4),招式表!$A:$C,3,FALSE),"")</f>
        <v/>
      </c>
      <c r="AE100" s="222" t="str">
        <f>IFERROR(VLOOKUP(AD100,招式表!$C:$N,9,FALSE),"")</f>
        <v/>
      </c>
      <c r="AF100" s="220" t="str">
        <f>IFERROR(VLOOKUP(MID(SUBSTITUTE(VLOOKUP($AA$2,编号表!$A:$W,20,FALSE),",",""),(ROW(AF100)-ROW($AF$58)+100)*4+1,4),招式表!$A:$C,3,FALSE),"")</f>
        <v/>
      </c>
      <c r="AG100" s="468" t="str">
        <f>IFERROR(VLOOKUP(AF100,招式表!$C:$N,9,FALSE),"")</f>
        <v/>
      </c>
      <c r="AI100" s="466" t="str">
        <f>IFERROR(VLOOKUP(MID(SUBSTITUTE(VLOOKUP($AA$2,编号表!$A:$W,21,FALSE),",",""),(ROW(AI100)-ROW($AI$58))*4+1,4),招式表!$A:$C,3,FALSE),"")</f>
        <v/>
      </c>
      <c r="AJ100" s="467" t="str">
        <f>IFERROR(VLOOKUP(AI100,招式表!$C:$N,9,FALSE),"")</f>
        <v/>
      </c>
      <c r="AK100" s="463" t="str">
        <f>IFERROR(VLOOKUP(MID(SUBSTITUTE(VLOOKUP($AA$2,编号表!$A:$W,22,FALSE),",",""),(ROW(AK100)-ROW($AK$58))*4+1,4),招式表!$A:$C,3,FALSE),"")</f>
        <v/>
      </c>
      <c r="AL100" s="465" t="str">
        <f>IFERROR(VLOOKUP(AK100,招式表!$C:$N,9,FALSE),"")</f>
        <v/>
      </c>
      <c r="AM100" s="466" t="str">
        <f>IFERROR(VLOOKUP(MID(SUBSTITUTE(VLOOKUP($AA$2,编号表!$A:$W,23,FALSE),",",""),(ROW(AM100)-ROW($AM$58))*4+1,4),招式表!$A:$C,3,FALSE),"")</f>
        <v/>
      </c>
      <c r="AN100" s="468" t="str">
        <f>IFERROR(VLOOKUP(AM100,招式表!$C:$N,9,FALSE),"")</f>
        <v/>
      </c>
    </row>
    <row r="101" customHeight="1" spans="24:40">
      <c r="X101" s="463" t="str">
        <f>IFERROR(VLOOKUP(MID(SUBSTITUTE(VLOOKUP($AA$2,编号表!$A:$W,19,FALSE),",",""),(ROW(X101)-ROW($X$58))*4+1,4),招式表!$A:$C,3,FALSE),"")</f>
        <v/>
      </c>
      <c r="Y101" s="222" t="str">
        <f>IFERROR(VLOOKUP(X101,招式表!$C:$N,9,FALSE),"")</f>
        <v/>
      </c>
      <c r="Z101" s="464" t="e">
        <f t="shared" si="3"/>
        <v>#N/A</v>
      </c>
      <c r="AA101" s="469"/>
      <c r="AB101" s="463" t="str">
        <f>IFERROR(VLOOKUP(MID(SUBSTITUTE(VLOOKUP($AA$2,编号表!$A:$W,20,FALSE),",",""),(ROW(AB101)-ROW($AB$58))*4+1,4),招式表!$A:$C,3,FALSE),"")</f>
        <v/>
      </c>
      <c r="AC101" s="222" t="str">
        <f>IFERROR(VLOOKUP(AB101,招式表!$C:$N,9,FALSE),"")</f>
        <v/>
      </c>
      <c r="AD101" s="220" t="str">
        <f>IFERROR(VLOOKUP(MID(SUBSTITUTE(VLOOKUP($AA$2,编号表!$A:$W,20,FALSE),",",""),(ROW(AD101)-ROW($AB$58)+50)*4+1,4),招式表!$A:$C,3,FALSE),"")</f>
        <v/>
      </c>
      <c r="AE101" s="220" t="str">
        <f>IFERROR(VLOOKUP(AD101,招式表!$C:$N,9,FALSE),"")</f>
        <v/>
      </c>
      <c r="AF101" s="222" t="str">
        <f>IFERROR(VLOOKUP(MID(SUBSTITUTE(VLOOKUP($AA$2,编号表!$A:$W,20,FALSE),",",""),(ROW(AF101)-ROW($AF$58)+100)*4+1,4),招式表!$A:$C,3,FALSE),"")</f>
        <v/>
      </c>
      <c r="AG101" s="464" t="str">
        <f>IFERROR(VLOOKUP(AF101,招式表!$C:$N,9,FALSE),"")</f>
        <v/>
      </c>
      <c r="AI101" s="463" t="str">
        <f>IFERROR(VLOOKUP(MID(SUBSTITUTE(VLOOKUP($AA$2,编号表!$A:$W,21,FALSE),",",""),(ROW(AI101)-ROW($AI$58))*4+1,4),招式表!$A:$C,3,FALSE),"")</f>
        <v/>
      </c>
      <c r="AJ101" s="465" t="str">
        <f>IFERROR(VLOOKUP(AI101,招式表!$C:$N,9,FALSE),"")</f>
        <v/>
      </c>
      <c r="AK101" s="466" t="str">
        <f>IFERROR(VLOOKUP(MID(SUBSTITUTE(VLOOKUP($AA$2,编号表!$A:$W,22,FALSE),",",""),(ROW(AK101)-ROW($AK$58))*4+1,4),招式表!$A:$C,3,FALSE),"")</f>
        <v/>
      </c>
      <c r="AL101" s="467" t="str">
        <f>IFERROR(VLOOKUP(AK101,招式表!$C:$N,9,FALSE),"")</f>
        <v/>
      </c>
      <c r="AM101" s="463" t="str">
        <f>IFERROR(VLOOKUP(MID(SUBSTITUTE(VLOOKUP($AA$2,编号表!$A:$W,23,FALSE),",",""),(ROW(AM101)-ROW($AM$58))*4+1,4),招式表!$A:$C,3,FALSE),"")</f>
        <v/>
      </c>
      <c r="AN101" s="464" t="str">
        <f>IFERROR(VLOOKUP(AM101,招式表!$C:$N,9,FALSE),"")</f>
        <v/>
      </c>
    </row>
    <row r="102" customHeight="1" spans="24:40">
      <c r="X102" s="466" t="str">
        <f>IFERROR(VLOOKUP(MID(SUBSTITUTE(VLOOKUP($AA$2,编号表!$A:$W,19,FALSE),",",""),(ROW(X102)-ROW($X$58))*4+1,4),招式表!$A:$C,3,FALSE),"")</f>
        <v/>
      </c>
      <c r="Y102" s="220" t="str">
        <f>IFERROR(VLOOKUP(X102,招式表!$C:$N,9,FALSE),"")</f>
        <v/>
      </c>
      <c r="Z102" s="468" t="e">
        <f t="shared" si="3"/>
        <v>#N/A</v>
      </c>
      <c r="AA102" s="469"/>
      <c r="AB102" s="466" t="str">
        <f>IFERROR(VLOOKUP(MID(SUBSTITUTE(VLOOKUP($AA$2,编号表!$A:$W,20,FALSE),",",""),(ROW(AB102)-ROW($AB$58))*4+1,4),招式表!$A:$C,3,FALSE),"")</f>
        <v/>
      </c>
      <c r="AC102" s="220" t="str">
        <f>IFERROR(VLOOKUP(AB102,招式表!$C:$N,9,FALSE),"")</f>
        <v/>
      </c>
      <c r="AD102" s="222" t="str">
        <f>IFERROR(VLOOKUP(MID(SUBSTITUTE(VLOOKUP($AA$2,编号表!$A:$W,20,FALSE),",",""),(ROW(AD102)-ROW($AB$58)+50)*4+1,4),招式表!$A:$C,3,FALSE),"")</f>
        <v/>
      </c>
      <c r="AE102" s="222" t="str">
        <f>IFERROR(VLOOKUP(AD102,招式表!$C:$N,9,FALSE),"")</f>
        <v/>
      </c>
      <c r="AF102" s="220" t="str">
        <f>IFERROR(VLOOKUP(MID(SUBSTITUTE(VLOOKUP($AA$2,编号表!$A:$W,20,FALSE),",",""),(ROW(AF102)-ROW($AF$58)+100)*4+1,4),招式表!$A:$C,3,FALSE),"")</f>
        <v/>
      </c>
      <c r="AG102" s="468" t="str">
        <f>IFERROR(VLOOKUP(AF102,招式表!$C:$N,9,FALSE),"")</f>
        <v/>
      </c>
      <c r="AI102" s="466" t="str">
        <f>IFERROR(VLOOKUP(MID(SUBSTITUTE(VLOOKUP($AA$2,编号表!$A:$W,21,FALSE),",",""),(ROW(AI102)-ROW($AI$58))*4+1,4),招式表!$A:$C,3,FALSE),"")</f>
        <v/>
      </c>
      <c r="AJ102" s="467" t="str">
        <f>IFERROR(VLOOKUP(AI102,招式表!$C:$N,9,FALSE),"")</f>
        <v/>
      </c>
      <c r="AK102" s="463" t="str">
        <f>IFERROR(VLOOKUP(MID(SUBSTITUTE(VLOOKUP($AA$2,编号表!$A:$W,22,FALSE),",",""),(ROW(AK102)-ROW($AK$58))*4+1,4),招式表!$A:$C,3,FALSE),"")</f>
        <v/>
      </c>
      <c r="AL102" s="465" t="str">
        <f>IFERROR(VLOOKUP(AK102,招式表!$C:$N,9,FALSE),"")</f>
        <v/>
      </c>
      <c r="AM102" s="466" t="str">
        <f>IFERROR(VLOOKUP(MID(SUBSTITUTE(VLOOKUP($AA$2,编号表!$A:$W,23,FALSE),",",""),(ROW(AM102)-ROW($AM$58))*4+1,4),招式表!$A:$C,3,FALSE),"")</f>
        <v/>
      </c>
      <c r="AN102" s="468" t="str">
        <f>IFERROR(VLOOKUP(AM102,招式表!$C:$N,9,FALSE),"")</f>
        <v/>
      </c>
    </row>
    <row r="103" customHeight="1" spans="24:40">
      <c r="X103" s="463" t="str">
        <f>IFERROR(VLOOKUP(MID(SUBSTITUTE(VLOOKUP($AA$2,编号表!$A:$W,19,FALSE),",",""),(ROW(X103)-ROW($X$58))*4+1,4),招式表!$A:$C,3,FALSE),"")</f>
        <v/>
      </c>
      <c r="Y103" s="222" t="str">
        <f>IFERROR(VLOOKUP(X103,招式表!$C:$N,9,FALSE),"")</f>
        <v/>
      </c>
      <c r="Z103" s="464" t="e">
        <f t="shared" si="3"/>
        <v>#N/A</v>
      </c>
      <c r="AA103" s="469"/>
      <c r="AB103" s="463" t="str">
        <f>IFERROR(VLOOKUP(MID(SUBSTITUTE(VLOOKUP($AA$2,编号表!$A:$W,20,FALSE),",",""),(ROW(AB103)-ROW($AB$58))*4+1,4),招式表!$A:$C,3,FALSE),"")</f>
        <v/>
      </c>
      <c r="AC103" s="222" t="str">
        <f>IFERROR(VLOOKUP(AB103,招式表!$C:$N,9,FALSE),"")</f>
        <v/>
      </c>
      <c r="AD103" s="220" t="str">
        <f>IFERROR(VLOOKUP(MID(SUBSTITUTE(VLOOKUP($AA$2,编号表!$A:$W,20,FALSE),",",""),(ROW(AD103)-ROW($AB$58)+50)*4+1,4),招式表!$A:$C,3,FALSE),"")</f>
        <v/>
      </c>
      <c r="AE103" s="220" t="str">
        <f>IFERROR(VLOOKUP(AD103,招式表!$C:$N,9,FALSE),"")</f>
        <v/>
      </c>
      <c r="AF103" s="222" t="str">
        <f>IFERROR(VLOOKUP(MID(SUBSTITUTE(VLOOKUP($AA$2,编号表!$A:$W,20,FALSE),",",""),(ROW(AF103)-ROW($AF$58)+100)*4+1,4),招式表!$A:$C,3,FALSE),"")</f>
        <v/>
      </c>
      <c r="AG103" s="464" t="str">
        <f>IFERROR(VLOOKUP(AF103,招式表!$C:$N,9,FALSE),"")</f>
        <v/>
      </c>
      <c r="AI103" s="463" t="str">
        <f>IFERROR(VLOOKUP(MID(SUBSTITUTE(VLOOKUP($AA$2,编号表!$A:$W,21,FALSE),",",""),(ROW(AI103)-ROW($AI$58))*4+1,4),招式表!$A:$C,3,FALSE),"")</f>
        <v/>
      </c>
      <c r="AJ103" s="465" t="str">
        <f>IFERROR(VLOOKUP(AI103,招式表!$C:$N,9,FALSE),"")</f>
        <v/>
      </c>
      <c r="AK103" s="466" t="str">
        <f>IFERROR(VLOOKUP(MID(SUBSTITUTE(VLOOKUP($AA$2,编号表!$A:$W,22,FALSE),",",""),(ROW(AK103)-ROW($AK$58))*4+1,4),招式表!$A:$C,3,FALSE),"")</f>
        <v/>
      </c>
      <c r="AL103" s="467" t="str">
        <f>IFERROR(VLOOKUP(AK103,招式表!$C:$N,9,FALSE),"")</f>
        <v/>
      </c>
      <c r="AM103" s="463" t="str">
        <f>IFERROR(VLOOKUP(MID(SUBSTITUTE(VLOOKUP($AA$2,编号表!$A:$W,23,FALSE),",",""),(ROW(AM103)-ROW($AM$58))*4+1,4),招式表!$A:$C,3,FALSE),"")</f>
        <v/>
      </c>
      <c r="AN103" s="464" t="str">
        <f>IFERROR(VLOOKUP(AM103,招式表!$C:$N,9,FALSE),"")</f>
        <v/>
      </c>
    </row>
    <row r="104" customHeight="1" spans="24:40">
      <c r="X104" s="466" t="str">
        <f>IFERROR(VLOOKUP(MID(SUBSTITUTE(VLOOKUP($AA$2,编号表!$A:$W,19,FALSE),",",""),(ROW(X104)-ROW($X$58))*4+1,4),招式表!$A:$C,3,FALSE),"")</f>
        <v/>
      </c>
      <c r="Y104" s="220" t="str">
        <f>IFERROR(VLOOKUP(X104,招式表!$C:$N,9,FALSE),"")</f>
        <v/>
      </c>
      <c r="Z104" s="468" t="e">
        <f t="shared" si="3"/>
        <v>#N/A</v>
      </c>
      <c r="AA104" s="469"/>
      <c r="AB104" s="466" t="str">
        <f>IFERROR(VLOOKUP(MID(SUBSTITUTE(VLOOKUP($AA$2,编号表!$A:$W,20,FALSE),",",""),(ROW(AB104)-ROW($AB$58))*4+1,4),招式表!$A:$C,3,FALSE),"")</f>
        <v/>
      </c>
      <c r="AC104" s="220" t="str">
        <f>IFERROR(VLOOKUP(AB104,招式表!$C:$N,9,FALSE),"")</f>
        <v/>
      </c>
      <c r="AD104" s="222" t="str">
        <f>IFERROR(VLOOKUP(MID(SUBSTITUTE(VLOOKUP($AA$2,编号表!$A:$W,20,FALSE),",",""),(ROW(AD104)-ROW($AB$58)+50)*4+1,4),招式表!$A:$C,3,FALSE),"")</f>
        <v/>
      </c>
      <c r="AE104" s="222" t="str">
        <f>IFERROR(VLOOKUP(AD104,招式表!$C:$N,9,FALSE),"")</f>
        <v/>
      </c>
      <c r="AF104" s="220" t="str">
        <f>IFERROR(VLOOKUP(MID(SUBSTITUTE(VLOOKUP($AA$2,编号表!$A:$W,20,FALSE),",",""),(ROW(AF104)-ROW($AF$58)+100)*4+1,4),招式表!$A:$C,3,FALSE),"")</f>
        <v/>
      </c>
      <c r="AG104" s="468" t="str">
        <f>IFERROR(VLOOKUP(AF104,招式表!$C:$N,9,FALSE),"")</f>
        <v/>
      </c>
      <c r="AI104" s="466" t="str">
        <f>IFERROR(VLOOKUP(MID(SUBSTITUTE(VLOOKUP($AA$2,编号表!$A:$W,21,FALSE),",",""),(ROW(AI104)-ROW($AI$58))*4+1,4),招式表!$A:$C,3,FALSE),"")</f>
        <v/>
      </c>
      <c r="AJ104" s="467" t="str">
        <f>IFERROR(VLOOKUP(AI104,招式表!$C:$N,9,FALSE),"")</f>
        <v/>
      </c>
      <c r="AK104" s="463" t="str">
        <f>IFERROR(VLOOKUP(MID(SUBSTITUTE(VLOOKUP($AA$2,编号表!$A:$W,22,FALSE),",",""),(ROW(AK104)-ROW($AK$58))*4+1,4),招式表!$A:$C,3,FALSE),"")</f>
        <v/>
      </c>
      <c r="AL104" s="465" t="str">
        <f>IFERROR(VLOOKUP(AK104,招式表!$C:$N,9,FALSE),"")</f>
        <v/>
      </c>
      <c r="AM104" s="466" t="str">
        <f>IFERROR(VLOOKUP(MID(SUBSTITUTE(VLOOKUP($AA$2,编号表!$A:$W,23,FALSE),",",""),(ROW(AM104)-ROW($AM$58))*4+1,4),招式表!$A:$C,3,FALSE),"")</f>
        <v/>
      </c>
      <c r="AN104" s="468" t="str">
        <f>IFERROR(VLOOKUP(AM104,招式表!$C:$N,9,FALSE),"")</f>
        <v/>
      </c>
    </row>
    <row r="105" customHeight="1" spans="24:40">
      <c r="X105" s="463" t="str">
        <f>IFERROR(VLOOKUP(MID(SUBSTITUTE(VLOOKUP($AA$2,编号表!$A:$W,19,FALSE),",",""),(ROW(X105)-ROW($X$58))*4+1,4),招式表!$A:$C,3,FALSE),"")</f>
        <v/>
      </c>
      <c r="Y105" s="222" t="str">
        <f>IFERROR(VLOOKUP(X105,招式表!$C:$N,9,FALSE),"")</f>
        <v/>
      </c>
      <c r="Z105" s="464" t="e">
        <f t="shared" si="3"/>
        <v>#N/A</v>
      </c>
      <c r="AA105" s="469"/>
      <c r="AB105" s="463" t="str">
        <f>IFERROR(VLOOKUP(MID(SUBSTITUTE(VLOOKUP($AA$2,编号表!$A:$W,20,FALSE),",",""),(ROW(AB105)-ROW($AB$58))*4+1,4),招式表!$A:$C,3,FALSE),"")</f>
        <v/>
      </c>
      <c r="AC105" s="222" t="str">
        <f>IFERROR(VLOOKUP(AB105,招式表!$C:$N,9,FALSE),"")</f>
        <v/>
      </c>
      <c r="AD105" s="220" t="str">
        <f>IFERROR(VLOOKUP(MID(SUBSTITUTE(VLOOKUP($AA$2,编号表!$A:$W,20,FALSE),",",""),(ROW(AD105)-ROW($AB$58)+50)*4+1,4),招式表!$A:$C,3,FALSE),"")</f>
        <v/>
      </c>
      <c r="AE105" s="220" t="str">
        <f>IFERROR(VLOOKUP(AD105,招式表!$C:$N,9,FALSE),"")</f>
        <v/>
      </c>
      <c r="AF105" s="222" t="str">
        <f>IFERROR(VLOOKUP(MID(SUBSTITUTE(VLOOKUP($AA$2,编号表!$A:$W,20,FALSE),",",""),(ROW(AF105)-ROW($AF$58)+100)*4+1,4),招式表!$A:$C,3,FALSE),"")</f>
        <v/>
      </c>
      <c r="AG105" s="464" t="str">
        <f>IFERROR(VLOOKUP(AF105,招式表!$C:$N,9,FALSE),"")</f>
        <v/>
      </c>
      <c r="AI105" s="463" t="str">
        <f>IFERROR(VLOOKUP(MID(SUBSTITUTE(VLOOKUP($AA$2,编号表!$A:$W,21,FALSE),",",""),(ROW(AI105)-ROW($AI$58))*4+1,4),招式表!$A:$C,3,FALSE),"")</f>
        <v/>
      </c>
      <c r="AJ105" s="465" t="str">
        <f>IFERROR(VLOOKUP(AI105,招式表!$C:$N,9,FALSE),"")</f>
        <v/>
      </c>
      <c r="AK105" s="466" t="str">
        <f>IFERROR(VLOOKUP(MID(SUBSTITUTE(VLOOKUP($AA$2,编号表!$A:$W,22,FALSE),",",""),(ROW(AK105)-ROW($AK$58))*4+1,4),招式表!$A:$C,3,FALSE),"")</f>
        <v/>
      </c>
      <c r="AL105" s="467" t="str">
        <f>IFERROR(VLOOKUP(AK105,招式表!$C:$N,9,FALSE),"")</f>
        <v/>
      </c>
      <c r="AM105" s="463" t="str">
        <f>IFERROR(VLOOKUP(MID(SUBSTITUTE(VLOOKUP($AA$2,编号表!$A:$W,23,FALSE),",",""),(ROW(AM105)-ROW($AM$58))*4+1,4),招式表!$A:$C,3,FALSE),"")</f>
        <v/>
      </c>
      <c r="AN105" s="464" t="str">
        <f>IFERROR(VLOOKUP(AM105,招式表!$C:$N,9,FALSE),"")</f>
        <v/>
      </c>
    </row>
    <row r="106" customHeight="1" spans="24:40">
      <c r="X106" s="466" t="str">
        <f>IFERROR(VLOOKUP(MID(SUBSTITUTE(VLOOKUP($AA$2,编号表!$A:$W,19,FALSE),",",""),(ROW(X106)-ROW($X$58))*4+1,4),招式表!$A:$C,3,FALSE),"")</f>
        <v/>
      </c>
      <c r="Y106" s="220" t="str">
        <f>IFERROR(VLOOKUP(X106,招式表!$C:$N,9,FALSE),"")</f>
        <v/>
      </c>
      <c r="Z106" s="468" t="e">
        <f t="shared" si="3"/>
        <v>#N/A</v>
      </c>
      <c r="AA106" s="469"/>
      <c r="AB106" s="466" t="str">
        <f>IFERROR(VLOOKUP(MID(SUBSTITUTE(VLOOKUP($AA$2,编号表!$A:$W,20,FALSE),",",""),(ROW(AB106)-ROW($AB$58))*4+1,4),招式表!$A:$C,3,FALSE),"")</f>
        <v/>
      </c>
      <c r="AC106" s="220" t="str">
        <f>IFERROR(VLOOKUP(AB106,招式表!$C:$N,9,FALSE),"")</f>
        <v/>
      </c>
      <c r="AD106" s="222" t="str">
        <f>IFERROR(VLOOKUP(MID(SUBSTITUTE(VLOOKUP($AA$2,编号表!$A:$W,20,FALSE),",",""),(ROW(AD106)-ROW($AB$58)+50)*4+1,4),招式表!$A:$C,3,FALSE),"")</f>
        <v/>
      </c>
      <c r="AE106" s="222" t="str">
        <f>IFERROR(VLOOKUP(AD106,招式表!$C:$N,9,FALSE),"")</f>
        <v/>
      </c>
      <c r="AF106" s="220" t="str">
        <f>IFERROR(VLOOKUP(MID(SUBSTITUTE(VLOOKUP($AA$2,编号表!$A:$W,20,FALSE),",",""),(ROW(AF106)-ROW($AF$58)+100)*4+1,4),招式表!$A:$C,3,FALSE),"")</f>
        <v/>
      </c>
      <c r="AG106" s="468" t="str">
        <f>IFERROR(VLOOKUP(AF106,招式表!$C:$N,9,FALSE),"")</f>
        <v/>
      </c>
      <c r="AI106" s="466" t="str">
        <f>IFERROR(VLOOKUP(MID(SUBSTITUTE(VLOOKUP($AA$2,编号表!$A:$W,21,FALSE),",",""),(ROW(AI106)-ROW($AI$58))*4+1,4),招式表!$A:$C,3,FALSE),"")</f>
        <v/>
      </c>
      <c r="AJ106" s="467" t="str">
        <f>IFERROR(VLOOKUP(AI106,招式表!$C:$N,9,FALSE),"")</f>
        <v/>
      </c>
      <c r="AK106" s="463" t="str">
        <f>IFERROR(VLOOKUP(MID(SUBSTITUTE(VLOOKUP($AA$2,编号表!$A:$W,22,FALSE),",",""),(ROW(AK106)-ROW($AK$58))*4+1,4),招式表!$A:$C,3,FALSE),"")</f>
        <v/>
      </c>
      <c r="AL106" s="465" t="str">
        <f>IFERROR(VLOOKUP(AK106,招式表!$C:$N,9,FALSE),"")</f>
        <v/>
      </c>
      <c r="AM106" s="466" t="str">
        <f>IFERROR(VLOOKUP(MID(SUBSTITUTE(VLOOKUP($AA$2,编号表!$A:$W,23,FALSE),",",""),(ROW(AM106)-ROW($AM$58))*4+1,4),招式表!$A:$C,3,FALSE),"")</f>
        <v/>
      </c>
      <c r="AN106" s="468" t="str">
        <f>IFERROR(VLOOKUP(AM106,招式表!$C:$N,9,FALSE),"")</f>
        <v/>
      </c>
    </row>
    <row r="107" customHeight="1" spans="24:40">
      <c r="X107" s="470" t="str">
        <f>IFERROR(VLOOKUP(MID(SUBSTITUTE(VLOOKUP($AA$2,编号表!$A:$W,19,FALSE),",",""),(ROW(X107)-ROW($X$58))*4+1,4),招式表!$A:$C,3,FALSE),"")</f>
        <v/>
      </c>
      <c r="Y107" s="471" t="str">
        <f>IFERROR(VLOOKUP(X107,招式表!$C:$N,9,FALSE),"")</f>
        <v/>
      </c>
      <c r="Z107" s="472" t="e">
        <f t="shared" si="3"/>
        <v>#N/A</v>
      </c>
      <c r="AA107" s="469"/>
      <c r="AB107" s="470" t="str">
        <f>IFERROR(VLOOKUP(MID(SUBSTITUTE(VLOOKUP($AA$2,编号表!$A:$W,20,FALSE),",",""),(ROW(AB107)-ROW($AB$58))*4+1,4),招式表!$A:$C,3,FALSE),"")</f>
        <v/>
      </c>
      <c r="AC107" s="471" t="str">
        <f>IFERROR(VLOOKUP(AB107,招式表!$C:$N,9,FALSE),"")</f>
        <v/>
      </c>
      <c r="AD107" s="473" t="str">
        <f>IFERROR(VLOOKUP(MID(SUBSTITUTE(VLOOKUP($AA$2,编号表!$A:$W,20,FALSE),",",""),(ROW(AD107)-ROW($AB$58)+50)*4+1,4),招式表!$A:$C,3,FALSE),"")</f>
        <v/>
      </c>
      <c r="AE107" s="473" t="str">
        <f>IFERROR(VLOOKUP(AD107,招式表!$C:$N,9,FALSE),"")</f>
        <v/>
      </c>
      <c r="AF107" s="471" t="str">
        <f>IFERROR(VLOOKUP(MID(SUBSTITUTE(VLOOKUP($AA$2,编号表!$A:$W,20,FALSE),",",""),(ROW(AF107)-ROW($AF$58)+100)*4+1,4),招式表!$A:$C,3,FALSE),"")</f>
        <v/>
      </c>
      <c r="AG107" s="472" t="str">
        <f>IFERROR(VLOOKUP(AF107,招式表!$C:$N,9,FALSE),"")</f>
        <v/>
      </c>
      <c r="AI107" s="470" t="str">
        <f>IFERROR(VLOOKUP(MID(SUBSTITUTE(VLOOKUP($AA$2,编号表!$A:$W,21,FALSE),",",""),(ROW(AI107)-ROW($AI$58))*4+1,4),招式表!$A:$C,3,FALSE),"")</f>
        <v/>
      </c>
      <c r="AJ107" s="474" t="str">
        <f>IFERROR(VLOOKUP(AI107,招式表!$C:$N,9,FALSE),"")</f>
        <v/>
      </c>
      <c r="AK107" s="475" t="str">
        <f>IFERROR(VLOOKUP(MID(SUBSTITUTE(VLOOKUP($AA$2,编号表!$A:$W,22,FALSE),",",""),(ROW(AK107)-ROW($AK$58))*4+1,4),招式表!$A:$C,3,FALSE),"")</f>
        <v/>
      </c>
      <c r="AL107" s="476" t="str">
        <f>IFERROR(VLOOKUP(AK107,招式表!$C:$N,9,FALSE),"")</f>
        <v/>
      </c>
      <c r="AM107" s="470" t="str">
        <f>IFERROR(VLOOKUP(MID(SUBSTITUTE(VLOOKUP($AA$2,编号表!$A:$W,23,FALSE),",",""),(ROW(AM107)-ROW($AM$58))*4+1,4),招式表!$A:$C,3,FALSE),"")</f>
        <v/>
      </c>
      <c r="AN107" s="472" t="str">
        <f>IFERROR(VLOOKUP(AM107,招式表!$C:$N,9,FALSE),"")</f>
        <v/>
      </c>
    </row>
    <row r="108" customHeight="1" spans="24:40">
      <c r="AA108" s="469"/>
    </row>
    <row r="109" customHeight="1" spans="24:40">
      <c r="AA109" s="469"/>
    </row>
    <row r="110" customHeight="1" spans="24:40">
      <c r="AA110" s="469"/>
    </row>
    <row r="111" customHeight="1" spans="24:40">
      <c r="AA111" s="469"/>
    </row>
  </sheetData>
  <mergeCells count="620">
    <mergeCell ref="X1:AC1"/>
    <mergeCell ref="AL1:AO1"/>
    <mergeCell ref="AL8:AO8"/>
    <mergeCell ref="X16:AO16"/>
    <mergeCell ref="Y17:Z17"/>
    <mergeCell ref="AH17:AI17"/>
    <mergeCell ref="Y18:Z18"/>
    <mergeCell ref="AH18:AI18"/>
    <mergeCell ref="Y23:Z23"/>
    <mergeCell ref="AH23:AI23"/>
    <mergeCell ref="Y24:Z24"/>
    <mergeCell ref="AH24:AI24"/>
    <mergeCell ref="X31:AF31"/>
    <mergeCell ref="AH31:AJ31"/>
    <mergeCell ref="AL31:AO31"/>
    <mergeCell ref="X50:AF50"/>
    <mergeCell ref="AH50:AK50"/>
    <mergeCell ref="AM50:AO50"/>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B2:B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C2:C3"/>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C42:C43"/>
    <mergeCell ref="C44:C45"/>
    <mergeCell ref="C46:C47"/>
    <mergeCell ref="D2:D3"/>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E2:E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F2:F3"/>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F46:F47"/>
    <mergeCell ref="G2:G3"/>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G42:G43"/>
    <mergeCell ref="G44:G45"/>
    <mergeCell ref="G46:G47"/>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I2:I3"/>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J2:J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J42:J43"/>
    <mergeCell ref="J44:J45"/>
    <mergeCell ref="J46:J47"/>
    <mergeCell ref="K2:K3"/>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6:K37"/>
    <mergeCell ref="K38:K39"/>
    <mergeCell ref="K40:K41"/>
    <mergeCell ref="K42:K43"/>
    <mergeCell ref="K44:K45"/>
    <mergeCell ref="K46:K47"/>
    <mergeCell ref="L2:L3"/>
    <mergeCell ref="L4:L5"/>
    <mergeCell ref="L6:L7"/>
    <mergeCell ref="L8:L9"/>
    <mergeCell ref="L10:L11"/>
    <mergeCell ref="L12:L13"/>
    <mergeCell ref="L14:L15"/>
    <mergeCell ref="L16:L17"/>
    <mergeCell ref="L18:L19"/>
    <mergeCell ref="L20:L21"/>
    <mergeCell ref="L22:L23"/>
    <mergeCell ref="L24:L25"/>
    <mergeCell ref="L26:L27"/>
    <mergeCell ref="L28:L29"/>
    <mergeCell ref="L30:L31"/>
    <mergeCell ref="L32:L33"/>
    <mergeCell ref="L34:L35"/>
    <mergeCell ref="L36:L37"/>
    <mergeCell ref="L38:L39"/>
    <mergeCell ref="L40:L41"/>
    <mergeCell ref="L42:L43"/>
    <mergeCell ref="L44:L45"/>
    <mergeCell ref="L46:L47"/>
    <mergeCell ref="M2:M3"/>
    <mergeCell ref="M4:M5"/>
    <mergeCell ref="M6:M7"/>
    <mergeCell ref="M8:M9"/>
    <mergeCell ref="M10:M11"/>
    <mergeCell ref="M12:M13"/>
    <mergeCell ref="M14:M15"/>
    <mergeCell ref="M16:M17"/>
    <mergeCell ref="M18:M19"/>
    <mergeCell ref="M20:M21"/>
    <mergeCell ref="M22:M23"/>
    <mergeCell ref="M24:M25"/>
    <mergeCell ref="M26:M27"/>
    <mergeCell ref="M28:M29"/>
    <mergeCell ref="M30:M31"/>
    <mergeCell ref="M32:M33"/>
    <mergeCell ref="M34:M35"/>
    <mergeCell ref="M36:M37"/>
    <mergeCell ref="M38:M39"/>
    <mergeCell ref="M40:M41"/>
    <mergeCell ref="M42:M43"/>
    <mergeCell ref="M44:M45"/>
    <mergeCell ref="M46:M47"/>
    <mergeCell ref="N2:N3"/>
    <mergeCell ref="N4:N5"/>
    <mergeCell ref="N6:N7"/>
    <mergeCell ref="N8:N9"/>
    <mergeCell ref="N10:N11"/>
    <mergeCell ref="N12:N13"/>
    <mergeCell ref="N14:N15"/>
    <mergeCell ref="N16:N17"/>
    <mergeCell ref="N18:N19"/>
    <mergeCell ref="N20:N21"/>
    <mergeCell ref="N22:N23"/>
    <mergeCell ref="N24:N25"/>
    <mergeCell ref="N26:N27"/>
    <mergeCell ref="N28:N29"/>
    <mergeCell ref="N30:N31"/>
    <mergeCell ref="N32:N33"/>
    <mergeCell ref="N34:N35"/>
    <mergeCell ref="N36:N37"/>
    <mergeCell ref="N38:N39"/>
    <mergeCell ref="N40:N41"/>
    <mergeCell ref="N42:N43"/>
    <mergeCell ref="N44:N45"/>
    <mergeCell ref="N46:N47"/>
    <mergeCell ref="O2:O3"/>
    <mergeCell ref="O4:O5"/>
    <mergeCell ref="O6:O7"/>
    <mergeCell ref="O8:O9"/>
    <mergeCell ref="O10:O11"/>
    <mergeCell ref="O12:O13"/>
    <mergeCell ref="O14:O15"/>
    <mergeCell ref="O16:O17"/>
    <mergeCell ref="O18:O19"/>
    <mergeCell ref="O20:O21"/>
    <mergeCell ref="O22:O23"/>
    <mergeCell ref="O24:O25"/>
    <mergeCell ref="O26:O27"/>
    <mergeCell ref="O28:O29"/>
    <mergeCell ref="O30:O31"/>
    <mergeCell ref="O32:O33"/>
    <mergeCell ref="O34:O35"/>
    <mergeCell ref="O36:O37"/>
    <mergeCell ref="O38:O39"/>
    <mergeCell ref="O40:O41"/>
    <mergeCell ref="O42:O43"/>
    <mergeCell ref="O44:O45"/>
    <mergeCell ref="O46:O47"/>
    <mergeCell ref="P2:P3"/>
    <mergeCell ref="P4:P5"/>
    <mergeCell ref="P6:P7"/>
    <mergeCell ref="P8:P9"/>
    <mergeCell ref="P10:P11"/>
    <mergeCell ref="P12:P13"/>
    <mergeCell ref="P14:P15"/>
    <mergeCell ref="P16:P17"/>
    <mergeCell ref="P18:P19"/>
    <mergeCell ref="P20:P21"/>
    <mergeCell ref="P22:P23"/>
    <mergeCell ref="P24:P25"/>
    <mergeCell ref="P26:P27"/>
    <mergeCell ref="P28:P29"/>
    <mergeCell ref="P30:P31"/>
    <mergeCell ref="P32:P33"/>
    <mergeCell ref="P34:P35"/>
    <mergeCell ref="P36:P37"/>
    <mergeCell ref="P38:P39"/>
    <mergeCell ref="P40:P41"/>
    <mergeCell ref="P42:P43"/>
    <mergeCell ref="P44:P45"/>
    <mergeCell ref="P46:P47"/>
    <mergeCell ref="Q2:Q3"/>
    <mergeCell ref="Q4:Q5"/>
    <mergeCell ref="Q6:Q7"/>
    <mergeCell ref="Q8:Q9"/>
    <mergeCell ref="Q10:Q11"/>
    <mergeCell ref="Q12:Q13"/>
    <mergeCell ref="Q14:Q15"/>
    <mergeCell ref="Q16:Q17"/>
    <mergeCell ref="Q18:Q19"/>
    <mergeCell ref="Q20:Q21"/>
    <mergeCell ref="Q22:Q23"/>
    <mergeCell ref="Q24:Q25"/>
    <mergeCell ref="Q26:Q27"/>
    <mergeCell ref="Q28:Q29"/>
    <mergeCell ref="Q30:Q31"/>
    <mergeCell ref="Q32:Q33"/>
    <mergeCell ref="Q34:Q35"/>
    <mergeCell ref="Q36:Q37"/>
    <mergeCell ref="Q38:Q39"/>
    <mergeCell ref="Q40:Q41"/>
    <mergeCell ref="Q42:Q43"/>
    <mergeCell ref="Q44:Q45"/>
    <mergeCell ref="Q46:Q47"/>
    <mergeCell ref="R2:R3"/>
    <mergeCell ref="R4:R5"/>
    <mergeCell ref="R6:R7"/>
    <mergeCell ref="R8:R9"/>
    <mergeCell ref="R10:R11"/>
    <mergeCell ref="R12:R13"/>
    <mergeCell ref="R14:R15"/>
    <mergeCell ref="R16:R17"/>
    <mergeCell ref="R18:R19"/>
    <mergeCell ref="R20:R21"/>
    <mergeCell ref="R22:R23"/>
    <mergeCell ref="R24:R25"/>
    <mergeCell ref="R26:R27"/>
    <mergeCell ref="R28:R29"/>
    <mergeCell ref="R30:R31"/>
    <mergeCell ref="R32:R33"/>
    <mergeCell ref="R34:R35"/>
    <mergeCell ref="R36:R37"/>
    <mergeCell ref="R38:R39"/>
    <mergeCell ref="R40:R41"/>
    <mergeCell ref="R42:R43"/>
    <mergeCell ref="R44:R45"/>
    <mergeCell ref="R46:R47"/>
    <mergeCell ref="S2:S3"/>
    <mergeCell ref="S4:S5"/>
    <mergeCell ref="S6:S7"/>
    <mergeCell ref="S8:S9"/>
    <mergeCell ref="S10:S11"/>
    <mergeCell ref="S12:S13"/>
    <mergeCell ref="S14:S15"/>
    <mergeCell ref="S16:S17"/>
    <mergeCell ref="S18:S19"/>
    <mergeCell ref="S20:S21"/>
    <mergeCell ref="S22:S23"/>
    <mergeCell ref="S24:S25"/>
    <mergeCell ref="S26:S27"/>
    <mergeCell ref="S28:S29"/>
    <mergeCell ref="S30:S31"/>
    <mergeCell ref="S32:S33"/>
    <mergeCell ref="S34:S35"/>
    <mergeCell ref="S36:S37"/>
    <mergeCell ref="S38:S39"/>
    <mergeCell ref="S40:S41"/>
    <mergeCell ref="S42:S43"/>
    <mergeCell ref="S44:S45"/>
    <mergeCell ref="S46:S47"/>
    <mergeCell ref="T2:T3"/>
    <mergeCell ref="T4:T5"/>
    <mergeCell ref="T6:T7"/>
    <mergeCell ref="T8:T9"/>
    <mergeCell ref="T10:T11"/>
    <mergeCell ref="T12:T13"/>
    <mergeCell ref="T14:T15"/>
    <mergeCell ref="T16:T17"/>
    <mergeCell ref="T18:T19"/>
    <mergeCell ref="T20:T21"/>
    <mergeCell ref="T22:T23"/>
    <mergeCell ref="T24:T25"/>
    <mergeCell ref="T26:T27"/>
    <mergeCell ref="T28:T29"/>
    <mergeCell ref="T30:T31"/>
    <mergeCell ref="T32:T33"/>
    <mergeCell ref="T34:T35"/>
    <mergeCell ref="T36:T37"/>
    <mergeCell ref="T38:T39"/>
    <mergeCell ref="T40:T41"/>
    <mergeCell ref="T42:T43"/>
    <mergeCell ref="T44:T45"/>
    <mergeCell ref="T46:T47"/>
    <mergeCell ref="U2:U3"/>
    <mergeCell ref="U4:U5"/>
    <mergeCell ref="U6:U7"/>
    <mergeCell ref="U8:U9"/>
    <mergeCell ref="U10:U11"/>
    <mergeCell ref="U12:U13"/>
    <mergeCell ref="U14:U15"/>
    <mergeCell ref="U16:U17"/>
    <mergeCell ref="U18:U19"/>
    <mergeCell ref="U20:U21"/>
    <mergeCell ref="U22:U23"/>
    <mergeCell ref="U24:U25"/>
    <mergeCell ref="U26:U27"/>
    <mergeCell ref="U28:U29"/>
    <mergeCell ref="U30:U31"/>
    <mergeCell ref="U32:U33"/>
    <mergeCell ref="U34:U35"/>
    <mergeCell ref="U36:U37"/>
    <mergeCell ref="U38:U39"/>
    <mergeCell ref="U40:U41"/>
    <mergeCell ref="U42:U43"/>
    <mergeCell ref="U44:U45"/>
    <mergeCell ref="U46:U47"/>
    <mergeCell ref="V2:V3"/>
    <mergeCell ref="V4:V5"/>
    <mergeCell ref="V6:V7"/>
    <mergeCell ref="V8:V9"/>
    <mergeCell ref="V10:V11"/>
    <mergeCell ref="V12:V13"/>
    <mergeCell ref="V14:V15"/>
    <mergeCell ref="V16:V17"/>
    <mergeCell ref="V18:V19"/>
    <mergeCell ref="V20:V21"/>
    <mergeCell ref="V22:V23"/>
    <mergeCell ref="V24:V25"/>
    <mergeCell ref="V26:V27"/>
    <mergeCell ref="V28:V29"/>
    <mergeCell ref="V30:V31"/>
    <mergeCell ref="V32:V33"/>
    <mergeCell ref="V34:V35"/>
    <mergeCell ref="V36:V37"/>
    <mergeCell ref="V38:V39"/>
    <mergeCell ref="V40:V41"/>
    <mergeCell ref="V42:V43"/>
    <mergeCell ref="V44:V45"/>
    <mergeCell ref="V46:V47"/>
    <mergeCell ref="X2:X3"/>
    <mergeCell ref="X4:X5"/>
    <mergeCell ref="X6:X7"/>
    <mergeCell ref="X8:X9"/>
    <mergeCell ref="X10:X13"/>
    <mergeCell ref="X19:X22"/>
    <mergeCell ref="X25:X28"/>
    <mergeCell ref="X32:X34"/>
    <mergeCell ref="X35:X37"/>
    <mergeCell ref="X38:X40"/>
    <mergeCell ref="X41:X47"/>
    <mergeCell ref="Y2:Y3"/>
    <mergeCell ref="Y4:Y5"/>
    <mergeCell ref="Y6:Y7"/>
    <mergeCell ref="Y8:Y9"/>
    <mergeCell ref="Z6:Z7"/>
    <mergeCell ref="Z8:Z9"/>
    <mergeCell ref="AA8:AA9"/>
    <mergeCell ref="AB2:AB3"/>
    <mergeCell ref="AB8:AB9"/>
    <mergeCell ref="AC8:AC9"/>
    <mergeCell ref="AE2:AE3"/>
    <mergeCell ref="AE4:AE5"/>
    <mergeCell ref="AE6:AE7"/>
    <mergeCell ref="AE8:AE9"/>
    <mergeCell ref="AE10:AE11"/>
    <mergeCell ref="AE12:AE13"/>
    <mergeCell ref="AF2:AF3"/>
    <mergeCell ref="AF4:AF5"/>
    <mergeCell ref="AF6:AF7"/>
    <mergeCell ref="AF8:AF9"/>
    <mergeCell ref="AF10:AF11"/>
    <mergeCell ref="AF12:AF13"/>
    <mergeCell ref="AF19:AF22"/>
    <mergeCell ref="AF25:AF28"/>
    <mergeCell ref="AG2:AG3"/>
    <mergeCell ref="AG4:AG5"/>
    <mergeCell ref="AG6:AG7"/>
    <mergeCell ref="AG8:AG9"/>
    <mergeCell ref="AG10:AG11"/>
    <mergeCell ref="AG12:AG13"/>
    <mergeCell ref="AG19:AG22"/>
    <mergeCell ref="AG25:AG28"/>
    <mergeCell ref="AH2:AH3"/>
    <mergeCell ref="AH4:AH5"/>
    <mergeCell ref="AH6:AH7"/>
    <mergeCell ref="AH8:AH9"/>
    <mergeCell ref="AH10:AH11"/>
    <mergeCell ref="AH12:AH13"/>
    <mergeCell ref="AH53:AH54"/>
    <mergeCell ref="AI2:AI3"/>
    <mergeCell ref="AI4:AI5"/>
    <mergeCell ref="AI6:AI7"/>
    <mergeCell ref="AI8:AI9"/>
    <mergeCell ref="AI10:AI11"/>
    <mergeCell ref="AI12:AI13"/>
    <mergeCell ref="AI53:AI54"/>
    <mergeCell ref="AJ2:AJ3"/>
    <mergeCell ref="AJ4:AJ5"/>
    <mergeCell ref="AJ6:AJ7"/>
    <mergeCell ref="AJ8:AJ9"/>
    <mergeCell ref="AJ10:AJ11"/>
    <mergeCell ref="AJ12:AJ13"/>
    <mergeCell ref="AJ53:AJ54"/>
    <mergeCell ref="AL3:AL4"/>
    <mergeCell ref="AL5:AL6"/>
    <mergeCell ref="AL9:AL10"/>
    <mergeCell ref="AL36:AL37"/>
    <mergeCell ref="AL38:AL39"/>
    <mergeCell ref="AL42:AL47"/>
    <mergeCell ref="AM3:AM4"/>
    <mergeCell ref="AM5:AM6"/>
    <mergeCell ref="AM9:AM10"/>
    <mergeCell ref="AN3:AN4"/>
    <mergeCell ref="AN5:AN6"/>
    <mergeCell ref="AN9:AN10"/>
    <mergeCell ref="AO3:AO4"/>
    <mergeCell ref="AO5:AO6"/>
    <mergeCell ref="AO9:AO10"/>
    <mergeCell ref="AO19:AO22"/>
    <mergeCell ref="AO25:AO28"/>
    <mergeCell ref="Y10:AC13"/>
    <mergeCell ref="AM36:AO37"/>
    <mergeCell ref="Y19:AE22"/>
    <mergeCell ref="AH19:AN22"/>
    <mergeCell ref="Y25:AE28"/>
    <mergeCell ref="AH25:AN28"/>
    <mergeCell ref="Y32:AF34"/>
    <mergeCell ref="Y35:AF37"/>
    <mergeCell ref="Y38:AF40"/>
    <mergeCell ref="Y41:AF47"/>
    <mergeCell ref="AH32:AJ47"/>
    <mergeCell ref="AL34:AM35"/>
    <mergeCell ref="AN34:AO35"/>
    <mergeCell ref="AM38:AO39"/>
    <mergeCell ref="AM42:AO47"/>
  </mergeCells>
  <conditionalFormatting sqref="AC2">
    <cfRule type="cellIs" dxfId="19" priority="590" operator="equal">
      <formula>"星晶"</formula>
    </cfRule>
  </conditionalFormatting>
  <conditionalFormatting sqref="AC3">
    <cfRule type="cellIs" dxfId="19" priority="667" operator="equal">
      <formula>"星晶"</formula>
    </cfRule>
  </conditionalFormatting>
  <conditionalFormatting sqref="AC5">
    <cfRule type="cellIs" dxfId="19" priority="648" operator="equal">
      <formula>"星晶"</formula>
    </cfRule>
    <cfRule type="cellIs" dxfId="37" priority="649" operator="equal">
      <formula>"地面"</formula>
    </cfRule>
    <cfRule type="cellIs" dxfId="36" priority="650" operator="equal">
      <formula>"妖精"</formula>
    </cfRule>
    <cfRule type="cellIs" dxfId="35" priority="651" operator="equal">
      <formula>"幽灵"</formula>
    </cfRule>
    <cfRule type="cellIs" dxfId="34" priority="652" operator="equal">
      <formula>"岩石"</formula>
    </cfRule>
    <cfRule type="cellIs" dxfId="33" priority="653" operator="equal">
      <formula>"超能力"</formula>
    </cfRule>
    <cfRule type="cellIs" dxfId="32" priority="654" operator="equal">
      <formula>"飞行"</formula>
    </cfRule>
    <cfRule type="cellIs" dxfId="31" priority="655" operator="equal">
      <formula>"格斗"</formula>
    </cfRule>
    <cfRule type="cellIs" dxfId="30" priority="656" operator="equal">
      <formula>"钢"</formula>
    </cfRule>
    <cfRule type="cellIs" dxfId="29" priority="657" operator="equal">
      <formula>"恶"</formula>
    </cfRule>
    <cfRule type="cellIs" dxfId="28" priority="658" operator="equal">
      <formula>"龙"</formula>
    </cfRule>
    <cfRule type="cellIs" dxfId="27" priority="659" operator="equal">
      <formula>"虫"</formula>
    </cfRule>
    <cfRule type="cellIs" dxfId="26" priority="660" operator="equal">
      <formula>"毒"</formula>
    </cfRule>
    <cfRule type="cellIs" dxfId="25" priority="661" operator="equal">
      <formula>"冰"</formula>
    </cfRule>
    <cfRule type="cellIs" dxfId="24" priority="662" operator="equal">
      <formula>"电"</formula>
    </cfRule>
    <cfRule type="cellIs" dxfId="23" priority="663" operator="equal">
      <formula>"水"</formula>
    </cfRule>
    <cfRule type="cellIs" dxfId="22" priority="664" operator="equal">
      <formula>"草"</formula>
    </cfRule>
    <cfRule type="cellIs" dxfId="21" priority="665" operator="equal">
      <formula>"火"</formula>
    </cfRule>
    <cfRule type="cellIs" dxfId="20" priority="666" operator="equal">
      <formula>"一般"</formula>
    </cfRule>
  </conditionalFormatting>
  <conditionalFormatting sqref="AA7">
    <cfRule type="colorScale" priority="169">
      <colorScale>
        <cfvo type="num" val="0"/>
        <cfvo type="num" val="0.5"/>
        <cfvo type="num" val="1"/>
        <color rgb="FFFF0000"/>
        <color rgb="FFFFC000"/>
        <color rgb="FF00B050"/>
      </colorScale>
    </cfRule>
  </conditionalFormatting>
  <conditionalFormatting sqref="AC7">
    <cfRule type="colorScale" priority="170">
      <colorScale>
        <cfvo type="num" val="0"/>
        <cfvo type="num" val="0.5"/>
        <cfvo type="num" val="1"/>
        <color theme="5"/>
        <color rgb="FF00B0F0"/>
        <color rgb="FF0070C0"/>
      </colorScale>
    </cfRule>
  </conditionalFormatting>
  <conditionalFormatting sqref="AB17">
    <cfRule type="cellIs" dxfId="20" priority="81" operator="equal">
      <formula>"一般"</formula>
    </cfRule>
    <cfRule type="cellIs" dxfId="21" priority="80" operator="equal">
      <formula>"火"</formula>
    </cfRule>
    <cfRule type="cellIs" dxfId="22" priority="79" operator="equal">
      <formula>"草"</formula>
    </cfRule>
    <cfRule type="cellIs" dxfId="23" priority="78" operator="equal">
      <formula>"水"</formula>
    </cfRule>
    <cfRule type="cellIs" dxfId="24" priority="77" operator="equal">
      <formula>"电"</formula>
    </cfRule>
    <cfRule type="cellIs" dxfId="25" priority="76" operator="equal">
      <formula>"冰"</formula>
    </cfRule>
    <cfRule type="cellIs" dxfId="26" priority="75" operator="equal">
      <formula>"毒"</formula>
    </cfRule>
    <cfRule type="cellIs" dxfId="27" priority="74" operator="equal">
      <formula>"虫"</formula>
    </cfRule>
    <cfRule type="cellIs" dxfId="28" priority="73" operator="equal">
      <formula>"龙"</formula>
    </cfRule>
    <cfRule type="cellIs" dxfId="29" priority="72" operator="equal">
      <formula>"恶"</formula>
    </cfRule>
    <cfRule type="cellIs" dxfId="30" priority="71" operator="equal">
      <formula>"钢"</formula>
    </cfRule>
    <cfRule type="cellIs" dxfId="31" priority="70" operator="equal">
      <formula>"格斗"</formula>
    </cfRule>
    <cfRule type="cellIs" dxfId="32" priority="69" operator="equal">
      <formula>"飞行"</formula>
    </cfRule>
    <cfRule type="cellIs" dxfId="33" priority="68" operator="equal">
      <formula>"超能力"</formula>
    </cfRule>
    <cfRule type="cellIs" dxfId="34" priority="67" operator="equal">
      <formula>"岩石"</formula>
    </cfRule>
    <cfRule type="cellIs" dxfId="35" priority="66" operator="equal">
      <formula>"幽灵"</formula>
    </cfRule>
    <cfRule type="cellIs" dxfId="36" priority="65" operator="equal">
      <formula>"妖精"</formula>
    </cfRule>
    <cfRule type="cellIs" dxfId="37" priority="64" operator="equal">
      <formula>"地面"</formula>
    </cfRule>
    <cfRule type="cellIs" dxfId="19" priority="63" operator="equal">
      <formula>"星晶"</formula>
    </cfRule>
  </conditionalFormatting>
  <conditionalFormatting sqref="AD17">
    <cfRule type="cellIs" dxfId="38" priority="124" operator="equal">
      <formula>"物理"</formula>
    </cfRule>
    <cfRule type="cellIs" dxfId="39" priority="123" operator="equal">
      <formula>"变化"</formula>
    </cfRule>
    <cfRule type="cellIs" dxfId="40" priority="122" operator="equal">
      <formula>"特殊"</formula>
    </cfRule>
  </conditionalFormatting>
  <conditionalFormatting sqref="AK17">
    <cfRule type="cellIs" dxfId="20" priority="19" operator="equal">
      <formula>"一般"</formula>
    </cfRule>
    <cfRule type="cellIs" dxfId="21" priority="18" operator="equal">
      <formula>"火"</formula>
    </cfRule>
    <cfRule type="cellIs" dxfId="22" priority="17" operator="equal">
      <formula>"草"</formula>
    </cfRule>
    <cfRule type="cellIs" dxfId="23" priority="16" operator="equal">
      <formula>"水"</formula>
    </cfRule>
    <cfRule type="cellIs" dxfId="24" priority="15" operator="equal">
      <formula>"电"</formula>
    </cfRule>
    <cfRule type="cellIs" dxfId="25" priority="14" operator="equal">
      <formula>"冰"</formula>
    </cfRule>
    <cfRule type="cellIs" dxfId="26" priority="13" operator="equal">
      <formula>"毒"</formula>
    </cfRule>
    <cfRule type="cellIs" dxfId="27" priority="12" operator="equal">
      <formula>"虫"</formula>
    </cfRule>
    <cfRule type="cellIs" dxfId="28" priority="11" operator="equal">
      <formula>"龙"</formula>
    </cfRule>
    <cfRule type="cellIs" dxfId="29" priority="10" operator="equal">
      <formula>"恶"</formula>
    </cfRule>
    <cfRule type="cellIs" dxfId="30" priority="9" operator="equal">
      <formula>"钢"</formula>
    </cfRule>
    <cfRule type="cellIs" dxfId="31" priority="8" operator="equal">
      <formula>"格斗"</formula>
    </cfRule>
    <cfRule type="cellIs" dxfId="32" priority="7" operator="equal">
      <formula>"飞行"</formula>
    </cfRule>
    <cfRule type="cellIs" dxfId="33" priority="6" operator="equal">
      <formula>"超能力"</formula>
    </cfRule>
    <cfRule type="cellIs" dxfId="34" priority="5" operator="equal">
      <formula>"岩石"</formula>
    </cfRule>
    <cfRule type="cellIs" dxfId="35" priority="4" operator="equal">
      <formula>"幽灵"</formula>
    </cfRule>
    <cfRule type="cellIs" dxfId="36" priority="3" operator="equal">
      <formula>"妖精"</formula>
    </cfRule>
    <cfRule type="cellIs" dxfId="37" priority="2" operator="equal">
      <formula>"地面"</formula>
    </cfRule>
    <cfRule type="cellIs" dxfId="19" priority="1" operator="equal">
      <formula>"星晶"</formula>
    </cfRule>
  </conditionalFormatting>
  <conditionalFormatting sqref="AM17">
    <cfRule type="cellIs" dxfId="38" priority="40" operator="equal">
      <formula>"物理"</formula>
    </cfRule>
    <cfRule type="cellIs" dxfId="39" priority="39" operator="equal">
      <formula>"变化"</formula>
    </cfRule>
    <cfRule type="cellIs" dxfId="40" priority="38" operator="equal">
      <formula>"特殊"</formula>
    </cfRule>
  </conditionalFormatting>
  <conditionalFormatting sqref="AM18">
    <cfRule type="cellIs" dxfId="20" priority="37" operator="equal">
      <formula>"一般"</formula>
    </cfRule>
    <cfRule type="cellIs" dxfId="21" priority="36" operator="equal">
      <formula>"火"</formula>
    </cfRule>
    <cfRule type="cellIs" dxfId="22" priority="35" operator="equal">
      <formula>"草"</formula>
    </cfRule>
    <cfRule type="cellIs" dxfId="23" priority="34" operator="equal">
      <formula>"水"</formula>
    </cfRule>
    <cfRule type="cellIs" dxfId="24" priority="33" operator="equal">
      <formula>"电"</formula>
    </cfRule>
    <cfRule type="cellIs" dxfId="25" priority="32" operator="equal">
      <formula>"冰"</formula>
    </cfRule>
    <cfRule type="cellIs" dxfId="26" priority="31" operator="equal">
      <formula>"毒"</formula>
    </cfRule>
    <cfRule type="cellIs" dxfId="27" priority="30" operator="equal">
      <formula>"虫"</formula>
    </cfRule>
    <cfRule type="cellIs" dxfId="28" priority="29" operator="equal">
      <formula>"龙"</formula>
    </cfRule>
    <cfRule type="cellIs" dxfId="29" priority="28" operator="equal">
      <formula>"恶"</formula>
    </cfRule>
    <cfRule type="cellIs" dxfId="30" priority="27" operator="equal">
      <formula>"钢"</formula>
    </cfRule>
    <cfRule type="cellIs" dxfId="31" priority="26" operator="equal">
      <formula>"格斗"</formula>
    </cfRule>
    <cfRule type="cellIs" dxfId="32" priority="25" operator="equal">
      <formula>"飞行"</formula>
    </cfRule>
    <cfRule type="cellIs" dxfId="33" priority="24" operator="equal">
      <formula>"超能力"</formula>
    </cfRule>
    <cfRule type="cellIs" dxfId="34" priority="23" operator="equal">
      <formula>"岩石"</formula>
    </cfRule>
    <cfRule type="cellIs" dxfId="35" priority="22" operator="equal">
      <formula>"幽灵"</formula>
    </cfRule>
    <cfRule type="cellIs" dxfId="36" priority="21" operator="equal">
      <formula>"妖精"</formula>
    </cfRule>
    <cfRule type="cellIs" dxfId="37" priority="20" operator="equal">
      <formula>"地面"</formula>
    </cfRule>
  </conditionalFormatting>
  <conditionalFormatting sqref="AB23">
    <cfRule type="cellIs" dxfId="20" priority="100" operator="equal">
      <formula>"一般"</formula>
    </cfRule>
    <cfRule type="cellIs" dxfId="21" priority="99" operator="equal">
      <formula>"火"</formula>
    </cfRule>
    <cfRule type="cellIs" dxfId="22" priority="98" operator="equal">
      <formula>"草"</formula>
    </cfRule>
    <cfRule type="cellIs" dxfId="23" priority="97" operator="equal">
      <formula>"水"</formula>
    </cfRule>
    <cfRule type="cellIs" dxfId="24" priority="96" operator="equal">
      <formula>"电"</formula>
    </cfRule>
    <cfRule type="cellIs" dxfId="25" priority="95" operator="equal">
      <formula>"冰"</formula>
    </cfRule>
    <cfRule type="cellIs" dxfId="26" priority="94" operator="equal">
      <formula>"毒"</formula>
    </cfRule>
    <cfRule type="cellIs" dxfId="27" priority="93" operator="equal">
      <formula>"虫"</formula>
    </cfRule>
    <cfRule type="cellIs" dxfId="28" priority="92" operator="equal">
      <formula>"龙"</formula>
    </cfRule>
    <cfRule type="cellIs" dxfId="29" priority="91" operator="equal">
      <formula>"恶"</formula>
    </cfRule>
    <cfRule type="cellIs" dxfId="30" priority="90" operator="equal">
      <formula>"钢"</formula>
    </cfRule>
    <cfRule type="cellIs" dxfId="31" priority="89" operator="equal">
      <formula>"格斗"</formula>
    </cfRule>
    <cfRule type="cellIs" dxfId="32" priority="88" operator="equal">
      <formula>"飞行"</formula>
    </cfRule>
    <cfRule type="cellIs" dxfId="33" priority="87" operator="equal">
      <formula>"超能力"</formula>
    </cfRule>
    <cfRule type="cellIs" dxfId="34" priority="86" operator="equal">
      <formula>"岩石"</formula>
    </cfRule>
    <cfRule type="cellIs" dxfId="35" priority="85" operator="equal">
      <formula>"幽灵"</formula>
    </cfRule>
    <cfRule type="cellIs" dxfId="36" priority="84" operator="equal">
      <formula>"妖精"</formula>
    </cfRule>
    <cfRule type="cellIs" dxfId="37" priority="83" operator="equal">
      <formula>"地面"</formula>
    </cfRule>
    <cfRule type="cellIs" dxfId="19" priority="82" operator="equal">
      <formula>"星晶"</formula>
    </cfRule>
  </conditionalFormatting>
  <conditionalFormatting sqref="AD23">
    <cfRule type="cellIs" dxfId="38" priority="121" operator="equal">
      <formula>"物理"</formula>
    </cfRule>
    <cfRule type="cellIs" dxfId="39" priority="120" operator="equal">
      <formula>"变化"</formula>
    </cfRule>
    <cfRule type="cellIs" dxfId="40" priority="119" operator="equal">
      <formula>"特殊"</formula>
    </cfRule>
  </conditionalFormatting>
  <conditionalFormatting sqref="AK23">
    <cfRule type="cellIs" dxfId="20" priority="59" operator="equal">
      <formula>"一般"</formula>
    </cfRule>
    <cfRule type="cellIs" dxfId="21" priority="58" operator="equal">
      <formula>"火"</formula>
    </cfRule>
    <cfRule type="cellIs" dxfId="22" priority="57" operator="equal">
      <formula>"草"</formula>
    </cfRule>
    <cfRule type="cellIs" dxfId="23" priority="56" operator="equal">
      <formula>"水"</formula>
    </cfRule>
    <cfRule type="cellIs" dxfId="24" priority="55" operator="equal">
      <formula>"电"</formula>
    </cfRule>
    <cfRule type="cellIs" dxfId="25" priority="54" operator="equal">
      <formula>"冰"</formula>
    </cfRule>
    <cfRule type="cellIs" dxfId="26" priority="53" operator="equal">
      <formula>"毒"</formula>
    </cfRule>
    <cfRule type="cellIs" dxfId="27" priority="52" operator="equal">
      <formula>"虫"</formula>
    </cfRule>
    <cfRule type="cellIs" dxfId="28" priority="51" operator="equal">
      <formula>"龙"</formula>
    </cfRule>
    <cfRule type="cellIs" dxfId="29" priority="50" operator="equal">
      <formula>"恶"</formula>
    </cfRule>
    <cfRule type="cellIs" dxfId="30" priority="49" operator="equal">
      <formula>"钢"</formula>
    </cfRule>
    <cfRule type="cellIs" dxfId="31" priority="48" operator="equal">
      <formula>"格斗"</formula>
    </cfRule>
    <cfRule type="cellIs" dxfId="32" priority="47" operator="equal">
      <formula>"飞行"</formula>
    </cfRule>
    <cfRule type="cellIs" dxfId="33" priority="46" operator="equal">
      <formula>"超能力"</formula>
    </cfRule>
    <cfRule type="cellIs" dxfId="34" priority="45" operator="equal">
      <formula>"岩石"</formula>
    </cfRule>
    <cfRule type="cellIs" dxfId="35" priority="44" operator="equal">
      <formula>"幽灵"</formula>
    </cfRule>
    <cfRule type="cellIs" dxfId="36" priority="43" operator="equal">
      <formula>"妖精"</formula>
    </cfRule>
    <cfRule type="cellIs" dxfId="37" priority="42" operator="equal">
      <formula>"地面"</formula>
    </cfRule>
    <cfRule type="cellIs" dxfId="19" priority="41" operator="equal">
      <formula>"星晶"</formula>
    </cfRule>
  </conditionalFormatting>
  <conditionalFormatting sqref="AM23">
    <cfRule type="cellIs" dxfId="38" priority="62" operator="equal">
      <formula>"物理"</formula>
    </cfRule>
    <cfRule type="cellIs" dxfId="39" priority="61" operator="equal">
      <formula>"变化"</formula>
    </cfRule>
    <cfRule type="cellIs" dxfId="40" priority="60" operator="equal">
      <formula>"特殊"</formula>
    </cfRule>
  </conditionalFormatting>
  <conditionalFormatting sqref="AD24">
    <cfRule type="cellIs" dxfId="20" priority="118" operator="equal">
      <formula>"一般"</formula>
    </cfRule>
    <cfRule type="cellIs" dxfId="21" priority="117" operator="equal">
      <formula>"火"</formula>
    </cfRule>
    <cfRule type="cellIs" dxfId="22" priority="116" operator="equal">
      <formula>"草"</formula>
    </cfRule>
    <cfRule type="cellIs" dxfId="23" priority="115" operator="equal">
      <formula>"水"</formula>
    </cfRule>
    <cfRule type="cellIs" dxfId="24" priority="114" operator="equal">
      <formula>"电"</formula>
    </cfRule>
    <cfRule type="cellIs" dxfId="25" priority="113" operator="equal">
      <formula>"冰"</formula>
    </cfRule>
    <cfRule type="cellIs" dxfId="26" priority="112" operator="equal">
      <formula>"毒"</formula>
    </cfRule>
    <cfRule type="cellIs" dxfId="27" priority="111" operator="equal">
      <formula>"虫"</formula>
    </cfRule>
    <cfRule type="cellIs" dxfId="28" priority="110" operator="equal">
      <formula>"龙"</formula>
    </cfRule>
    <cfRule type="cellIs" dxfId="29" priority="109" operator="equal">
      <formula>"恶"</formula>
    </cfRule>
    <cfRule type="cellIs" dxfId="30" priority="108" operator="equal">
      <formula>"钢"</formula>
    </cfRule>
    <cfRule type="cellIs" dxfId="31" priority="107" operator="equal">
      <formula>"格斗"</formula>
    </cfRule>
    <cfRule type="cellIs" dxfId="32" priority="106" operator="equal">
      <formula>"飞行"</formula>
    </cfRule>
    <cfRule type="cellIs" dxfId="33" priority="105" operator="equal">
      <formula>"超能力"</formula>
    </cfRule>
    <cfRule type="cellIs" dxfId="34" priority="104" operator="equal">
      <formula>"岩石"</formula>
    </cfRule>
    <cfRule type="cellIs" dxfId="35" priority="103" operator="equal">
      <formula>"幽灵"</formula>
    </cfRule>
    <cfRule type="cellIs" dxfId="36" priority="102" operator="equal">
      <formula>"妖精"</formula>
    </cfRule>
    <cfRule type="cellIs" dxfId="37" priority="101" operator="equal">
      <formula>"地面"</formula>
    </cfRule>
  </conditionalFormatting>
  <conditionalFormatting sqref="AO32">
    <cfRule type="cellIs" dxfId="40" priority="144" operator="equal">
      <formula>"特殊"</formula>
    </cfRule>
    <cfRule type="cellIs" dxfId="39" priority="145" operator="equal">
      <formula>"变化"</formula>
    </cfRule>
    <cfRule type="cellIs" dxfId="38" priority="146" operator="equal">
      <formula>"物理"</formula>
    </cfRule>
  </conditionalFormatting>
  <conditionalFormatting sqref="AO33">
    <cfRule type="cellIs" dxfId="19" priority="125" operator="equal">
      <formula>"星晶"</formula>
    </cfRule>
    <cfRule type="cellIs" dxfId="37" priority="126" operator="equal">
      <formula>"地面"</formula>
    </cfRule>
    <cfRule type="cellIs" dxfId="36" priority="127" operator="equal">
      <formula>"妖精"</formula>
    </cfRule>
    <cfRule type="cellIs" dxfId="35" priority="128" operator="equal">
      <formula>"幽灵"</formula>
    </cfRule>
    <cfRule type="cellIs" dxfId="34" priority="129" operator="equal">
      <formula>"岩石"</formula>
    </cfRule>
    <cfRule type="cellIs" dxfId="33" priority="130" operator="equal">
      <formula>"超能力"</formula>
    </cfRule>
    <cfRule type="cellIs" dxfId="32" priority="131" operator="equal">
      <formula>"飞行"</formula>
    </cfRule>
    <cfRule type="cellIs" dxfId="31" priority="132" operator="equal">
      <formula>"格斗"</formula>
    </cfRule>
    <cfRule type="cellIs" dxfId="30" priority="133" operator="equal">
      <formula>"钢"</formula>
    </cfRule>
    <cfRule type="cellIs" dxfId="29" priority="134" operator="equal">
      <formula>"恶"</formula>
    </cfRule>
    <cfRule type="cellIs" dxfId="28" priority="135" operator="equal">
      <formula>"龙"</formula>
    </cfRule>
    <cfRule type="cellIs" dxfId="27" priority="136" operator="equal">
      <formula>"虫"</formula>
    </cfRule>
    <cfRule type="cellIs" dxfId="26" priority="137" operator="equal">
      <formula>"毒"</formula>
    </cfRule>
    <cfRule type="cellIs" dxfId="25" priority="138" operator="equal">
      <formula>"冰"</formula>
    </cfRule>
    <cfRule type="cellIs" dxfId="24" priority="139" operator="equal">
      <formula>"电"</formula>
    </cfRule>
    <cfRule type="cellIs" dxfId="23" priority="140" operator="equal">
      <formula>"水"</formula>
    </cfRule>
    <cfRule type="cellIs" dxfId="22" priority="141" operator="equal">
      <formula>"草"</formula>
    </cfRule>
    <cfRule type="cellIs" dxfId="21" priority="142" operator="equal">
      <formula>"火"</formula>
    </cfRule>
    <cfRule type="cellIs" dxfId="20" priority="143" operator="equal">
      <formula>"一般"</formula>
    </cfRule>
  </conditionalFormatting>
  <conditionalFormatting sqref="X51">
    <cfRule type="cellIs" dxfId="19" priority="495" operator="equal">
      <formula>"星晶"</formula>
    </cfRule>
    <cfRule type="cellIs" dxfId="37" priority="496" operator="equal">
      <formula>"地面"</formula>
    </cfRule>
    <cfRule type="cellIs" dxfId="36" priority="497" operator="equal">
      <formula>"妖精"</formula>
    </cfRule>
    <cfRule type="cellIs" dxfId="35" priority="498" operator="equal">
      <formula>"幽灵"</formula>
    </cfRule>
    <cfRule type="cellIs" dxfId="34" priority="499" operator="equal">
      <formula>"岩石"</formula>
    </cfRule>
    <cfRule type="cellIs" dxfId="33" priority="500" operator="equal">
      <formula>"超能力"</formula>
    </cfRule>
    <cfRule type="cellIs" dxfId="32" priority="501" operator="equal">
      <formula>"飞行"</formula>
    </cfRule>
    <cfRule type="cellIs" dxfId="31" priority="502" operator="equal">
      <formula>"格斗"</formula>
    </cfRule>
    <cfRule type="cellIs" dxfId="30" priority="503" operator="equal">
      <formula>"钢"</formula>
    </cfRule>
    <cfRule type="cellIs" dxfId="29" priority="504" operator="equal">
      <formula>"恶"</formula>
    </cfRule>
    <cfRule type="cellIs" dxfId="28" priority="505" operator="equal">
      <formula>"龙"</formula>
    </cfRule>
    <cfRule type="cellIs" dxfId="27" priority="506" operator="equal">
      <formula>"虫"</formula>
    </cfRule>
    <cfRule type="cellIs" dxfId="26" priority="507" operator="equal">
      <formula>"毒"</formula>
    </cfRule>
    <cfRule type="cellIs" dxfId="25" priority="508" operator="equal">
      <formula>"冰"</formula>
    </cfRule>
    <cfRule type="cellIs" dxfId="24" priority="509" operator="equal">
      <formula>"电"</formula>
    </cfRule>
    <cfRule type="cellIs" dxfId="23" priority="510" operator="equal">
      <formula>"水"</formula>
    </cfRule>
    <cfRule type="cellIs" dxfId="22" priority="511" operator="equal">
      <formula>"草"</formula>
    </cfRule>
    <cfRule type="cellIs" dxfId="21" priority="512" operator="equal">
      <formula>"火"</formula>
    </cfRule>
    <cfRule type="cellIs" dxfId="20" priority="513" operator="equal">
      <formula>"一般"</formula>
    </cfRule>
  </conditionalFormatting>
  <conditionalFormatting sqref="Y51">
    <cfRule type="cellIs" dxfId="19" priority="457" operator="equal">
      <formula>"星晶"</formula>
    </cfRule>
    <cfRule type="cellIs" dxfId="37" priority="458" operator="equal">
      <formula>"地面"</formula>
    </cfRule>
    <cfRule type="cellIs" dxfId="36" priority="459" operator="equal">
      <formula>"妖精"</formula>
    </cfRule>
    <cfRule type="cellIs" dxfId="35" priority="460" operator="equal">
      <formula>"幽灵"</formula>
    </cfRule>
    <cfRule type="cellIs" dxfId="34" priority="461" operator="equal">
      <formula>"岩石"</formula>
    </cfRule>
    <cfRule type="cellIs" dxfId="33" priority="462" operator="equal">
      <formula>"超能力"</formula>
    </cfRule>
    <cfRule type="cellIs" dxfId="32" priority="463" operator="equal">
      <formula>"飞行"</formula>
    </cfRule>
    <cfRule type="cellIs" dxfId="31" priority="464" operator="equal">
      <formula>"格斗"</formula>
    </cfRule>
    <cfRule type="cellIs" dxfId="30" priority="465" operator="equal">
      <formula>"钢"</formula>
    </cfRule>
    <cfRule type="cellIs" dxfId="29" priority="466" operator="equal">
      <formula>"恶"</formula>
    </cfRule>
    <cfRule type="cellIs" dxfId="28" priority="467" operator="equal">
      <formula>"龙"</formula>
    </cfRule>
    <cfRule type="cellIs" dxfId="27" priority="468" operator="equal">
      <formula>"虫"</formula>
    </cfRule>
    <cfRule type="cellIs" dxfId="26" priority="469" operator="equal">
      <formula>"毒"</formula>
    </cfRule>
    <cfRule type="cellIs" dxfId="25" priority="470" operator="equal">
      <formula>"冰"</formula>
    </cfRule>
    <cfRule type="cellIs" dxfId="24" priority="471" operator="equal">
      <formula>"电"</formula>
    </cfRule>
    <cfRule type="cellIs" dxfId="23" priority="472" operator="equal">
      <formula>"水"</formula>
    </cfRule>
    <cfRule type="cellIs" dxfId="22" priority="473" operator="equal">
      <formula>"草"</formula>
    </cfRule>
    <cfRule type="cellIs" dxfId="21" priority="474" operator="equal">
      <formula>"火"</formula>
    </cfRule>
    <cfRule type="cellIs" dxfId="20" priority="475" operator="equal">
      <formula>"一般"</formula>
    </cfRule>
  </conditionalFormatting>
  <conditionalFormatting sqref="Z51">
    <cfRule type="cellIs" dxfId="19" priority="365" operator="equal">
      <formula>"星晶"</formula>
    </cfRule>
    <cfRule type="cellIs" dxfId="37" priority="369" operator="equal">
      <formula>"地面"</formula>
    </cfRule>
    <cfRule type="cellIs" dxfId="36" priority="373" operator="equal">
      <formula>"妖精"</formula>
    </cfRule>
    <cfRule type="cellIs" dxfId="35" priority="377" operator="equal">
      <formula>"幽灵"</formula>
    </cfRule>
    <cfRule type="cellIs" dxfId="34" priority="381" operator="equal">
      <formula>"岩石"</formula>
    </cfRule>
    <cfRule type="cellIs" dxfId="33" priority="385" operator="equal">
      <formula>"超能力"</formula>
    </cfRule>
    <cfRule type="cellIs" dxfId="32" priority="389" operator="equal">
      <formula>"飞行"</formula>
    </cfRule>
    <cfRule type="cellIs" dxfId="31" priority="393" operator="equal">
      <formula>"格斗"</formula>
    </cfRule>
    <cfRule type="cellIs" dxfId="30" priority="397" operator="equal">
      <formula>"钢"</formula>
    </cfRule>
    <cfRule type="cellIs" dxfId="29" priority="401" operator="equal">
      <formula>"恶"</formula>
    </cfRule>
    <cfRule type="cellIs" dxfId="28" priority="405" operator="equal">
      <formula>"龙"</formula>
    </cfRule>
    <cfRule type="cellIs" dxfId="27" priority="409" operator="equal">
      <formula>"虫"</formula>
    </cfRule>
    <cfRule type="cellIs" dxfId="26" priority="413" operator="equal">
      <formula>"毒"</formula>
    </cfRule>
    <cfRule type="cellIs" dxfId="25" priority="417" operator="equal">
      <formula>"冰"</formula>
    </cfRule>
    <cfRule type="cellIs" dxfId="24" priority="421" operator="equal">
      <formula>"电"</formula>
    </cfRule>
    <cfRule type="cellIs" dxfId="23" priority="425" operator="equal">
      <formula>"水"</formula>
    </cfRule>
    <cfRule type="cellIs" dxfId="22" priority="429" operator="equal">
      <formula>"草"</formula>
    </cfRule>
    <cfRule type="cellIs" dxfId="21" priority="433" operator="equal">
      <formula>"火"</formula>
    </cfRule>
    <cfRule type="cellIs" dxfId="20" priority="437" operator="equal">
      <formula>"一般"</formula>
    </cfRule>
  </conditionalFormatting>
  <conditionalFormatting sqref="AA51">
    <cfRule type="cellIs" dxfId="19" priority="231" operator="equal">
      <formula>"星晶"</formula>
    </cfRule>
    <cfRule type="cellIs" dxfId="37" priority="234" operator="equal">
      <formula>"地面"</formula>
    </cfRule>
    <cfRule type="cellIs" dxfId="36" priority="237" operator="equal">
      <formula>"妖精"</formula>
    </cfRule>
    <cfRule type="cellIs" dxfId="35" priority="240" operator="equal">
      <formula>"幽灵"</formula>
    </cfRule>
    <cfRule type="cellIs" dxfId="34" priority="243" operator="equal">
      <formula>"岩石"</formula>
    </cfRule>
    <cfRule type="cellIs" dxfId="33" priority="246" operator="equal">
      <formula>"超能力"</formula>
    </cfRule>
    <cfRule type="cellIs" dxfId="32" priority="249" operator="equal">
      <formula>"飞行"</formula>
    </cfRule>
    <cfRule type="cellIs" dxfId="31" priority="252" operator="equal">
      <formula>"格斗"</formula>
    </cfRule>
    <cfRule type="cellIs" dxfId="30" priority="255" operator="equal">
      <formula>"钢"</formula>
    </cfRule>
    <cfRule type="cellIs" dxfId="29" priority="258" operator="equal">
      <formula>"恶"</formula>
    </cfRule>
    <cfRule type="cellIs" dxfId="28" priority="261" operator="equal">
      <formula>"龙"</formula>
    </cfRule>
    <cfRule type="cellIs" dxfId="27" priority="264" operator="equal">
      <formula>"虫"</formula>
    </cfRule>
    <cfRule type="cellIs" dxfId="26" priority="267" operator="equal">
      <formula>"毒"</formula>
    </cfRule>
    <cfRule type="cellIs" dxfId="25" priority="270" operator="equal">
      <formula>"冰"</formula>
    </cfRule>
    <cfRule type="cellIs" dxfId="24" priority="273" operator="equal">
      <formula>"电"</formula>
    </cfRule>
    <cfRule type="cellIs" dxfId="23" priority="276" operator="equal">
      <formula>"水"</formula>
    </cfRule>
    <cfRule type="cellIs" dxfId="22" priority="279" operator="equal">
      <formula>"草"</formula>
    </cfRule>
    <cfRule type="cellIs" dxfId="21" priority="282" operator="equal">
      <formula>"火"</formula>
    </cfRule>
    <cfRule type="cellIs" dxfId="20" priority="285" operator="equal">
      <formula>"一般"</formula>
    </cfRule>
  </conditionalFormatting>
  <conditionalFormatting sqref="AB51">
    <cfRule type="cellIs" dxfId="19" priority="364" operator="equal">
      <formula>"星晶"</formula>
    </cfRule>
    <cfRule type="cellIs" dxfId="37" priority="368" operator="equal">
      <formula>"地面"</formula>
    </cfRule>
    <cfRule type="cellIs" dxfId="36" priority="372" operator="equal">
      <formula>"妖精"</formula>
    </cfRule>
    <cfRule type="cellIs" dxfId="35" priority="376" operator="equal">
      <formula>"幽灵"</formula>
    </cfRule>
    <cfRule type="cellIs" dxfId="34" priority="380" operator="equal">
      <formula>"岩石"</formula>
    </cfRule>
    <cfRule type="cellIs" dxfId="33" priority="384" operator="equal">
      <formula>"超能力"</formula>
    </cfRule>
    <cfRule type="cellIs" dxfId="32" priority="388" operator="equal">
      <formula>"飞行"</formula>
    </cfRule>
    <cfRule type="cellIs" dxfId="31" priority="392" operator="equal">
      <formula>"格斗"</formula>
    </cfRule>
    <cfRule type="cellIs" dxfId="30" priority="396" operator="equal">
      <formula>"钢"</formula>
    </cfRule>
    <cfRule type="cellIs" dxfId="29" priority="400" operator="equal">
      <formula>"恶"</formula>
    </cfRule>
    <cfRule type="cellIs" dxfId="28" priority="404" operator="equal">
      <formula>"龙"</formula>
    </cfRule>
    <cfRule type="cellIs" dxfId="27" priority="408" operator="equal">
      <formula>"虫"</formula>
    </cfRule>
    <cfRule type="cellIs" dxfId="26" priority="412" operator="equal">
      <formula>"毒"</formula>
    </cfRule>
    <cfRule type="cellIs" dxfId="25" priority="416" operator="equal">
      <formula>"冰"</formula>
    </cfRule>
    <cfRule type="cellIs" dxfId="24" priority="420" operator="equal">
      <formula>"电"</formula>
    </cfRule>
    <cfRule type="cellIs" dxfId="23" priority="424" operator="equal">
      <formula>"水"</formula>
    </cfRule>
    <cfRule type="cellIs" dxfId="22" priority="428" operator="equal">
      <formula>"草"</formula>
    </cfRule>
    <cfRule type="cellIs" dxfId="21" priority="432" operator="equal">
      <formula>"火"</formula>
    </cfRule>
    <cfRule type="cellIs" dxfId="20" priority="436" operator="equal">
      <formula>"一般"</formula>
    </cfRule>
  </conditionalFormatting>
  <conditionalFormatting sqref="AC51">
    <cfRule type="cellIs" dxfId="19" priority="230" operator="equal">
      <formula>"星晶"</formula>
    </cfRule>
    <cfRule type="cellIs" dxfId="37" priority="233" operator="equal">
      <formula>"地面"</formula>
    </cfRule>
    <cfRule type="cellIs" dxfId="36" priority="236" operator="equal">
      <formula>"妖精"</formula>
    </cfRule>
    <cfRule type="cellIs" dxfId="35" priority="239" operator="equal">
      <formula>"幽灵"</formula>
    </cfRule>
    <cfRule type="cellIs" dxfId="34" priority="242" operator="equal">
      <formula>"岩石"</formula>
    </cfRule>
    <cfRule type="cellIs" dxfId="33" priority="245" operator="equal">
      <formula>"超能力"</formula>
    </cfRule>
    <cfRule type="cellIs" dxfId="32" priority="248" operator="equal">
      <formula>"飞行"</formula>
    </cfRule>
    <cfRule type="cellIs" dxfId="31" priority="251" operator="equal">
      <formula>"格斗"</formula>
    </cfRule>
    <cfRule type="cellIs" dxfId="30" priority="254" operator="equal">
      <formula>"钢"</formula>
    </cfRule>
    <cfRule type="cellIs" dxfId="29" priority="257" operator="equal">
      <formula>"恶"</formula>
    </cfRule>
    <cfRule type="cellIs" dxfId="28" priority="260" operator="equal">
      <formula>"龙"</formula>
    </cfRule>
    <cfRule type="cellIs" dxfId="27" priority="263" operator="equal">
      <formula>"虫"</formula>
    </cfRule>
    <cfRule type="cellIs" dxfId="26" priority="266" operator="equal">
      <formula>"毒"</formula>
    </cfRule>
    <cfRule type="cellIs" dxfId="25" priority="269" operator="equal">
      <formula>"冰"</formula>
    </cfRule>
    <cfRule type="cellIs" dxfId="24" priority="272" operator="equal">
      <formula>"电"</formula>
    </cfRule>
    <cfRule type="cellIs" dxfId="23" priority="275" operator="equal">
      <formula>"水"</formula>
    </cfRule>
    <cfRule type="cellIs" dxfId="22" priority="278" operator="equal">
      <formula>"草"</formula>
    </cfRule>
    <cfRule type="cellIs" dxfId="21" priority="281" operator="equal">
      <formula>"火"</formula>
    </cfRule>
    <cfRule type="cellIs" dxfId="20" priority="284" operator="equal">
      <formula>"一般"</formula>
    </cfRule>
  </conditionalFormatting>
  <conditionalFormatting sqref="AD51">
    <cfRule type="cellIs" dxfId="19" priority="363" operator="equal">
      <formula>"星晶"</formula>
    </cfRule>
    <cfRule type="cellIs" dxfId="37" priority="367" operator="equal">
      <formula>"地面"</formula>
    </cfRule>
    <cfRule type="cellIs" dxfId="36" priority="371" operator="equal">
      <formula>"妖精"</formula>
    </cfRule>
    <cfRule type="cellIs" dxfId="35" priority="375" operator="equal">
      <formula>"幽灵"</formula>
    </cfRule>
    <cfRule type="cellIs" dxfId="34" priority="379" operator="equal">
      <formula>"岩石"</formula>
    </cfRule>
    <cfRule type="cellIs" dxfId="33" priority="383" operator="equal">
      <formula>"超能力"</formula>
    </cfRule>
    <cfRule type="cellIs" dxfId="32" priority="387" operator="equal">
      <formula>"飞行"</formula>
    </cfRule>
    <cfRule type="cellIs" dxfId="31" priority="391" operator="equal">
      <formula>"格斗"</formula>
    </cfRule>
    <cfRule type="cellIs" dxfId="30" priority="395" operator="equal">
      <formula>"钢"</formula>
    </cfRule>
    <cfRule type="cellIs" dxfId="29" priority="399" operator="equal">
      <formula>"恶"</formula>
    </cfRule>
    <cfRule type="cellIs" dxfId="28" priority="403" operator="equal">
      <formula>"龙"</formula>
    </cfRule>
    <cfRule type="cellIs" dxfId="27" priority="407" operator="equal">
      <formula>"虫"</formula>
    </cfRule>
    <cfRule type="cellIs" dxfId="26" priority="411" operator="equal">
      <formula>"毒"</formula>
    </cfRule>
    <cfRule type="cellIs" dxfId="25" priority="415" operator="equal">
      <formula>"冰"</formula>
    </cfRule>
    <cfRule type="cellIs" dxfId="24" priority="419" operator="equal">
      <formula>"电"</formula>
    </cfRule>
    <cfRule type="cellIs" dxfId="23" priority="423" operator="equal">
      <formula>"水"</formula>
    </cfRule>
    <cfRule type="cellIs" dxfId="22" priority="427" operator="equal">
      <formula>"草"</formula>
    </cfRule>
    <cfRule type="cellIs" dxfId="21" priority="431" operator="equal">
      <formula>"火"</formula>
    </cfRule>
    <cfRule type="cellIs" dxfId="20" priority="435" operator="equal">
      <formula>"一般"</formula>
    </cfRule>
  </conditionalFormatting>
  <conditionalFormatting sqref="AE51">
    <cfRule type="cellIs" dxfId="19" priority="229" operator="equal">
      <formula>"星晶"</formula>
    </cfRule>
    <cfRule type="cellIs" dxfId="37" priority="232" operator="equal">
      <formula>"地面"</formula>
    </cfRule>
    <cfRule type="cellIs" dxfId="36" priority="235" operator="equal">
      <formula>"妖精"</formula>
    </cfRule>
    <cfRule type="cellIs" dxfId="35" priority="238" operator="equal">
      <formula>"幽灵"</formula>
    </cfRule>
    <cfRule type="cellIs" dxfId="34" priority="241" operator="equal">
      <formula>"岩石"</formula>
    </cfRule>
    <cfRule type="cellIs" dxfId="33" priority="244" operator="equal">
      <formula>"超能力"</formula>
    </cfRule>
    <cfRule type="cellIs" dxfId="32" priority="247" operator="equal">
      <formula>"飞行"</formula>
    </cfRule>
    <cfRule type="cellIs" dxfId="31" priority="250" operator="equal">
      <formula>"格斗"</formula>
    </cfRule>
    <cfRule type="cellIs" dxfId="30" priority="253" operator="equal">
      <formula>"钢"</formula>
    </cfRule>
    <cfRule type="cellIs" dxfId="29" priority="256" operator="equal">
      <formula>"恶"</formula>
    </cfRule>
    <cfRule type="cellIs" dxfId="28" priority="259" operator="equal">
      <formula>"龙"</formula>
    </cfRule>
    <cfRule type="cellIs" dxfId="27" priority="262" operator="equal">
      <formula>"虫"</formula>
    </cfRule>
    <cfRule type="cellIs" dxfId="26" priority="265" operator="equal">
      <formula>"毒"</formula>
    </cfRule>
    <cfRule type="cellIs" dxfId="25" priority="268" operator="equal">
      <formula>"冰"</formula>
    </cfRule>
    <cfRule type="cellIs" dxfId="24" priority="271" operator="equal">
      <formula>"电"</formula>
    </cfRule>
    <cfRule type="cellIs" dxfId="23" priority="274" operator="equal">
      <formula>"水"</formula>
    </cfRule>
    <cfRule type="cellIs" dxfId="22" priority="277" operator="equal">
      <formula>"草"</formula>
    </cfRule>
    <cfRule type="cellIs" dxfId="21" priority="280" operator="equal">
      <formula>"火"</formula>
    </cfRule>
    <cfRule type="cellIs" dxfId="20" priority="283" operator="equal">
      <formula>"一般"</formula>
    </cfRule>
  </conditionalFormatting>
  <conditionalFormatting sqref="AF51">
    <cfRule type="cellIs" dxfId="19" priority="362" operator="equal">
      <formula>"星晶"</formula>
    </cfRule>
    <cfRule type="cellIs" dxfId="37" priority="366" operator="equal">
      <formula>"地面"</formula>
    </cfRule>
    <cfRule type="cellIs" dxfId="36" priority="370" operator="equal">
      <formula>"妖精"</formula>
    </cfRule>
    <cfRule type="cellIs" dxfId="35" priority="374" operator="equal">
      <formula>"幽灵"</formula>
    </cfRule>
    <cfRule type="cellIs" dxfId="34" priority="378" operator="equal">
      <formula>"岩石"</formula>
    </cfRule>
    <cfRule type="cellIs" dxfId="33" priority="382" operator="equal">
      <formula>"超能力"</formula>
    </cfRule>
    <cfRule type="cellIs" dxfId="32" priority="386" operator="equal">
      <formula>"飞行"</formula>
    </cfRule>
    <cfRule type="cellIs" dxfId="31" priority="390" operator="equal">
      <formula>"格斗"</formula>
    </cfRule>
    <cfRule type="cellIs" dxfId="30" priority="394" operator="equal">
      <formula>"钢"</formula>
    </cfRule>
    <cfRule type="cellIs" dxfId="29" priority="398" operator="equal">
      <formula>"恶"</formula>
    </cfRule>
    <cfRule type="cellIs" dxfId="28" priority="402" operator="equal">
      <formula>"龙"</formula>
    </cfRule>
    <cfRule type="cellIs" dxfId="27" priority="406" operator="equal">
      <formula>"虫"</formula>
    </cfRule>
    <cfRule type="cellIs" dxfId="26" priority="410" operator="equal">
      <formula>"毒"</formula>
    </cfRule>
    <cfRule type="cellIs" dxfId="25" priority="414" operator="equal">
      <formula>"冰"</formula>
    </cfRule>
    <cfRule type="cellIs" dxfId="24" priority="418" operator="equal">
      <formula>"电"</formula>
    </cfRule>
    <cfRule type="cellIs" dxfId="23" priority="422" operator="equal">
      <formula>"水"</formula>
    </cfRule>
    <cfRule type="cellIs" dxfId="22" priority="426" operator="equal">
      <formula>"草"</formula>
    </cfRule>
    <cfRule type="cellIs" dxfId="21" priority="430" operator="equal">
      <formula>"火"</formula>
    </cfRule>
    <cfRule type="cellIs" dxfId="20" priority="434" operator="equal">
      <formula>"一般"</formula>
    </cfRule>
  </conditionalFormatting>
  <conditionalFormatting sqref="X53">
    <cfRule type="cellIs" dxfId="19" priority="476" operator="equal">
      <formula>"星晶"</formula>
    </cfRule>
    <cfRule type="cellIs" dxfId="37" priority="477" operator="equal">
      <formula>"地面"</formula>
    </cfRule>
    <cfRule type="cellIs" dxfId="36" priority="478" operator="equal">
      <formula>"妖精"</formula>
    </cfRule>
    <cfRule type="cellIs" dxfId="35" priority="479" operator="equal">
      <formula>"幽灵"</formula>
    </cfRule>
    <cfRule type="cellIs" dxfId="34" priority="480" operator="equal">
      <formula>"岩石"</formula>
    </cfRule>
    <cfRule type="cellIs" dxfId="33" priority="481" operator="equal">
      <formula>"超能力"</formula>
    </cfRule>
    <cfRule type="cellIs" dxfId="32" priority="482" operator="equal">
      <formula>"飞行"</formula>
    </cfRule>
    <cfRule type="cellIs" dxfId="31" priority="483" operator="equal">
      <formula>"格斗"</formula>
    </cfRule>
    <cfRule type="cellIs" dxfId="30" priority="484" operator="equal">
      <formula>"钢"</formula>
    </cfRule>
    <cfRule type="cellIs" dxfId="29" priority="485" operator="equal">
      <formula>"恶"</formula>
    </cfRule>
    <cfRule type="cellIs" dxfId="28" priority="486" operator="equal">
      <formula>"龙"</formula>
    </cfRule>
    <cfRule type="cellIs" dxfId="27" priority="487" operator="equal">
      <formula>"虫"</formula>
    </cfRule>
    <cfRule type="cellIs" dxfId="26" priority="488" operator="equal">
      <formula>"毒"</formula>
    </cfRule>
    <cfRule type="cellIs" dxfId="25" priority="489" operator="equal">
      <formula>"冰"</formula>
    </cfRule>
    <cfRule type="cellIs" dxfId="24" priority="490" operator="equal">
      <formula>"电"</formula>
    </cfRule>
    <cfRule type="cellIs" dxfId="23" priority="491" operator="equal">
      <formula>"水"</formula>
    </cfRule>
    <cfRule type="cellIs" dxfId="22" priority="492" operator="equal">
      <formula>"草"</formula>
    </cfRule>
    <cfRule type="cellIs" dxfId="21" priority="493" operator="equal">
      <formula>"火"</formula>
    </cfRule>
    <cfRule type="cellIs" dxfId="20" priority="494" operator="equal">
      <formula>"一般"</formula>
    </cfRule>
  </conditionalFormatting>
  <conditionalFormatting sqref="Y53">
    <cfRule type="cellIs" dxfId="19" priority="438" operator="equal">
      <formula>"星晶"</formula>
    </cfRule>
    <cfRule type="cellIs" dxfId="37" priority="439" operator="equal">
      <formula>"地面"</formula>
    </cfRule>
    <cfRule type="cellIs" dxfId="36" priority="440" operator="equal">
      <formula>"妖精"</formula>
    </cfRule>
    <cfRule type="cellIs" dxfId="35" priority="441" operator="equal">
      <formula>"幽灵"</formula>
    </cfRule>
    <cfRule type="cellIs" dxfId="34" priority="442" operator="equal">
      <formula>"岩石"</formula>
    </cfRule>
    <cfRule type="cellIs" dxfId="33" priority="443" operator="equal">
      <formula>"超能力"</formula>
    </cfRule>
    <cfRule type="cellIs" dxfId="32" priority="444" operator="equal">
      <formula>"飞行"</formula>
    </cfRule>
    <cfRule type="cellIs" dxfId="31" priority="445" operator="equal">
      <formula>"格斗"</formula>
    </cfRule>
    <cfRule type="cellIs" dxfId="30" priority="446" operator="equal">
      <formula>"钢"</formula>
    </cfRule>
    <cfRule type="cellIs" dxfId="29" priority="447" operator="equal">
      <formula>"恶"</formula>
    </cfRule>
    <cfRule type="cellIs" dxfId="28" priority="448" operator="equal">
      <formula>"龙"</formula>
    </cfRule>
    <cfRule type="cellIs" dxfId="27" priority="449" operator="equal">
      <formula>"虫"</formula>
    </cfRule>
    <cfRule type="cellIs" dxfId="26" priority="450" operator="equal">
      <formula>"毒"</formula>
    </cfRule>
    <cfRule type="cellIs" dxfId="25" priority="451" operator="equal">
      <formula>"冰"</formula>
    </cfRule>
    <cfRule type="cellIs" dxfId="24" priority="452" operator="equal">
      <formula>"电"</formula>
    </cfRule>
    <cfRule type="cellIs" dxfId="23" priority="453" operator="equal">
      <formula>"水"</formula>
    </cfRule>
    <cfRule type="cellIs" dxfId="22" priority="454" operator="equal">
      <formula>"草"</formula>
    </cfRule>
    <cfRule type="cellIs" dxfId="21" priority="455" operator="equal">
      <formula>"火"</formula>
    </cfRule>
    <cfRule type="cellIs" dxfId="20" priority="456" operator="equal">
      <formula>"一般"</formula>
    </cfRule>
  </conditionalFormatting>
  <conditionalFormatting sqref="Z53">
    <cfRule type="cellIs" dxfId="19" priority="289" operator="equal">
      <formula>"星晶"</formula>
    </cfRule>
    <cfRule type="cellIs" dxfId="37" priority="293" operator="equal">
      <formula>"地面"</formula>
    </cfRule>
    <cfRule type="cellIs" dxfId="36" priority="297" operator="equal">
      <formula>"妖精"</formula>
    </cfRule>
    <cfRule type="cellIs" dxfId="35" priority="301" operator="equal">
      <formula>"幽灵"</formula>
    </cfRule>
    <cfRule type="cellIs" dxfId="34" priority="305" operator="equal">
      <formula>"岩石"</formula>
    </cfRule>
    <cfRule type="cellIs" dxfId="33" priority="309" operator="equal">
      <formula>"超能力"</formula>
    </cfRule>
    <cfRule type="cellIs" dxfId="32" priority="313" operator="equal">
      <formula>"飞行"</formula>
    </cfRule>
    <cfRule type="cellIs" dxfId="31" priority="317" operator="equal">
      <formula>"格斗"</formula>
    </cfRule>
    <cfRule type="cellIs" dxfId="30" priority="321" operator="equal">
      <formula>"钢"</formula>
    </cfRule>
    <cfRule type="cellIs" dxfId="29" priority="325" operator="equal">
      <formula>"恶"</formula>
    </cfRule>
    <cfRule type="cellIs" dxfId="28" priority="329" operator="equal">
      <formula>"龙"</formula>
    </cfRule>
    <cfRule type="cellIs" dxfId="27" priority="333" operator="equal">
      <formula>"虫"</formula>
    </cfRule>
    <cfRule type="cellIs" dxfId="26" priority="337" operator="equal">
      <formula>"毒"</formula>
    </cfRule>
    <cfRule type="cellIs" dxfId="25" priority="341" operator="equal">
      <formula>"冰"</formula>
    </cfRule>
    <cfRule type="cellIs" dxfId="24" priority="345" operator="equal">
      <formula>"电"</formula>
    </cfRule>
    <cfRule type="cellIs" dxfId="23" priority="349" operator="equal">
      <formula>"水"</formula>
    </cfRule>
    <cfRule type="cellIs" dxfId="22" priority="353" operator="equal">
      <formula>"草"</formula>
    </cfRule>
    <cfRule type="cellIs" dxfId="21" priority="357" operator="equal">
      <formula>"火"</formula>
    </cfRule>
    <cfRule type="cellIs" dxfId="20" priority="361" operator="equal">
      <formula>"一般"</formula>
    </cfRule>
  </conditionalFormatting>
  <conditionalFormatting sqref="AA53">
    <cfRule type="cellIs" dxfId="19" priority="174" operator="equal">
      <formula>"星晶"</formula>
    </cfRule>
    <cfRule type="cellIs" dxfId="37" priority="177" operator="equal">
      <formula>"地面"</formula>
    </cfRule>
    <cfRule type="cellIs" dxfId="36" priority="180" operator="equal">
      <formula>"妖精"</formula>
    </cfRule>
    <cfRule type="cellIs" dxfId="35" priority="183" operator="equal">
      <formula>"幽灵"</formula>
    </cfRule>
    <cfRule type="cellIs" dxfId="34" priority="186" operator="equal">
      <formula>"岩石"</formula>
    </cfRule>
    <cfRule type="cellIs" dxfId="33" priority="189" operator="equal">
      <formula>"超能力"</formula>
    </cfRule>
    <cfRule type="cellIs" dxfId="32" priority="192" operator="equal">
      <formula>"飞行"</formula>
    </cfRule>
    <cfRule type="cellIs" dxfId="31" priority="195" operator="equal">
      <formula>"格斗"</formula>
    </cfRule>
    <cfRule type="cellIs" dxfId="30" priority="198" operator="equal">
      <formula>"钢"</formula>
    </cfRule>
    <cfRule type="cellIs" dxfId="29" priority="201" operator="equal">
      <formula>"恶"</formula>
    </cfRule>
    <cfRule type="cellIs" dxfId="28" priority="204" operator="equal">
      <formula>"龙"</formula>
    </cfRule>
    <cfRule type="cellIs" dxfId="27" priority="207" operator="equal">
      <formula>"虫"</formula>
    </cfRule>
    <cfRule type="cellIs" dxfId="26" priority="210" operator="equal">
      <formula>"毒"</formula>
    </cfRule>
    <cfRule type="cellIs" dxfId="25" priority="213" operator="equal">
      <formula>"冰"</formula>
    </cfRule>
    <cfRule type="cellIs" dxfId="24" priority="216" operator="equal">
      <formula>"电"</formula>
    </cfRule>
    <cfRule type="cellIs" dxfId="23" priority="219" operator="equal">
      <formula>"水"</formula>
    </cfRule>
    <cfRule type="cellIs" dxfId="22" priority="222" operator="equal">
      <formula>"草"</formula>
    </cfRule>
    <cfRule type="cellIs" dxfId="21" priority="225" operator="equal">
      <formula>"火"</formula>
    </cfRule>
    <cfRule type="cellIs" dxfId="20" priority="228" operator="equal">
      <formula>"一般"</formula>
    </cfRule>
  </conditionalFormatting>
  <conditionalFormatting sqref="AB53">
    <cfRule type="cellIs" dxfId="19" priority="288" operator="equal">
      <formula>"星晶"</formula>
    </cfRule>
    <cfRule type="cellIs" dxfId="37" priority="292" operator="equal">
      <formula>"地面"</formula>
    </cfRule>
    <cfRule type="cellIs" dxfId="36" priority="296" operator="equal">
      <formula>"妖精"</formula>
    </cfRule>
    <cfRule type="cellIs" dxfId="35" priority="300" operator="equal">
      <formula>"幽灵"</formula>
    </cfRule>
    <cfRule type="cellIs" dxfId="34" priority="304" operator="equal">
      <formula>"岩石"</formula>
    </cfRule>
    <cfRule type="cellIs" dxfId="33" priority="308" operator="equal">
      <formula>"超能力"</formula>
    </cfRule>
    <cfRule type="cellIs" dxfId="32" priority="312" operator="equal">
      <formula>"飞行"</formula>
    </cfRule>
    <cfRule type="cellIs" dxfId="31" priority="316" operator="equal">
      <formula>"格斗"</formula>
    </cfRule>
    <cfRule type="cellIs" dxfId="30" priority="320" operator="equal">
      <formula>"钢"</formula>
    </cfRule>
    <cfRule type="cellIs" dxfId="29" priority="324" operator="equal">
      <formula>"恶"</formula>
    </cfRule>
    <cfRule type="cellIs" dxfId="28" priority="328" operator="equal">
      <formula>"龙"</formula>
    </cfRule>
    <cfRule type="cellIs" dxfId="27" priority="332" operator="equal">
      <formula>"虫"</formula>
    </cfRule>
    <cfRule type="cellIs" dxfId="26" priority="336" operator="equal">
      <formula>"毒"</formula>
    </cfRule>
    <cfRule type="cellIs" dxfId="25" priority="340" operator="equal">
      <formula>"冰"</formula>
    </cfRule>
    <cfRule type="cellIs" dxfId="24" priority="344" operator="equal">
      <formula>"电"</formula>
    </cfRule>
    <cfRule type="cellIs" dxfId="23" priority="348" operator="equal">
      <formula>"水"</formula>
    </cfRule>
    <cfRule type="cellIs" dxfId="22" priority="352" operator="equal">
      <formula>"草"</formula>
    </cfRule>
    <cfRule type="cellIs" dxfId="21" priority="356" operator="equal">
      <formula>"火"</formula>
    </cfRule>
    <cfRule type="cellIs" dxfId="20" priority="360" operator="equal">
      <formula>"一般"</formula>
    </cfRule>
  </conditionalFormatting>
  <conditionalFormatting sqref="AC53">
    <cfRule type="cellIs" dxfId="19" priority="173" operator="equal">
      <formula>"星晶"</formula>
    </cfRule>
    <cfRule type="cellIs" dxfId="37" priority="176" operator="equal">
      <formula>"地面"</formula>
    </cfRule>
    <cfRule type="cellIs" dxfId="36" priority="179" operator="equal">
      <formula>"妖精"</formula>
    </cfRule>
    <cfRule type="cellIs" dxfId="35" priority="182" operator="equal">
      <formula>"幽灵"</formula>
    </cfRule>
    <cfRule type="cellIs" dxfId="34" priority="185" operator="equal">
      <formula>"岩石"</formula>
    </cfRule>
    <cfRule type="cellIs" dxfId="33" priority="188" operator="equal">
      <formula>"超能力"</formula>
    </cfRule>
    <cfRule type="cellIs" dxfId="32" priority="191" operator="equal">
      <formula>"飞行"</formula>
    </cfRule>
    <cfRule type="cellIs" dxfId="31" priority="194" operator="equal">
      <formula>"格斗"</formula>
    </cfRule>
    <cfRule type="cellIs" dxfId="30" priority="197" operator="equal">
      <formula>"钢"</formula>
    </cfRule>
    <cfRule type="cellIs" dxfId="29" priority="200" operator="equal">
      <formula>"恶"</formula>
    </cfRule>
    <cfRule type="cellIs" dxfId="28" priority="203" operator="equal">
      <formula>"龙"</formula>
    </cfRule>
    <cfRule type="cellIs" dxfId="27" priority="206" operator="equal">
      <formula>"虫"</formula>
    </cfRule>
    <cfRule type="cellIs" dxfId="26" priority="209" operator="equal">
      <formula>"毒"</formula>
    </cfRule>
    <cfRule type="cellIs" dxfId="25" priority="212" operator="equal">
      <formula>"冰"</formula>
    </cfRule>
    <cfRule type="cellIs" dxfId="24" priority="215" operator="equal">
      <formula>"电"</formula>
    </cfRule>
    <cfRule type="cellIs" dxfId="23" priority="218" operator="equal">
      <formula>"水"</formula>
    </cfRule>
    <cfRule type="cellIs" dxfId="22" priority="221" operator="equal">
      <formula>"草"</formula>
    </cfRule>
    <cfRule type="cellIs" dxfId="21" priority="224" operator="equal">
      <formula>"火"</formula>
    </cfRule>
    <cfRule type="cellIs" dxfId="20" priority="227" operator="equal">
      <formula>"一般"</formula>
    </cfRule>
  </conditionalFormatting>
  <conditionalFormatting sqref="AD53">
    <cfRule type="cellIs" dxfId="19" priority="287" operator="equal">
      <formula>"星晶"</formula>
    </cfRule>
    <cfRule type="cellIs" dxfId="37" priority="291" operator="equal">
      <formula>"地面"</formula>
    </cfRule>
    <cfRule type="cellIs" dxfId="36" priority="295" operator="equal">
      <formula>"妖精"</formula>
    </cfRule>
    <cfRule type="cellIs" dxfId="35" priority="299" operator="equal">
      <formula>"幽灵"</formula>
    </cfRule>
    <cfRule type="cellIs" dxfId="34" priority="303" operator="equal">
      <formula>"岩石"</formula>
    </cfRule>
    <cfRule type="cellIs" dxfId="33" priority="307" operator="equal">
      <formula>"超能力"</formula>
    </cfRule>
    <cfRule type="cellIs" dxfId="32" priority="311" operator="equal">
      <formula>"飞行"</formula>
    </cfRule>
    <cfRule type="cellIs" dxfId="31" priority="315" operator="equal">
      <formula>"格斗"</formula>
    </cfRule>
    <cfRule type="cellIs" dxfId="30" priority="319" operator="equal">
      <formula>"钢"</formula>
    </cfRule>
    <cfRule type="cellIs" dxfId="29" priority="323" operator="equal">
      <formula>"恶"</formula>
    </cfRule>
    <cfRule type="cellIs" dxfId="28" priority="327" operator="equal">
      <formula>"龙"</formula>
    </cfRule>
    <cfRule type="cellIs" dxfId="27" priority="331" operator="equal">
      <formula>"虫"</formula>
    </cfRule>
    <cfRule type="cellIs" dxfId="26" priority="335" operator="equal">
      <formula>"毒"</formula>
    </cfRule>
    <cfRule type="cellIs" dxfId="25" priority="339" operator="equal">
      <formula>"冰"</formula>
    </cfRule>
    <cfRule type="cellIs" dxfId="24" priority="343" operator="equal">
      <formula>"电"</formula>
    </cfRule>
    <cfRule type="cellIs" dxfId="23" priority="347" operator="equal">
      <formula>"水"</formula>
    </cfRule>
    <cfRule type="cellIs" dxfId="22" priority="351" operator="equal">
      <formula>"草"</formula>
    </cfRule>
    <cfRule type="cellIs" dxfId="21" priority="355" operator="equal">
      <formula>"火"</formula>
    </cfRule>
    <cfRule type="cellIs" dxfId="20" priority="359" operator="equal">
      <formula>"一般"</formula>
    </cfRule>
  </conditionalFormatting>
  <conditionalFormatting sqref="AE53">
    <cfRule type="cellIs" dxfId="19" priority="172" operator="equal">
      <formula>"星晶"</formula>
    </cfRule>
    <cfRule type="cellIs" dxfId="37" priority="175" operator="equal">
      <formula>"地面"</formula>
    </cfRule>
    <cfRule type="cellIs" dxfId="36" priority="178" operator="equal">
      <formula>"妖精"</formula>
    </cfRule>
    <cfRule type="cellIs" dxfId="35" priority="181" operator="equal">
      <formula>"幽灵"</formula>
    </cfRule>
    <cfRule type="cellIs" dxfId="34" priority="184" operator="equal">
      <formula>"岩石"</formula>
    </cfRule>
    <cfRule type="cellIs" dxfId="33" priority="187" operator="equal">
      <formula>"超能力"</formula>
    </cfRule>
    <cfRule type="cellIs" dxfId="32" priority="190" operator="equal">
      <formula>"飞行"</formula>
    </cfRule>
    <cfRule type="cellIs" dxfId="31" priority="193" operator="equal">
      <formula>"格斗"</formula>
    </cfRule>
    <cfRule type="cellIs" dxfId="30" priority="196" operator="equal">
      <formula>"钢"</formula>
    </cfRule>
    <cfRule type="cellIs" dxfId="29" priority="199" operator="equal">
      <formula>"恶"</formula>
    </cfRule>
    <cfRule type="cellIs" dxfId="28" priority="202" operator="equal">
      <formula>"龙"</formula>
    </cfRule>
    <cfRule type="cellIs" dxfId="27" priority="205" operator="equal">
      <formula>"虫"</formula>
    </cfRule>
    <cfRule type="cellIs" dxfId="26" priority="208" operator="equal">
      <formula>"毒"</formula>
    </cfRule>
    <cfRule type="cellIs" dxfId="25" priority="211" operator="equal">
      <formula>"冰"</formula>
    </cfRule>
    <cfRule type="cellIs" dxfId="24" priority="214" operator="equal">
      <formula>"电"</formula>
    </cfRule>
    <cfRule type="cellIs" dxfId="23" priority="217" operator="equal">
      <formula>"水"</formula>
    </cfRule>
    <cfRule type="cellIs" dxfId="22" priority="220" operator="equal">
      <formula>"草"</formula>
    </cfRule>
    <cfRule type="cellIs" dxfId="21" priority="223" operator="equal">
      <formula>"火"</formula>
    </cfRule>
    <cfRule type="cellIs" dxfId="20" priority="226" operator="equal">
      <formula>"一般"</formula>
    </cfRule>
  </conditionalFormatting>
  <conditionalFormatting sqref="AF53">
    <cfRule type="cellIs" dxfId="19" priority="286" operator="equal">
      <formula>"星晶"</formula>
    </cfRule>
    <cfRule type="cellIs" dxfId="37" priority="290" operator="equal">
      <formula>"地面"</formula>
    </cfRule>
    <cfRule type="cellIs" dxfId="36" priority="294" operator="equal">
      <formula>"妖精"</formula>
    </cfRule>
    <cfRule type="cellIs" dxfId="35" priority="298" operator="equal">
      <formula>"幽灵"</formula>
    </cfRule>
    <cfRule type="cellIs" dxfId="34" priority="302" operator="equal">
      <formula>"岩石"</formula>
    </cfRule>
    <cfRule type="cellIs" dxfId="33" priority="306" operator="equal">
      <formula>"超能力"</formula>
    </cfRule>
    <cfRule type="cellIs" dxfId="32" priority="310" operator="equal">
      <formula>"飞行"</formula>
    </cfRule>
    <cfRule type="cellIs" dxfId="31" priority="314" operator="equal">
      <formula>"格斗"</formula>
    </cfRule>
    <cfRule type="cellIs" dxfId="30" priority="318" operator="equal">
      <formula>"钢"</formula>
    </cfRule>
    <cfRule type="cellIs" dxfId="29" priority="322" operator="equal">
      <formula>"恶"</formula>
    </cfRule>
    <cfRule type="cellIs" dxfId="28" priority="326" operator="equal">
      <formula>"龙"</formula>
    </cfRule>
    <cfRule type="cellIs" dxfId="27" priority="330" operator="equal">
      <formula>"虫"</formula>
    </cfRule>
    <cfRule type="cellIs" dxfId="26" priority="334" operator="equal">
      <formula>"毒"</formula>
    </cfRule>
    <cfRule type="cellIs" dxfId="25" priority="338" operator="equal">
      <formula>"冰"</formula>
    </cfRule>
    <cfRule type="cellIs" dxfId="24" priority="342" operator="equal">
      <formula>"电"</formula>
    </cfRule>
    <cfRule type="cellIs" dxfId="23" priority="346" operator="equal">
      <formula>"水"</formula>
    </cfRule>
    <cfRule type="cellIs" dxfId="22" priority="350" operator="equal">
      <formula>"草"</formula>
    </cfRule>
    <cfRule type="cellIs" dxfId="21" priority="354" operator="equal">
      <formula>"火"</formula>
    </cfRule>
    <cfRule type="cellIs" dxfId="20" priority="358" operator="equal">
      <formula>"一般"</formula>
    </cfRule>
  </conditionalFormatting>
  <conditionalFormatting sqref="AC2:AC3">
    <cfRule type="cellIs" dxfId="37" priority="745" operator="equal">
      <formula>"地面"</formula>
    </cfRule>
    <cfRule type="cellIs" dxfId="36" priority="746" operator="equal">
      <formula>"妖精"</formula>
    </cfRule>
    <cfRule type="cellIs" dxfId="35" priority="747" operator="equal">
      <formula>"幽灵"</formula>
    </cfRule>
    <cfRule type="cellIs" dxfId="34" priority="748" operator="equal">
      <formula>"岩石"</formula>
    </cfRule>
    <cfRule type="cellIs" dxfId="33" priority="749" operator="equal">
      <formula>"超能力"</formula>
    </cfRule>
    <cfRule type="cellIs" dxfId="32" priority="750" operator="equal">
      <formula>"飞行"</formula>
    </cfRule>
    <cfRule type="cellIs" dxfId="31" priority="751" operator="equal">
      <formula>"格斗"</formula>
    </cfRule>
    <cfRule type="cellIs" dxfId="30" priority="752" operator="equal">
      <formula>"钢"</formula>
    </cfRule>
    <cfRule type="cellIs" dxfId="29" priority="753" operator="equal">
      <formula>"恶"</formula>
    </cfRule>
    <cfRule type="cellIs" dxfId="28" priority="754" operator="equal">
      <formula>"龙"</formula>
    </cfRule>
    <cfRule type="cellIs" dxfId="27" priority="755" operator="equal">
      <formula>"虫"</formula>
    </cfRule>
    <cfRule type="cellIs" dxfId="26" priority="756" operator="equal">
      <formula>"毒"</formula>
    </cfRule>
    <cfRule type="cellIs" dxfId="25" priority="757" operator="equal">
      <formula>"冰"</formula>
    </cfRule>
    <cfRule type="cellIs" dxfId="24" priority="758" operator="equal">
      <formula>"电"</formula>
    </cfRule>
    <cfRule type="cellIs" dxfId="23" priority="759" operator="equal">
      <formula>"水"</formula>
    </cfRule>
    <cfRule type="cellIs" dxfId="22" priority="760" operator="equal">
      <formula>"草"</formula>
    </cfRule>
    <cfRule type="cellIs" dxfId="21" priority="761" operator="equal">
      <formula>"火"</formula>
    </cfRule>
    <cfRule type="cellIs" dxfId="20" priority="762" operator="equal">
      <formula>"一般"</formula>
    </cfRule>
  </conditionalFormatting>
  <dataValidations count="16">
    <dataValidation type="list" allowBlank="1" showInputMessage="1" showErrorMessage="1" sqref="Y17 AH17 Y23 AH23 AM32">
      <formula1>招式表!$C:$C</formula1>
    </dataValidation>
    <dataValidation type="list" allowBlank="1" showInputMessage="1" showErrorMessage="1" sqref="AM33">
      <formula1>"Z,极巨"</formula1>
    </dataValidation>
    <dataValidation type="list" allowBlank="1" showInputMessage="1" showErrorMessage="1" sqref="AJ51">
      <formula1>其它!$T$3:$T$38</formula1>
    </dataValidation>
    <dataValidation type="list" allowBlank="1" showInputMessage="1" showErrorMessage="1" sqref="AJ52">
      <formula1>"正常,冰冻,睡眠,中毒,麻痹,灼伤"</formula1>
    </dataValidation>
    <dataValidation type="list" allowBlank="1" showInputMessage="1" showErrorMessage="1" sqref="B2:B47">
      <formula1>编号表!$A:$A</formula1>
    </dataValidation>
    <dataValidation type="list" allowBlank="1" showInputMessage="1" showErrorMessage="1" sqref="C2:C47">
      <formula1>编号表!$B:$B</formula1>
    </dataValidation>
    <dataValidation type="list" allowBlank="1" showInputMessage="1" showErrorMessage="1" sqref="D2:D47">
      <formula1>"♂,♀,无"</formula1>
    </dataValidation>
    <dataValidation type="list" allowBlank="1" showInputMessage="1" showErrorMessage="1" sqref="E2:E47">
      <formula1>"1,2,隐藏"</formula1>
    </dataValidation>
    <dataValidation type="list" allowBlank="1" showInputMessage="1" showErrorMessage="1" sqref="F2:F47">
      <formula1>"普通,大,小,特大,特小,超级大,超级小,头目,极巨化"</formula1>
    </dataValidation>
    <dataValidation type="list" allowBlank="1" showInputMessage="1" showErrorMessage="1" sqref="G2:G47">
      <formula1>"0,1,2,3,4,5,6,7,8,9,10"</formula1>
    </dataValidation>
    <dataValidation type="list" allowBlank="1" showInputMessage="1" showErrorMessage="1" sqref="H2:H47">
      <formula1>"极巨化,超级巨化,无极巨化"</formula1>
    </dataValidation>
    <dataValidation type="list" allowBlank="1" showInputMessage="1" showErrorMessage="1" sqref="I2:I47">
      <formula1>"星晶,水,火,草,电,冰,恶,虫,毒,钢,龙,一般,格斗,幽灵,超能力,岩石,地面,飞行,妖精"</formula1>
    </dataValidation>
    <dataValidation type="list" allowBlank="1" showInputMessage="1" showErrorMessage="1" sqref="Y2:Y3">
      <formula1>$A:$A</formula1>
    </dataValidation>
    <dataValidation allowBlank="1" showInputMessage="1" showErrorMessage="1" sqref="Y4:Y5 Y8:Y9 AA2:AA4 AC4:AC5 AF2:AF13"/>
    <dataValidation type="list" allowBlank="1" showInputMessage="1" showErrorMessage="1" sqref="L2:Q47">
      <formula1>"S,A,B,C,D,E,F"</formula1>
    </dataValidation>
    <dataValidation type="list" allowBlank="1" showInputMessage="1" showErrorMessage="1" sqref="AN34:AO35">
      <formula1>其它!$C$41:$C$129</formula1>
    </dataValidation>
  </dataValidation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256"/>
  <sheetViews>
    <sheetView workbookViewId="0">
      <pane ySplit="1" topLeftCell="A2" activePane="bottomLeft" state="frozen"/>
      <selection/>
      <selection pane="bottomLeft" activeCell="B2" sqref="B2"/>
    </sheetView>
  </sheetViews>
  <sheetFormatPr defaultColWidth="9" defaultRowHeight="16" customHeight="1"/>
  <cols>
    <col min="1" max="2" width="8.91666666666667" style="232" customWidth="1"/>
    <col min="3" max="6" width="8.91666666666667" style="233" customWidth="1"/>
    <col min="7" max="7" width="8.91666666666667" style="234" customWidth="1"/>
    <col min="8" max="9" width="8.91666666666667" style="233" customWidth="1"/>
    <col min="10" max="16" width="8.91666666666667" style="234" customWidth="1"/>
    <col min="17" max="17" width="8.91666666666667" style="235" customWidth="1"/>
    <col min="18" max="18" width="9.41666666666667" style="236" customWidth="1"/>
    <col min="19" max="23" width="8.91666666666667" style="237" customWidth="1"/>
    <col min="24" max="16384" width="8.91666666666667" style="238" customWidth="1"/>
  </cols>
  <sheetData>
    <row r="1" customHeight="1" spans="1:23">
      <c r="A1" s="219" t="s">
        <v>298</v>
      </c>
      <c r="B1" s="219" t="s">
        <v>321</v>
      </c>
      <c r="C1" s="219" t="s">
        <v>322</v>
      </c>
      <c r="D1" s="219" t="s">
        <v>323</v>
      </c>
      <c r="E1" s="219" t="s">
        <v>207</v>
      </c>
      <c r="F1" s="219" t="s">
        <v>324</v>
      </c>
      <c r="G1" s="219" t="s">
        <v>325</v>
      </c>
      <c r="H1" s="219" t="s">
        <v>326</v>
      </c>
      <c r="I1" s="219" t="s">
        <v>327</v>
      </c>
      <c r="J1" s="219" t="s">
        <v>328</v>
      </c>
      <c r="K1" s="219" t="s">
        <v>329</v>
      </c>
      <c r="L1" s="219" t="s">
        <v>330</v>
      </c>
      <c r="M1" s="219" t="s">
        <v>211</v>
      </c>
      <c r="N1" s="219" t="s">
        <v>215</v>
      </c>
      <c r="O1" s="219" t="s">
        <v>218</v>
      </c>
      <c r="P1" s="219" t="s">
        <v>285</v>
      </c>
      <c r="Q1" s="219" t="s">
        <v>331</v>
      </c>
      <c r="R1" s="219" t="s">
        <v>332</v>
      </c>
      <c r="S1" s="227" t="s">
        <v>290</v>
      </c>
      <c r="T1" s="227" t="s">
        <v>293</v>
      </c>
      <c r="U1" s="227" t="s">
        <v>295</v>
      </c>
      <c r="V1" s="227" t="s">
        <v>296</v>
      </c>
      <c r="W1" s="227" t="s">
        <v>333</v>
      </c>
    </row>
    <row r="2" customHeight="1" spans="1:23">
      <c r="A2" s="221">
        <v>1</v>
      </c>
      <c r="B2" s="221" t="s">
        <v>203</v>
      </c>
      <c r="C2" s="220" t="s">
        <v>278</v>
      </c>
      <c r="D2" s="220" t="s">
        <v>265</v>
      </c>
      <c r="E2" s="220" t="s">
        <v>334</v>
      </c>
      <c r="F2" s="220" t="s">
        <v>334</v>
      </c>
      <c r="G2" s="220" t="s">
        <v>335</v>
      </c>
      <c r="H2" s="220" t="s">
        <v>336</v>
      </c>
      <c r="I2" s="220" t="s">
        <v>337</v>
      </c>
      <c r="J2" s="220">
        <v>45</v>
      </c>
      <c r="K2" s="220">
        <v>49</v>
      </c>
      <c r="L2" s="220">
        <v>49</v>
      </c>
      <c r="M2" s="220">
        <v>65</v>
      </c>
      <c r="N2" s="220">
        <v>65</v>
      </c>
      <c r="O2" s="220">
        <v>45</v>
      </c>
      <c r="P2" s="220">
        <v>45</v>
      </c>
      <c r="Q2" s="239">
        <v>0.7</v>
      </c>
      <c r="R2" s="240">
        <v>6.9</v>
      </c>
      <c r="S2" s="241" t="s">
        <v>338</v>
      </c>
      <c r="T2" s="241" t="s">
        <v>339</v>
      </c>
      <c r="U2" s="241" t="s">
        <v>340</v>
      </c>
      <c r="V2" s="241" t="s">
        <v>341</v>
      </c>
      <c r="W2" s="241" t="s">
        <v>342</v>
      </c>
    </row>
    <row r="3" customHeight="1" spans="1:23">
      <c r="A3" s="223">
        <v>2</v>
      </c>
      <c r="B3" s="223" t="s">
        <v>343</v>
      </c>
      <c r="C3" s="222" t="s">
        <v>278</v>
      </c>
      <c r="D3" s="222" t="s">
        <v>265</v>
      </c>
      <c r="E3" s="222" t="s">
        <v>334</v>
      </c>
      <c r="F3" s="222" t="s">
        <v>334</v>
      </c>
      <c r="G3" s="222" t="s">
        <v>335</v>
      </c>
      <c r="H3" s="222" t="s">
        <v>336</v>
      </c>
      <c r="I3" s="222" t="s">
        <v>337</v>
      </c>
      <c r="J3" s="222">
        <v>60</v>
      </c>
      <c r="K3" s="222">
        <v>62</v>
      </c>
      <c r="L3" s="222">
        <v>63</v>
      </c>
      <c r="M3" s="222">
        <v>80</v>
      </c>
      <c r="N3" s="222">
        <v>80</v>
      </c>
      <c r="O3" s="222">
        <v>60</v>
      </c>
      <c r="P3" s="222">
        <v>45</v>
      </c>
      <c r="Q3" s="242">
        <v>1</v>
      </c>
      <c r="R3" s="243">
        <v>13</v>
      </c>
      <c r="S3" s="244" t="s">
        <v>338</v>
      </c>
      <c r="T3" s="244" t="s">
        <v>344</v>
      </c>
      <c r="U3" s="244" t="s">
        <v>340</v>
      </c>
      <c r="V3" s="244" t="s">
        <v>341</v>
      </c>
      <c r="W3" s="244" t="s">
        <v>345</v>
      </c>
    </row>
    <row r="4" customHeight="1" spans="1:23">
      <c r="A4" s="221">
        <v>3</v>
      </c>
      <c r="B4" s="221" t="s">
        <v>346</v>
      </c>
      <c r="C4" s="220" t="s">
        <v>278</v>
      </c>
      <c r="D4" s="220" t="s">
        <v>265</v>
      </c>
      <c r="E4" s="220" t="s">
        <v>334</v>
      </c>
      <c r="F4" s="220" t="s">
        <v>334</v>
      </c>
      <c r="G4" s="220" t="s">
        <v>335</v>
      </c>
      <c r="H4" s="220" t="s">
        <v>336</v>
      </c>
      <c r="I4" s="220" t="s">
        <v>337</v>
      </c>
      <c r="J4" s="220">
        <v>80</v>
      </c>
      <c r="K4" s="220">
        <v>82</v>
      </c>
      <c r="L4" s="220">
        <v>83</v>
      </c>
      <c r="M4" s="220">
        <v>100</v>
      </c>
      <c r="N4" s="220">
        <v>100</v>
      </c>
      <c r="O4" s="220">
        <v>80</v>
      </c>
      <c r="P4" s="220">
        <v>45</v>
      </c>
      <c r="Q4" s="239">
        <v>2</v>
      </c>
      <c r="R4" s="240">
        <v>100</v>
      </c>
      <c r="S4" s="241" t="s">
        <v>347</v>
      </c>
      <c r="T4" s="241" t="s">
        <v>348</v>
      </c>
      <c r="U4" s="241" t="s">
        <v>340</v>
      </c>
      <c r="V4" s="241" t="s">
        <v>349</v>
      </c>
      <c r="W4" s="241" t="s">
        <v>350</v>
      </c>
    </row>
    <row r="5" customHeight="1" spans="1:23">
      <c r="A5" s="221">
        <v>3.1</v>
      </c>
      <c r="B5" s="221" t="s">
        <v>351</v>
      </c>
      <c r="C5" s="220" t="s">
        <v>278</v>
      </c>
      <c r="D5" s="220" t="s">
        <v>265</v>
      </c>
      <c r="E5" s="220" t="s">
        <v>352</v>
      </c>
      <c r="F5" s="220" t="s">
        <v>352</v>
      </c>
      <c r="G5" s="220" t="s">
        <v>352</v>
      </c>
      <c r="H5" s="220" t="s">
        <v>336</v>
      </c>
      <c r="I5" s="220" t="s">
        <v>337</v>
      </c>
      <c r="J5" s="220">
        <v>80</v>
      </c>
      <c r="K5" s="220">
        <v>100</v>
      </c>
      <c r="L5" s="220">
        <v>123</v>
      </c>
      <c r="M5" s="220">
        <v>122</v>
      </c>
      <c r="N5" s="220">
        <v>120</v>
      </c>
      <c r="O5" s="220">
        <v>80</v>
      </c>
      <c r="P5" s="220">
        <v>45</v>
      </c>
      <c r="Q5" s="239">
        <v>2.4</v>
      </c>
      <c r="R5" s="240">
        <v>155.5</v>
      </c>
      <c r="S5" s="241"/>
      <c r="T5" s="241"/>
      <c r="U5" s="241"/>
      <c r="V5" s="241"/>
      <c r="W5" s="241"/>
    </row>
    <row r="6" customHeight="1" spans="1:23">
      <c r="A6" s="223">
        <v>4</v>
      </c>
      <c r="B6" s="223" t="s">
        <v>353</v>
      </c>
      <c r="C6" s="222" t="s">
        <v>276</v>
      </c>
      <c r="D6" s="222" t="s">
        <v>354</v>
      </c>
      <c r="E6" s="222" t="s">
        <v>355</v>
      </c>
      <c r="F6" s="222" t="s">
        <v>355</v>
      </c>
      <c r="G6" s="222" t="s">
        <v>356</v>
      </c>
      <c r="H6" s="222" t="s">
        <v>336</v>
      </c>
      <c r="I6" s="222" t="s">
        <v>282</v>
      </c>
      <c r="J6" s="222">
        <v>39</v>
      </c>
      <c r="K6" s="222">
        <v>52</v>
      </c>
      <c r="L6" s="222">
        <v>43</v>
      </c>
      <c r="M6" s="222">
        <v>60</v>
      </c>
      <c r="N6" s="222">
        <v>50</v>
      </c>
      <c r="O6" s="222">
        <v>65</v>
      </c>
      <c r="P6" s="222">
        <v>45</v>
      </c>
      <c r="Q6" s="242">
        <v>0.6</v>
      </c>
      <c r="R6" s="243">
        <v>8.5</v>
      </c>
      <c r="S6" s="244" t="s">
        <v>357</v>
      </c>
      <c r="T6" s="244" t="s">
        <v>358</v>
      </c>
      <c r="U6" s="244" t="s">
        <v>359</v>
      </c>
      <c r="V6" s="244" t="s">
        <v>360</v>
      </c>
      <c r="W6" s="244" t="s">
        <v>361</v>
      </c>
    </row>
    <row r="7" customHeight="1" spans="1:23">
      <c r="A7" s="221">
        <v>5</v>
      </c>
      <c r="B7" s="221" t="s">
        <v>362</v>
      </c>
      <c r="C7" s="220" t="s">
        <v>276</v>
      </c>
      <c r="D7" s="220" t="s">
        <v>354</v>
      </c>
      <c r="E7" s="220" t="s">
        <v>355</v>
      </c>
      <c r="F7" s="220" t="s">
        <v>355</v>
      </c>
      <c r="G7" s="220" t="s">
        <v>356</v>
      </c>
      <c r="H7" s="220" t="s">
        <v>336</v>
      </c>
      <c r="I7" s="220" t="s">
        <v>282</v>
      </c>
      <c r="J7" s="220">
        <v>58</v>
      </c>
      <c r="K7" s="220">
        <v>64</v>
      </c>
      <c r="L7" s="220">
        <v>58</v>
      </c>
      <c r="M7" s="220">
        <v>80</v>
      </c>
      <c r="N7" s="220">
        <v>65</v>
      </c>
      <c r="O7" s="220">
        <v>80</v>
      </c>
      <c r="P7" s="220">
        <v>45</v>
      </c>
      <c r="Q7" s="239">
        <v>1.1</v>
      </c>
      <c r="R7" s="240">
        <v>19</v>
      </c>
      <c r="S7" s="241" t="s">
        <v>357</v>
      </c>
      <c r="T7" s="241" t="s">
        <v>363</v>
      </c>
      <c r="U7" s="241" t="s">
        <v>359</v>
      </c>
      <c r="V7" s="241" t="s">
        <v>360</v>
      </c>
      <c r="W7" s="241" t="s">
        <v>364</v>
      </c>
    </row>
    <row r="8" customHeight="1" spans="1:23">
      <c r="A8" s="223">
        <v>6</v>
      </c>
      <c r="B8" s="223" t="s">
        <v>365</v>
      </c>
      <c r="C8" s="222" t="s">
        <v>276</v>
      </c>
      <c r="D8" s="222" t="s">
        <v>264</v>
      </c>
      <c r="E8" s="222" t="s">
        <v>355</v>
      </c>
      <c r="F8" s="222" t="s">
        <v>355</v>
      </c>
      <c r="G8" s="222" t="s">
        <v>356</v>
      </c>
      <c r="H8" s="222" t="s">
        <v>336</v>
      </c>
      <c r="I8" s="222" t="s">
        <v>282</v>
      </c>
      <c r="J8" s="222">
        <v>78</v>
      </c>
      <c r="K8" s="222">
        <v>84</v>
      </c>
      <c r="L8" s="222">
        <v>78</v>
      </c>
      <c r="M8" s="222">
        <v>109</v>
      </c>
      <c r="N8" s="222">
        <v>85</v>
      </c>
      <c r="O8" s="222">
        <v>100</v>
      </c>
      <c r="P8" s="222">
        <v>45</v>
      </c>
      <c r="Q8" s="242">
        <v>1.7</v>
      </c>
      <c r="R8" s="243">
        <v>90.5</v>
      </c>
      <c r="S8" s="244" t="s">
        <v>366</v>
      </c>
      <c r="T8" s="244" t="s">
        <v>367</v>
      </c>
      <c r="U8" s="244" t="s">
        <v>359</v>
      </c>
      <c r="V8" s="244" t="s">
        <v>368</v>
      </c>
      <c r="W8" s="244" t="s">
        <v>369</v>
      </c>
    </row>
    <row r="9" customHeight="1" spans="1:23">
      <c r="A9" s="223">
        <v>6.1</v>
      </c>
      <c r="B9" s="223" t="s">
        <v>370</v>
      </c>
      <c r="C9" s="222" t="s">
        <v>276</v>
      </c>
      <c r="D9" s="222" t="s">
        <v>282</v>
      </c>
      <c r="E9" s="222" t="s">
        <v>371</v>
      </c>
      <c r="F9" s="222" t="s">
        <v>371</v>
      </c>
      <c r="G9" s="222" t="s">
        <v>371</v>
      </c>
      <c r="H9" s="222" t="s">
        <v>336</v>
      </c>
      <c r="I9" s="222" t="s">
        <v>282</v>
      </c>
      <c r="J9" s="222">
        <v>78</v>
      </c>
      <c r="K9" s="222">
        <v>130</v>
      </c>
      <c r="L9" s="222">
        <v>111</v>
      </c>
      <c r="M9" s="222">
        <v>130</v>
      </c>
      <c r="N9" s="222">
        <v>85</v>
      </c>
      <c r="O9" s="222">
        <v>100</v>
      </c>
      <c r="P9" s="222">
        <v>45</v>
      </c>
      <c r="Q9" s="242">
        <v>1.7</v>
      </c>
      <c r="R9" s="243">
        <v>110.5</v>
      </c>
      <c r="S9" s="244"/>
      <c r="T9" s="244"/>
      <c r="U9" s="244"/>
      <c r="V9" s="244"/>
      <c r="W9" s="244"/>
    </row>
    <row r="10" customHeight="1" spans="1:23">
      <c r="A10" s="223">
        <v>6.2</v>
      </c>
      <c r="B10" s="223" t="s">
        <v>372</v>
      </c>
      <c r="C10" s="222" t="s">
        <v>276</v>
      </c>
      <c r="D10" s="222" t="s">
        <v>264</v>
      </c>
      <c r="E10" s="222" t="s">
        <v>373</v>
      </c>
      <c r="F10" s="222" t="s">
        <v>373</v>
      </c>
      <c r="G10" s="222" t="s">
        <v>373</v>
      </c>
      <c r="H10" s="222" t="s">
        <v>336</v>
      </c>
      <c r="I10" s="222" t="s">
        <v>282</v>
      </c>
      <c r="J10" s="222">
        <v>78</v>
      </c>
      <c r="K10" s="222">
        <v>104</v>
      </c>
      <c r="L10" s="222">
        <v>78</v>
      </c>
      <c r="M10" s="222">
        <v>159</v>
      </c>
      <c r="N10" s="222">
        <v>115</v>
      </c>
      <c r="O10" s="222">
        <v>100</v>
      </c>
      <c r="P10" s="222">
        <v>45</v>
      </c>
      <c r="Q10" s="242">
        <v>1.7</v>
      </c>
      <c r="R10" s="243">
        <v>100.5</v>
      </c>
      <c r="S10" s="244"/>
      <c r="T10" s="244"/>
      <c r="U10" s="244"/>
      <c r="V10" s="244"/>
      <c r="W10" s="244"/>
    </row>
    <row r="11" customHeight="1" spans="1:23">
      <c r="A11" s="221">
        <v>7</v>
      </c>
      <c r="B11" s="221" t="s">
        <v>374</v>
      </c>
      <c r="C11" s="220" t="s">
        <v>277</v>
      </c>
      <c r="D11" s="220" t="s">
        <v>354</v>
      </c>
      <c r="E11" s="220" t="s">
        <v>375</v>
      </c>
      <c r="F11" s="220" t="s">
        <v>375</v>
      </c>
      <c r="G11" s="220" t="s">
        <v>376</v>
      </c>
      <c r="H11" s="220" t="s">
        <v>336</v>
      </c>
      <c r="I11" s="220" t="s">
        <v>377</v>
      </c>
      <c r="J11" s="220">
        <v>44</v>
      </c>
      <c r="K11" s="220">
        <v>48</v>
      </c>
      <c r="L11" s="220">
        <v>65</v>
      </c>
      <c r="M11" s="220">
        <v>50</v>
      </c>
      <c r="N11" s="220">
        <v>64</v>
      </c>
      <c r="O11" s="220">
        <v>43</v>
      </c>
      <c r="P11" s="220">
        <v>45</v>
      </c>
      <c r="Q11" s="239">
        <v>0.5</v>
      </c>
      <c r="R11" s="240">
        <v>9</v>
      </c>
      <c r="S11" s="241" t="s">
        <v>378</v>
      </c>
      <c r="T11" s="241" t="s">
        <v>379</v>
      </c>
      <c r="U11" s="241" t="s">
        <v>380</v>
      </c>
      <c r="V11" s="241" t="s">
        <v>381</v>
      </c>
      <c r="W11" s="241" t="s">
        <v>382</v>
      </c>
    </row>
    <row r="12" customHeight="1" spans="1:23">
      <c r="A12" s="223">
        <v>8</v>
      </c>
      <c r="B12" s="223" t="s">
        <v>383</v>
      </c>
      <c r="C12" s="222" t="s">
        <v>277</v>
      </c>
      <c r="D12" s="222" t="s">
        <v>354</v>
      </c>
      <c r="E12" s="222" t="s">
        <v>375</v>
      </c>
      <c r="F12" s="222" t="s">
        <v>375</v>
      </c>
      <c r="G12" s="222" t="s">
        <v>376</v>
      </c>
      <c r="H12" s="222" t="s">
        <v>336</v>
      </c>
      <c r="I12" s="222" t="s">
        <v>377</v>
      </c>
      <c r="J12" s="222">
        <v>59</v>
      </c>
      <c r="K12" s="222">
        <v>63</v>
      </c>
      <c r="L12" s="222">
        <v>80</v>
      </c>
      <c r="M12" s="222">
        <v>65</v>
      </c>
      <c r="N12" s="222">
        <v>80</v>
      </c>
      <c r="O12" s="222">
        <v>58</v>
      </c>
      <c r="P12" s="222">
        <v>45</v>
      </c>
      <c r="Q12" s="242">
        <v>1</v>
      </c>
      <c r="R12" s="243">
        <v>22.5</v>
      </c>
      <c r="S12" s="244" t="s">
        <v>378</v>
      </c>
      <c r="T12" s="244" t="s">
        <v>379</v>
      </c>
      <c r="U12" s="244" t="s">
        <v>380</v>
      </c>
      <c r="V12" s="244" t="s">
        <v>381</v>
      </c>
      <c r="W12" s="244" t="s">
        <v>384</v>
      </c>
    </row>
    <row r="13" customHeight="1" spans="1:23">
      <c r="A13" s="221">
        <v>9</v>
      </c>
      <c r="B13" s="221" t="s">
        <v>385</v>
      </c>
      <c r="C13" s="220" t="s">
        <v>277</v>
      </c>
      <c r="D13" s="220" t="s">
        <v>354</v>
      </c>
      <c r="E13" s="220" t="s">
        <v>375</v>
      </c>
      <c r="F13" s="220" t="s">
        <v>375</v>
      </c>
      <c r="G13" s="220" t="s">
        <v>376</v>
      </c>
      <c r="H13" s="220" t="s">
        <v>336</v>
      </c>
      <c r="I13" s="220" t="s">
        <v>377</v>
      </c>
      <c r="J13" s="220">
        <v>79</v>
      </c>
      <c r="K13" s="220">
        <v>83</v>
      </c>
      <c r="L13" s="220">
        <v>100</v>
      </c>
      <c r="M13" s="220">
        <v>85</v>
      </c>
      <c r="N13" s="220">
        <v>105</v>
      </c>
      <c r="O13" s="220">
        <v>78</v>
      </c>
      <c r="P13" s="220">
        <v>45</v>
      </c>
      <c r="Q13" s="239">
        <v>1.6</v>
      </c>
      <c r="R13" s="240">
        <v>85.5</v>
      </c>
      <c r="S13" s="241" t="s">
        <v>386</v>
      </c>
      <c r="T13" s="241" t="s">
        <v>387</v>
      </c>
      <c r="U13" s="241" t="s">
        <v>380</v>
      </c>
      <c r="V13" s="241" t="s">
        <v>388</v>
      </c>
      <c r="W13" s="241" t="s">
        <v>389</v>
      </c>
    </row>
    <row r="14" customHeight="1" spans="1:23">
      <c r="A14" s="221">
        <v>9.1</v>
      </c>
      <c r="B14" s="221" t="s">
        <v>390</v>
      </c>
      <c r="C14" s="220" t="s">
        <v>277</v>
      </c>
      <c r="D14" s="220" t="s">
        <v>354</v>
      </c>
      <c r="E14" s="220" t="s">
        <v>391</v>
      </c>
      <c r="F14" s="220" t="s">
        <v>391</v>
      </c>
      <c r="G14" s="220" t="s">
        <v>391</v>
      </c>
      <c r="H14" s="220" t="s">
        <v>336</v>
      </c>
      <c r="I14" s="220" t="s">
        <v>377</v>
      </c>
      <c r="J14" s="220">
        <v>79</v>
      </c>
      <c r="K14" s="220">
        <v>103</v>
      </c>
      <c r="L14" s="220">
        <v>120</v>
      </c>
      <c r="M14" s="220">
        <v>135</v>
      </c>
      <c r="N14" s="220">
        <v>115</v>
      </c>
      <c r="O14" s="220">
        <v>78</v>
      </c>
      <c r="P14" s="220">
        <v>45</v>
      </c>
      <c r="Q14" s="239">
        <v>1.6</v>
      </c>
      <c r="R14" s="240">
        <v>101.1</v>
      </c>
      <c r="S14" s="241"/>
      <c r="T14" s="241"/>
      <c r="U14" s="241"/>
      <c r="V14" s="241"/>
      <c r="W14" s="241"/>
    </row>
    <row r="15" customHeight="1" spans="1:23">
      <c r="A15" s="223">
        <v>10</v>
      </c>
      <c r="B15" s="223" t="s">
        <v>392</v>
      </c>
      <c r="C15" s="222" t="s">
        <v>268</v>
      </c>
      <c r="D15" s="222" t="s">
        <v>354</v>
      </c>
      <c r="E15" s="222" t="s">
        <v>393</v>
      </c>
      <c r="F15" s="222" t="s">
        <v>393</v>
      </c>
      <c r="G15" s="222" t="s">
        <v>394</v>
      </c>
      <c r="H15" s="222" t="s">
        <v>268</v>
      </c>
      <c r="I15" s="222" t="s">
        <v>354</v>
      </c>
      <c r="J15" s="222">
        <v>45</v>
      </c>
      <c r="K15" s="222">
        <v>30</v>
      </c>
      <c r="L15" s="222">
        <v>35</v>
      </c>
      <c r="M15" s="222">
        <v>20</v>
      </c>
      <c r="N15" s="222">
        <v>20</v>
      </c>
      <c r="O15" s="222">
        <v>45</v>
      </c>
      <c r="P15" s="222">
        <v>255</v>
      </c>
      <c r="Q15" s="242">
        <v>0.3</v>
      </c>
      <c r="R15" s="243">
        <v>2.9</v>
      </c>
      <c r="S15" s="244" t="s">
        <v>395</v>
      </c>
      <c r="T15" s="244" t="s">
        <v>396</v>
      </c>
      <c r="U15" s="244"/>
      <c r="V15" s="244" t="s">
        <v>397</v>
      </c>
      <c r="W15" s="244"/>
    </row>
    <row r="16" customHeight="1" spans="1:23">
      <c r="A16" s="221">
        <v>11</v>
      </c>
      <c r="B16" s="221" t="s">
        <v>398</v>
      </c>
      <c r="C16" s="220" t="s">
        <v>268</v>
      </c>
      <c r="D16" s="220" t="s">
        <v>354</v>
      </c>
      <c r="E16" s="220" t="s">
        <v>399</v>
      </c>
      <c r="F16" s="220" t="s">
        <v>399</v>
      </c>
      <c r="G16" s="220" t="s">
        <v>399</v>
      </c>
      <c r="H16" s="220" t="s">
        <v>268</v>
      </c>
      <c r="I16" s="220" t="s">
        <v>354</v>
      </c>
      <c r="J16" s="220">
        <v>50</v>
      </c>
      <c r="K16" s="220">
        <v>20</v>
      </c>
      <c r="L16" s="220">
        <v>55</v>
      </c>
      <c r="M16" s="220">
        <v>25</v>
      </c>
      <c r="N16" s="220">
        <v>25</v>
      </c>
      <c r="O16" s="220">
        <v>30</v>
      </c>
      <c r="P16" s="220">
        <v>120</v>
      </c>
      <c r="Q16" s="239">
        <v>0.7</v>
      </c>
      <c r="R16" s="240">
        <v>9.9</v>
      </c>
      <c r="S16" s="241" t="s">
        <v>400</v>
      </c>
      <c r="T16" s="241" t="s">
        <v>401</v>
      </c>
      <c r="U16" s="241"/>
      <c r="V16" s="241" t="s">
        <v>402</v>
      </c>
      <c r="W16" s="241"/>
    </row>
    <row r="17" customHeight="1" spans="1:23">
      <c r="A17" s="223">
        <v>12</v>
      </c>
      <c r="B17" s="223" t="s">
        <v>403</v>
      </c>
      <c r="C17" s="222" t="s">
        <v>268</v>
      </c>
      <c r="D17" s="222" t="s">
        <v>264</v>
      </c>
      <c r="E17" s="222" t="s">
        <v>404</v>
      </c>
      <c r="F17" s="222" t="s">
        <v>404</v>
      </c>
      <c r="G17" s="222" t="s">
        <v>405</v>
      </c>
      <c r="H17" s="222" t="s">
        <v>268</v>
      </c>
      <c r="I17" s="222" t="s">
        <v>354</v>
      </c>
      <c r="J17" s="222">
        <v>60</v>
      </c>
      <c r="K17" s="222">
        <v>45</v>
      </c>
      <c r="L17" s="222">
        <v>50</v>
      </c>
      <c r="M17" s="222">
        <v>90</v>
      </c>
      <c r="N17" s="222">
        <v>80</v>
      </c>
      <c r="O17" s="222">
        <v>70</v>
      </c>
      <c r="P17" s="222">
        <v>45</v>
      </c>
      <c r="Q17" s="242">
        <v>1.1</v>
      </c>
      <c r="R17" s="243">
        <v>32</v>
      </c>
      <c r="S17" s="244" t="s">
        <v>406</v>
      </c>
      <c r="T17" s="244" t="s">
        <v>407</v>
      </c>
      <c r="U17" s="244"/>
      <c r="V17" s="244" t="s">
        <v>408</v>
      </c>
      <c r="W17" s="244" t="s">
        <v>409</v>
      </c>
    </row>
    <row r="18" customHeight="1" spans="1:23">
      <c r="A18" s="221">
        <v>13</v>
      </c>
      <c r="B18" s="221" t="s">
        <v>410</v>
      </c>
      <c r="C18" s="220" t="s">
        <v>268</v>
      </c>
      <c r="D18" s="220" t="s">
        <v>265</v>
      </c>
      <c r="E18" s="220" t="s">
        <v>393</v>
      </c>
      <c r="F18" s="220" t="s">
        <v>393</v>
      </c>
      <c r="G18" s="220" t="s">
        <v>394</v>
      </c>
      <c r="H18" s="220" t="s">
        <v>268</v>
      </c>
      <c r="I18" s="220" t="s">
        <v>354</v>
      </c>
      <c r="J18" s="220">
        <v>40</v>
      </c>
      <c r="K18" s="220">
        <v>35</v>
      </c>
      <c r="L18" s="220">
        <v>30</v>
      </c>
      <c r="M18" s="220">
        <v>20</v>
      </c>
      <c r="N18" s="220">
        <v>20</v>
      </c>
      <c r="O18" s="220">
        <v>50</v>
      </c>
      <c r="P18" s="220">
        <v>255</v>
      </c>
      <c r="Q18" s="239">
        <v>0.3</v>
      </c>
      <c r="R18" s="240">
        <v>3.2</v>
      </c>
      <c r="S18" s="241" t="s">
        <v>411</v>
      </c>
      <c r="T18" s="241"/>
      <c r="U18" s="241"/>
      <c r="V18" s="241" t="s">
        <v>412</v>
      </c>
      <c r="W18" s="241"/>
    </row>
    <row r="19" customHeight="1" spans="1:23">
      <c r="A19" s="223">
        <v>14</v>
      </c>
      <c r="B19" s="223" t="s">
        <v>413</v>
      </c>
      <c r="C19" s="222" t="s">
        <v>268</v>
      </c>
      <c r="D19" s="222" t="s">
        <v>265</v>
      </c>
      <c r="E19" s="222" t="s">
        <v>399</v>
      </c>
      <c r="F19" s="222" t="s">
        <v>399</v>
      </c>
      <c r="G19" s="222" t="s">
        <v>399</v>
      </c>
      <c r="H19" s="222" t="s">
        <v>268</v>
      </c>
      <c r="I19" s="222" t="s">
        <v>354</v>
      </c>
      <c r="J19" s="222">
        <v>45</v>
      </c>
      <c r="K19" s="222">
        <v>25</v>
      </c>
      <c r="L19" s="222">
        <v>50</v>
      </c>
      <c r="M19" s="222">
        <v>25</v>
      </c>
      <c r="N19" s="222">
        <v>25</v>
      </c>
      <c r="O19" s="222">
        <v>35</v>
      </c>
      <c r="P19" s="222">
        <v>120</v>
      </c>
      <c r="Q19" s="242">
        <v>0.6</v>
      </c>
      <c r="R19" s="243">
        <v>10</v>
      </c>
      <c r="S19" s="244" t="s">
        <v>400</v>
      </c>
      <c r="T19" s="244"/>
      <c r="U19" s="244"/>
      <c r="V19" s="244" t="s">
        <v>402</v>
      </c>
      <c r="W19" s="244"/>
    </row>
    <row r="20" customHeight="1" spans="1:23">
      <c r="A20" s="221">
        <v>15</v>
      </c>
      <c r="B20" s="221" t="s">
        <v>414</v>
      </c>
      <c r="C20" s="220" t="s">
        <v>268</v>
      </c>
      <c r="D20" s="220" t="s">
        <v>265</v>
      </c>
      <c r="E20" s="220" t="s">
        <v>415</v>
      </c>
      <c r="F20" s="220" t="s">
        <v>415</v>
      </c>
      <c r="G20" s="220" t="s">
        <v>416</v>
      </c>
      <c r="H20" s="220" t="s">
        <v>268</v>
      </c>
      <c r="I20" s="220" t="s">
        <v>354</v>
      </c>
      <c r="J20" s="220">
        <v>65</v>
      </c>
      <c r="K20" s="220">
        <v>90</v>
      </c>
      <c r="L20" s="220">
        <v>40</v>
      </c>
      <c r="M20" s="220">
        <v>45</v>
      </c>
      <c r="N20" s="220">
        <v>80</v>
      </c>
      <c r="O20" s="220">
        <v>75</v>
      </c>
      <c r="P20" s="220">
        <v>45</v>
      </c>
      <c r="Q20" s="239">
        <v>1</v>
      </c>
      <c r="R20" s="240">
        <v>29.5</v>
      </c>
      <c r="S20" s="241" t="s">
        <v>417</v>
      </c>
      <c r="T20" s="241" t="s">
        <v>418</v>
      </c>
      <c r="U20" s="241"/>
      <c r="V20" s="241" t="s">
        <v>419</v>
      </c>
      <c r="W20" s="241" t="s">
        <v>420</v>
      </c>
    </row>
    <row r="21" customHeight="1" spans="1:23">
      <c r="A21" s="221">
        <v>15.1</v>
      </c>
      <c r="B21" s="221" t="s">
        <v>421</v>
      </c>
      <c r="C21" s="220" t="s">
        <v>268</v>
      </c>
      <c r="D21" s="220" t="s">
        <v>265</v>
      </c>
      <c r="E21" s="220" t="s">
        <v>422</v>
      </c>
      <c r="F21" s="220" t="s">
        <v>422</v>
      </c>
      <c r="G21" s="220" t="s">
        <v>422</v>
      </c>
      <c r="H21" s="220" t="s">
        <v>268</v>
      </c>
      <c r="I21" s="220" t="s">
        <v>354</v>
      </c>
      <c r="J21" s="220">
        <v>65</v>
      </c>
      <c r="K21" s="220">
        <v>150</v>
      </c>
      <c r="L21" s="220">
        <v>40</v>
      </c>
      <c r="M21" s="220">
        <v>15</v>
      </c>
      <c r="N21" s="220">
        <v>80</v>
      </c>
      <c r="O21" s="220">
        <v>145</v>
      </c>
      <c r="P21" s="220">
        <v>45</v>
      </c>
      <c r="Q21" s="239">
        <v>1.4</v>
      </c>
      <c r="R21" s="240">
        <v>40.5</v>
      </c>
      <c r="S21" s="241"/>
      <c r="T21" s="241"/>
      <c r="U21" s="241"/>
      <c r="V21" s="241"/>
      <c r="W21" s="241"/>
    </row>
    <row r="22" customHeight="1" spans="1:23">
      <c r="A22" s="223">
        <v>16</v>
      </c>
      <c r="B22" s="223" t="s">
        <v>423</v>
      </c>
      <c r="C22" s="222" t="s">
        <v>262</v>
      </c>
      <c r="D22" s="222" t="s">
        <v>264</v>
      </c>
      <c r="E22" s="222" t="s">
        <v>424</v>
      </c>
      <c r="F22" s="222" t="s">
        <v>425</v>
      </c>
      <c r="G22" s="222" t="s">
        <v>426</v>
      </c>
      <c r="H22" s="222" t="s">
        <v>264</v>
      </c>
      <c r="I22" s="222" t="s">
        <v>354</v>
      </c>
      <c r="J22" s="222">
        <v>40</v>
      </c>
      <c r="K22" s="222">
        <v>45</v>
      </c>
      <c r="L22" s="222">
        <v>40</v>
      </c>
      <c r="M22" s="222">
        <v>35</v>
      </c>
      <c r="N22" s="222">
        <v>35</v>
      </c>
      <c r="O22" s="222">
        <v>56</v>
      </c>
      <c r="P22" s="222">
        <v>255</v>
      </c>
      <c r="Q22" s="242">
        <v>0.3</v>
      </c>
      <c r="R22" s="243">
        <v>1.8</v>
      </c>
      <c r="S22" s="244" t="s">
        <v>427</v>
      </c>
      <c r="T22" s="244" t="s">
        <v>428</v>
      </c>
      <c r="U22" s="244" t="s">
        <v>429</v>
      </c>
      <c r="V22" s="244" t="s">
        <v>430</v>
      </c>
      <c r="W22" s="244" t="s">
        <v>431</v>
      </c>
    </row>
    <row r="23" customHeight="1" spans="1:23">
      <c r="A23" s="221">
        <v>17</v>
      </c>
      <c r="B23" s="221" t="s">
        <v>432</v>
      </c>
      <c r="C23" s="220" t="s">
        <v>262</v>
      </c>
      <c r="D23" s="220" t="s">
        <v>264</v>
      </c>
      <c r="E23" s="220" t="s">
        <v>424</v>
      </c>
      <c r="F23" s="220" t="s">
        <v>425</v>
      </c>
      <c r="G23" s="220" t="s">
        <v>426</v>
      </c>
      <c r="H23" s="220" t="s">
        <v>264</v>
      </c>
      <c r="I23" s="220" t="s">
        <v>354</v>
      </c>
      <c r="J23" s="220">
        <v>63</v>
      </c>
      <c r="K23" s="220">
        <v>60</v>
      </c>
      <c r="L23" s="220">
        <v>55</v>
      </c>
      <c r="M23" s="220">
        <v>50</v>
      </c>
      <c r="N23" s="220">
        <v>50</v>
      </c>
      <c r="O23" s="220">
        <v>71</v>
      </c>
      <c r="P23" s="220">
        <v>120</v>
      </c>
      <c r="Q23" s="239">
        <v>1.1</v>
      </c>
      <c r="R23" s="240">
        <v>30</v>
      </c>
      <c r="S23" s="241" t="s">
        <v>427</v>
      </c>
      <c r="T23" s="241" t="s">
        <v>428</v>
      </c>
      <c r="U23" s="241" t="s">
        <v>429</v>
      </c>
      <c r="V23" s="241" t="s">
        <v>430</v>
      </c>
      <c r="W23" s="241" t="s">
        <v>433</v>
      </c>
    </row>
    <row r="24" customHeight="1" spans="1:23">
      <c r="A24" s="223">
        <v>18</v>
      </c>
      <c r="B24" s="223" t="s">
        <v>434</v>
      </c>
      <c r="C24" s="222" t="s">
        <v>262</v>
      </c>
      <c r="D24" s="222" t="s">
        <v>264</v>
      </c>
      <c r="E24" s="222" t="s">
        <v>424</v>
      </c>
      <c r="F24" s="222" t="s">
        <v>425</v>
      </c>
      <c r="G24" s="222" t="s">
        <v>426</v>
      </c>
      <c r="H24" s="222" t="s">
        <v>264</v>
      </c>
      <c r="I24" s="222" t="s">
        <v>354</v>
      </c>
      <c r="J24" s="222">
        <v>83</v>
      </c>
      <c r="K24" s="222">
        <v>80</v>
      </c>
      <c r="L24" s="222">
        <v>75</v>
      </c>
      <c r="M24" s="222">
        <v>70</v>
      </c>
      <c r="N24" s="222">
        <v>70</v>
      </c>
      <c r="O24" s="222">
        <v>101</v>
      </c>
      <c r="P24" s="222">
        <v>45</v>
      </c>
      <c r="Q24" s="242">
        <v>1.5</v>
      </c>
      <c r="R24" s="243">
        <v>39.5</v>
      </c>
      <c r="S24" s="244" t="s">
        <v>427</v>
      </c>
      <c r="T24" s="244" t="s">
        <v>435</v>
      </c>
      <c r="U24" s="244" t="s">
        <v>429</v>
      </c>
      <c r="V24" s="244" t="s">
        <v>436</v>
      </c>
      <c r="W24" s="244" t="s">
        <v>431</v>
      </c>
    </row>
    <row r="25" customHeight="1" spans="1:23">
      <c r="A25" s="223">
        <v>18.1</v>
      </c>
      <c r="B25" s="223" t="s">
        <v>437</v>
      </c>
      <c r="C25" s="222" t="s">
        <v>262</v>
      </c>
      <c r="D25" s="222" t="s">
        <v>264</v>
      </c>
      <c r="E25" s="222" t="s">
        <v>438</v>
      </c>
      <c r="F25" s="222" t="s">
        <v>438</v>
      </c>
      <c r="G25" s="222" t="s">
        <v>438</v>
      </c>
      <c r="H25" s="222" t="s">
        <v>264</v>
      </c>
      <c r="I25" s="222" t="s">
        <v>354</v>
      </c>
      <c r="J25" s="222">
        <v>83</v>
      </c>
      <c r="K25" s="222">
        <v>80</v>
      </c>
      <c r="L25" s="222">
        <v>80</v>
      </c>
      <c r="M25" s="222">
        <v>135</v>
      </c>
      <c r="N25" s="222">
        <v>80</v>
      </c>
      <c r="O25" s="222">
        <v>121</v>
      </c>
      <c r="P25" s="222">
        <v>45</v>
      </c>
      <c r="Q25" s="242">
        <v>2.2</v>
      </c>
      <c r="R25" s="243">
        <v>50.5</v>
      </c>
      <c r="S25" s="244"/>
      <c r="T25" s="244"/>
      <c r="U25" s="244"/>
      <c r="V25" s="244"/>
      <c r="W25" s="244"/>
    </row>
    <row r="26" customHeight="1" spans="1:23">
      <c r="A26" s="221">
        <v>19</v>
      </c>
      <c r="B26" s="221" t="s">
        <v>439</v>
      </c>
      <c r="C26" s="220" t="s">
        <v>262</v>
      </c>
      <c r="D26" s="220" t="s">
        <v>354</v>
      </c>
      <c r="E26" s="220" t="s">
        <v>394</v>
      </c>
      <c r="F26" s="220" t="s">
        <v>440</v>
      </c>
      <c r="G26" s="220" t="s">
        <v>441</v>
      </c>
      <c r="H26" s="220" t="s">
        <v>442</v>
      </c>
      <c r="I26" s="220" t="s">
        <v>354</v>
      </c>
      <c r="J26" s="220">
        <v>30</v>
      </c>
      <c r="K26" s="220">
        <v>56</v>
      </c>
      <c r="L26" s="220">
        <v>35</v>
      </c>
      <c r="M26" s="220">
        <v>25</v>
      </c>
      <c r="N26" s="220">
        <v>35</v>
      </c>
      <c r="O26" s="220">
        <v>72</v>
      </c>
      <c r="P26" s="220">
        <v>255</v>
      </c>
      <c r="Q26" s="239">
        <v>0.3</v>
      </c>
      <c r="R26" s="240">
        <v>3.5</v>
      </c>
      <c r="S26" s="241" t="s">
        <v>443</v>
      </c>
      <c r="T26" s="241" t="s">
        <v>444</v>
      </c>
      <c r="U26" s="241" t="s">
        <v>445</v>
      </c>
      <c r="V26" s="241" t="s">
        <v>446</v>
      </c>
      <c r="W26" s="241" t="s">
        <v>447</v>
      </c>
    </row>
    <row r="27" customHeight="1" spans="1:23">
      <c r="A27" s="221">
        <v>19.1</v>
      </c>
      <c r="B27" s="221" t="s">
        <v>448</v>
      </c>
      <c r="C27" s="220" t="s">
        <v>283</v>
      </c>
      <c r="D27" s="220" t="s">
        <v>262</v>
      </c>
      <c r="E27" s="220" t="s">
        <v>449</v>
      </c>
      <c r="F27" s="220" t="s">
        <v>441</v>
      </c>
      <c r="G27" s="220" t="s">
        <v>352</v>
      </c>
      <c r="H27" s="220" t="s">
        <v>442</v>
      </c>
      <c r="I27" s="220" t="s">
        <v>354</v>
      </c>
      <c r="J27" s="220">
        <v>30</v>
      </c>
      <c r="K27" s="220">
        <v>56</v>
      </c>
      <c r="L27" s="220">
        <v>35</v>
      </c>
      <c r="M27" s="220">
        <v>25</v>
      </c>
      <c r="N27" s="220">
        <v>35</v>
      </c>
      <c r="O27" s="220">
        <v>72</v>
      </c>
      <c r="P27" s="220">
        <v>255</v>
      </c>
      <c r="Q27" s="239">
        <v>0.3</v>
      </c>
      <c r="R27" s="240">
        <v>3.8</v>
      </c>
      <c r="S27" s="241" t="s">
        <v>443</v>
      </c>
      <c r="T27" s="241" t="s">
        <v>450</v>
      </c>
      <c r="U27" s="241" t="s">
        <v>451</v>
      </c>
      <c r="V27" s="241" t="s">
        <v>452</v>
      </c>
      <c r="W27" s="241" t="s">
        <v>453</v>
      </c>
    </row>
    <row r="28" customHeight="1" spans="1:23">
      <c r="A28" s="223">
        <v>20</v>
      </c>
      <c r="B28" s="223" t="s">
        <v>454</v>
      </c>
      <c r="C28" s="222" t="s">
        <v>262</v>
      </c>
      <c r="D28" s="222" t="s">
        <v>354</v>
      </c>
      <c r="E28" s="222" t="s">
        <v>394</v>
      </c>
      <c r="F28" s="222" t="s">
        <v>440</v>
      </c>
      <c r="G28" s="222" t="s">
        <v>441</v>
      </c>
      <c r="H28" s="222" t="s">
        <v>442</v>
      </c>
      <c r="I28" s="222" t="s">
        <v>354</v>
      </c>
      <c r="J28" s="222">
        <v>55</v>
      </c>
      <c r="K28" s="222">
        <v>81</v>
      </c>
      <c r="L28" s="222">
        <v>60</v>
      </c>
      <c r="M28" s="222">
        <v>50</v>
      </c>
      <c r="N28" s="222">
        <v>70</v>
      </c>
      <c r="O28" s="222">
        <v>97</v>
      </c>
      <c r="P28" s="222">
        <v>127</v>
      </c>
      <c r="Q28" s="242">
        <v>0.7</v>
      </c>
      <c r="R28" s="243">
        <v>18.5</v>
      </c>
      <c r="S28" s="244" t="s">
        <v>455</v>
      </c>
      <c r="T28" s="244" t="s">
        <v>456</v>
      </c>
      <c r="U28" s="244" t="s">
        <v>445</v>
      </c>
      <c r="V28" s="244" t="s">
        <v>457</v>
      </c>
      <c r="W28" s="244" t="s">
        <v>458</v>
      </c>
    </row>
    <row r="29" customHeight="1" spans="1:23">
      <c r="A29" s="223">
        <v>20.1</v>
      </c>
      <c r="B29" s="223" t="s">
        <v>459</v>
      </c>
      <c r="C29" s="222" t="s">
        <v>283</v>
      </c>
      <c r="D29" s="222" t="s">
        <v>262</v>
      </c>
      <c r="E29" s="222" t="s">
        <v>449</v>
      </c>
      <c r="F29" s="222" t="s">
        <v>441</v>
      </c>
      <c r="G29" s="222" t="s">
        <v>352</v>
      </c>
      <c r="H29" s="222" t="s">
        <v>442</v>
      </c>
      <c r="I29" s="222" t="s">
        <v>354</v>
      </c>
      <c r="J29" s="222">
        <v>75</v>
      </c>
      <c r="K29" s="222">
        <v>71</v>
      </c>
      <c r="L29" s="222">
        <v>70</v>
      </c>
      <c r="M29" s="222">
        <v>40</v>
      </c>
      <c r="N29" s="222">
        <v>80</v>
      </c>
      <c r="O29" s="222">
        <v>77</v>
      </c>
      <c r="P29" s="222">
        <v>127</v>
      </c>
      <c r="Q29" s="242">
        <v>0.7</v>
      </c>
      <c r="R29" s="243">
        <v>25.5</v>
      </c>
      <c r="S29" s="244" t="s">
        <v>455</v>
      </c>
      <c r="T29" s="244" t="s">
        <v>460</v>
      </c>
      <c r="U29" s="244" t="s">
        <v>451</v>
      </c>
      <c r="V29" s="244" t="s">
        <v>461</v>
      </c>
      <c r="W29" s="244" t="s">
        <v>462</v>
      </c>
    </row>
    <row r="30" customHeight="1" spans="1:23">
      <c r="A30" s="221">
        <v>21</v>
      </c>
      <c r="B30" s="221" t="s">
        <v>463</v>
      </c>
      <c r="C30" s="220" t="s">
        <v>262</v>
      </c>
      <c r="D30" s="220" t="s">
        <v>264</v>
      </c>
      <c r="E30" s="220" t="s">
        <v>424</v>
      </c>
      <c r="F30" s="220" t="s">
        <v>424</v>
      </c>
      <c r="G30" s="220" t="s">
        <v>416</v>
      </c>
      <c r="H30" s="220" t="s">
        <v>264</v>
      </c>
      <c r="I30" s="220" t="s">
        <v>354</v>
      </c>
      <c r="J30" s="220">
        <v>40</v>
      </c>
      <c r="K30" s="220">
        <v>60</v>
      </c>
      <c r="L30" s="220">
        <v>30</v>
      </c>
      <c r="M30" s="220">
        <v>31</v>
      </c>
      <c r="N30" s="220">
        <v>31</v>
      </c>
      <c r="O30" s="220">
        <v>70</v>
      </c>
      <c r="P30" s="220">
        <v>255</v>
      </c>
      <c r="Q30" s="239">
        <v>0.3</v>
      </c>
      <c r="R30" s="240">
        <v>2</v>
      </c>
      <c r="S30" s="241" t="s">
        <v>464</v>
      </c>
      <c r="T30" s="241" t="s">
        <v>465</v>
      </c>
      <c r="U30" s="241" t="s">
        <v>466</v>
      </c>
      <c r="V30" s="241" t="s">
        <v>467</v>
      </c>
      <c r="W30" s="241" t="s">
        <v>468</v>
      </c>
    </row>
    <row r="31" customHeight="1" spans="1:23">
      <c r="A31" s="223">
        <v>22</v>
      </c>
      <c r="B31" s="223" t="s">
        <v>469</v>
      </c>
      <c r="C31" s="222" t="s">
        <v>262</v>
      </c>
      <c r="D31" s="222" t="s">
        <v>264</v>
      </c>
      <c r="E31" s="222" t="s">
        <v>424</v>
      </c>
      <c r="F31" s="222" t="s">
        <v>424</v>
      </c>
      <c r="G31" s="222" t="s">
        <v>416</v>
      </c>
      <c r="H31" s="222" t="s">
        <v>264</v>
      </c>
      <c r="I31" s="222" t="s">
        <v>354</v>
      </c>
      <c r="J31" s="222">
        <v>65</v>
      </c>
      <c r="K31" s="222">
        <v>90</v>
      </c>
      <c r="L31" s="222">
        <v>65</v>
      </c>
      <c r="M31" s="222">
        <v>61</v>
      </c>
      <c r="N31" s="222">
        <v>61</v>
      </c>
      <c r="O31" s="222">
        <v>100</v>
      </c>
      <c r="P31" s="222">
        <v>90</v>
      </c>
      <c r="Q31" s="242">
        <v>1.2</v>
      </c>
      <c r="R31" s="243">
        <v>38</v>
      </c>
      <c r="S31" s="244" t="s">
        <v>470</v>
      </c>
      <c r="T31" s="244" t="s">
        <v>471</v>
      </c>
      <c r="U31" s="244" t="s">
        <v>466</v>
      </c>
      <c r="V31" s="244" t="s">
        <v>472</v>
      </c>
      <c r="W31" s="244" t="s">
        <v>473</v>
      </c>
    </row>
    <row r="32" customHeight="1" spans="1:23">
      <c r="A32" s="221">
        <v>23</v>
      </c>
      <c r="B32" s="221" t="s">
        <v>474</v>
      </c>
      <c r="C32" s="220" t="s">
        <v>265</v>
      </c>
      <c r="D32" s="220" t="s">
        <v>354</v>
      </c>
      <c r="E32" s="220" t="s">
        <v>475</v>
      </c>
      <c r="F32" s="220" t="s">
        <v>399</v>
      </c>
      <c r="G32" s="220" t="s">
        <v>476</v>
      </c>
      <c r="H32" s="220" t="s">
        <v>442</v>
      </c>
      <c r="I32" s="220" t="s">
        <v>282</v>
      </c>
      <c r="J32" s="220">
        <v>35</v>
      </c>
      <c r="K32" s="220">
        <v>60</v>
      </c>
      <c r="L32" s="220">
        <v>44</v>
      </c>
      <c r="M32" s="220">
        <v>40</v>
      </c>
      <c r="N32" s="220">
        <v>54</v>
      </c>
      <c r="O32" s="220">
        <v>55</v>
      </c>
      <c r="P32" s="220">
        <v>255</v>
      </c>
      <c r="Q32" s="239">
        <v>2</v>
      </c>
      <c r="R32" s="240">
        <v>6.9</v>
      </c>
      <c r="S32" s="241" t="s">
        <v>477</v>
      </c>
      <c r="T32" s="241" t="s">
        <v>478</v>
      </c>
      <c r="U32" s="241" t="s">
        <v>479</v>
      </c>
      <c r="V32" s="241" t="s">
        <v>480</v>
      </c>
      <c r="W32" s="241" t="s">
        <v>481</v>
      </c>
    </row>
    <row r="33" customHeight="1" spans="1:23">
      <c r="A33" s="223">
        <v>24</v>
      </c>
      <c r="B33" s="223" t="s">
        <v>482</v>
      </c>
      <c r="C33" s="222" t="s">
        <v>265</v>
      </c>
      <c r="D33" s="222" t="s">
        <v>354</v>
      </c>
      <c r="E33" s="222" t="s">
        <v>475</v>
      </c>
      <c r="F33" s="222" t="s">
        <v>399</v>
      </c>
      <c r="G33" s="222" t="s">
        <v>476</v>
      </c>
      <c r="H33" s="222" t="s">
        <v>442</v>
      </c>
      <c r="I33" s="222" t="s">
        <v>282</v>
      </c>
      <c r="J33" s="222">
        <v>60</v>
      </c>
      <c r="K33" s="222">
        <v>95</v>
      </c>
      <c r="L33" s="222">
        <v>69</v>
      </c>
      <c r="M33" s="222">
        <v>65</v>
      </c>
      <c r="N33" s="222">
        <v>79</v>
      </c>
      <c r="O33" s="222">
        <v>80</v>
      </c>
      <c r="P33" s="222">
        <v>90</v>
      </c>
      <c r="Q33" s="242">
        <v>3.5</v>
      </c>
      <c r="R33" s="243">
        <v>65</v>
      </c>
      <c r="S33" s="244" t="s">
        <v>483</v>
      </c>
      <c r="T33" s="244" t="s">
        <v>484</v>
      </c>
      <c r="U33" s="244" t="s">
        <v>479</v>
      </c>
      <c r="V33" s="244" t="s">
        <v>485</v>
      </c>
      <c r="W33" s="244" t="s">
        <v>486</v>
      </c>
    </row>
    <row r="34" customHeight="1" spans="1:23">
      <c r="A34" s="221">
        <v>25</v>
      </c>
      <c r="B34" s="221" t="s">
        <v>487</v>
      </c>
      <c r="C34" s="220" t="s">
        <v>279</v>
      </c>
      <c r="D34" s="220" t="s">
        <v>354</v>
      </c>
      <c r="E34" s="220" t="s">
        <v>488</v>
      </c>
      <c r="F34" s="220" t="s">
        <v>488</v>
      </c>
      <c r="G34" s="220" t="s">
        <v>489</v>
      </c>
      <c r="H34" s="220" t="s">
        <v>442</v>
      </c>
      <c r="I34" s="220" t="s">
        <v>284</v>
      </c>
      <c r="J34" s="220">
        <v>35</v>
      </c>
      <c r="K34" s="220">
        <v>55</v>
      </c>
      <c r="L34" s="220">
        <v>40</v>
      </c>
      <c r="M34" s="220">
        <v>50</v>
      </c>
      <c r="N34" s="220">
        <v>50</v>
      </c>
      <c r="O34" s="220">
        <v>90</v>
      </c>
      <c r="P34" s="220">
        <v>190</v>
      </c>
      <c r="Q34" s="239">
        <v>0.4</v>
      </c>
      <c r="R34" s="240">
        <v>6</v>
      </c>
      <c r="S34" s="241" t="s">
        <v>490</v>
      </c>
      <c r="T34" s="241" t="s">
        <v>491</v>
      </c>
      <c r="U34" s="241" t="s">
        <v>492</v>
      </c>
      <c r="V34" s="241" t="s">
        <v>493</v>
      </c>
      <c r="W34" s="241" t="s">
        <v>494</v>
      </c>
    </row>
    <row r="35" customHeight="1" spans="1:23">
      <c r="A35" s="221">
        <v>25.1</v>
      </c>
      <c r="B35" s="221" t="s">
        <v>495</v>
      </c>
      <c r="C35" s="220" t="s">
        <v>279</v>
      </c>
      <c r="D35" s="220" t="s">
        <v>354</v>
      </c>
      <c r="E35" s="220" t="s">
        <v>488</v>
      </c>
      <c r="F35" s="220" t="s">
        <v>488</v>
      </c>
      <c r="G35" s="220" t="s">
        <v>489</v>
      </c>
      <c r="H35" s="220" t="s">
        <v>442</v>
      </c>
      <c r="I35" s="220" t="s">
        <v>284</v>
      </c>
      <c r="J35" s="220">
        <v>45</v>
      </c>
      <c r="K35" s="220">
        <v>80</v>
      </c>
      <c r="L35" s="220">
        <v>50</v>
      </c>
      <c r="M35" s="220">
        <v>75</v>
      </c>
      <c r="N35" s="220">
        <v>60</v>
      </c>
      <c r="O35" s="220">
        <v>120</v>
      </c>
      <c r="P35" s="220">
        <v>45</v>
      </c>
      <c r="Q35" s="239">
        <v>0.4</v>
      </c>
      <c r="R35" s="240">
        <v>6</v>
      </c>
      <c r="S35" s="241"/>
      <c r="T35" s="241"/>
      <c r="U35" s="241"/>
      <c r="V35" s="241"/>
      <c r="W35" s="241"/>
    </row>
    <row r="36" customHeight="1" spans="1:23">
      <c r="A36" s="223">
        <v>26</v>
      </c>
      <c r="B36" s="223" t="s">
        <v>496</v>
      </c>
      <c r="C36" s="222" t="s">
        <v>279</v>
      </c>
      <c r="D36" s="222" t="s">
        <v>354</v>
      </c>
      <c r="E36" s="222" t="s">
        <v>488</v>
      </c>
      <c r="F36" s="222" t="s">
        <v>488</v>
      </c>
      <c r="G36" s="222" t="s">
        <v>489</v>
      </c>
      <c r="H36" s="222" t="s">
        <v>442</v>
      </c>
      <c r="I36" s="222" t="s">
        <v>284</v>
      </c>
      <c r="J36" s="222">
        <v>60</v>
      </c>
      <c r="K36" s="222">
        <v>90</v>
      </c>
      <c r="L36" s="222">
        <v>55</v>
      </c>
      <c r="M36" s="222">
        <v>90</v>
      </c>
      <c r="N36" s="222">
        <v>80</v>
      </c>
      <c r="O36" s="222">
        <v>110</v>
      </c>
      <c r="P36" s="222">
        <v>75</v>
      </c>
      <c r="Q36" s="242">
        <v>0.8</v>
      </c>
      <c r="R36" s="243">
        <v>30</v>
      </c>
      <c r="S36" s="244" t="s">
        <v>497</v>
      </c>
      <c r="T36" s="244" t="s">
        <v>498</v>
      </c>
      <c r="U36" s="244" t="s">
        <v>492</v>
      </c>
      <c r="V36" s="244" t="s">
        <v>499</v>
      </c>
      <c r="W36" s="244" t="s">
        <v>500</v>
      </c>
    </row>
    <row r="37" customHeight="1" spans="1:23">
      <c r="A37" s="223">
        <v>26.1</v>
      </c>
      <c r="B37" s="223" t="s">
        <v>501</v>
      </c>
      <c r="C37" s="222" t="s">
        <v>279</v>
      </c>
      <c r="D37" s="222" t="s">
        <v>280</v>
      </c>
      <c r="E37" s="222" t="s">
        <v>502</v>
      </c>
      <c r="F37" s="222" t="s">
        <v>502</v>
      </c>
      <c r="G37" s="222" t="s">
        <v>502</v>
      </c>
      <c r="H37" s="222" t="s">
        <v>442</v>
      </c>
      <c r="I37" s="222" t="s">
        <v>284</v>
      </c>
      <c r="J37" s="222">
        <v>60</v>
      </c>
      <c r="K37" s="222">
        <v>85</v>
      </c>
      <c r="L37" s="222">
        <v>50</v>
      </c>
      <c r="M37" s="222">
        <v>95</v>
      </c>
      <c r="N37" s="222">
        <v>85</v>
      </c>
      <c r="O37" s="222">
        <v>110</v>
      </c>
      <c r="P37" s="222">
        <v>75</v>
      </c>
      <c r="Q37" s="242">
        <v>0.7</v>
      </c>
      <c r="R37" s="243">
        <v>21</v>
      </c>
      <c r="S37" s="244" t="s">
        <v>503</v>
      </c>
      <c r="T37" s="244" t="s">
        <v>504</v>
      </c>
      <c r="U37" s="244" t="s">
        <v>492</v>
      </c>
      <c r="V37" s="244" t="s">
        <v>505</v>
      </c>
      <c r="W37" s="244" t="s">
        <v>506</v>
      </c>
    </row>
    <row r="38" customHeight="1" spans="1:23">
      <c r="A38" s="223">
        <v>26.2</v>
      </c>
      <c r="B38" s="223" t="s">
        <v>507</v>
      </c>
      <c r="C38" s="222" t="s">
        <v>279</v>
      </c>
      <c r="D38" s="222" t="s">
        <v>354</v>
      </c>
      <c r="E38" s="222" t="s">
        <v>508</v>
      </c>
      <c r="F38" s="222" t="s">
        <v>508</v>
      </c>
      <c r="G38" s="222" t="s">
        <v>508</v>
      </c>
      <c r="H38" s="222" t="s">
        <v>442</v>
      </c>
      <c r="I38" s="222" t="s">
        <v>284</v>
      </c>
      <c r="J38" s="222">
        <v>60</v>
      </c>
      <c r="K38" s="222">
        <v>135</v>
      </c>
      <c r="L38" s="222">
        <v>95</v>
      </c>
      <c r="M38" s="222">
        <v>90</v>
      </c>
      <c r="N38" s="222">
        <v>95</v>
      </c>
      <c r="O38" s="222">
        <v>110</v>
      </c>
      <c r="P38" s="222">
        <v>75</v>
      </c>
      <c r="Q38" s="242">
        <v>1.2</v>
      </c>
      <c r="R38" s="243">
        <v>38</v>
      </c>
      <c r="S38" s="244"/>
      <c r="T38" s="244"/>
      <c r="U38" s="244"/>
      <c r="V38" s="244"/>
      <c r="W38" s="244"/>
    </row>
    <row r="39" customHeight="1" spans="1:23">
      <c r="A39" s="223">
        <v>26.3</v>
      </c>
      <c r="B39" s="223" t="s">
        <v>509</v>
      </c>
      <c r="C39" s="222" t="s">
        <v>279</v>
      </c>
      <c r="D39" s="222" t="s">
        <v>354</v>
      </c>
      <c r="E39" s="222" t="s">
        <v>438</v>
      </c>
      <c r="F39" s="222" t="s">
        <v>438</v>
      </c>
      <c r="G39" s="222" t="s">
        <v>438</v>
      </c>
      <c r="H39" s="222" t="s">
        <v>442</v>
      </c>
      <c r="I39" s="222" t="s">
        <v>284</v>
      </c>
      <c r="J39" s="222">
        <v>60</v>
      </c>
      <c r="K39" s="222">
        <v>100</v>
      </c>
      <c r="L39" s="222">
        <v>55</v>
      </c>
      <c r="M39" s="222">
        <v>160</v>
      </c>
      <c r="N39" s="222">
        <v>80</v>
      </c>
      <c r="O39" s="222">
        <v>130</v>
      </c>
      <c r="P39" s="222">
        <v>75</v>
      </c>
      <c r="Q39" s="242">
        <v>1</v>
      </c>
      <c r="R39" s="243">
        <v>26</v>
      </c>
      <c r="S39" s="244"/>
      <c r="T39" s="244"/>
      <c r="U39" s="244"/>
      <c r="V39" s="244"/>
      <c r="W39" s="244"/>
    </row>
    <row r="40" customHeight="1" spans="1:23">
      <c r="A40" s="221">
        <v>27</v>
      </c>
      <c r="B40" s="221" t="s">
        <v>510</v>
      </c>
      <c r="C40" s="220" t="s">
        <v>266</v>
      </c>
      <c r="D40" s="220" t="s">
        <v>354</v>
      </c>
      <c r="E40" s="220" t="s">
        <v>511</v>
      </c>
      <c r="F40" s="220" t="s">
        <v>511</v>
      </c>
      <c r="G40" s="220" t="s">
        <v>512</v>
      </c>
      <c r="H40" s="220" t="s">
        <v>442</v>
      </c>
      <c r="I40" s="220" t="s">
        <v>354</v>
      </c>
      <c r="J40" s="220">
        <v>50</v>
      </c>
      <c r="K40" s="220">
        <v>75</v>
      </c>
      <c r="L40" s="220">
        <v>85</v>
      </c>
      <c r="M40" s="220">
        <v>20</v>
      </c>
      <c r="N40" s="220">
        <v>30</v>
      </c>
      <c r="O40" s="220">
        <v>40</v>
      </c>
      <c r="P40" s="220">
        <v>255</v>
      </c>
      <c r="Q40" s="239">
        <v>0.6</v>
      </c>
      <c r="R40" s="240">
        <v>12</v>
      </c>
      <c r="S40" s="241" t="s">
        <v>513</v>
      </c>
      <c r="T40" s="241" t="s">
        <v>514</v>
      </c>
      <c r="U40" s="241" t="s">
        <v>515</v>
      </c>
      <c r="V40" s="241" t="s">
        <v>516</v>
      </c>
      <c r="W40" s="241" t="s">
        <v>517</v>
      </c>
    </row>
    <row r="41" customHeight="1" spans="1:23">
      <c r="A41" s="221">
        <v>27.1</v>
      </c>
      <c r="B41" s="221" t="s">
        <v>518</v>
      </c>
      <c r="C41" s="220" t="s">
        <v>281</v>
      </c>
      <c r="D41" s="220" t="s">
        <v>270</v>
      </c>
      <c r="E41" s="220" t="s">
        <v>519</v>
      </c>
      <c r="F41" s="220" t="s">
        <v>519</v>
      </c>
      <c r="G41" s="220" t="s">
        <v>520</v>
      </c>
      <c r="H41" s="220" t="s">
        <v>442</v>
      </c>
      <c r="I41" s="220" t="s">
        <v>354</v>
      </c>
      <c r="J41" s="220">
        <v>50</v>
      </c>
      <c r="K41" s="220">
        <v>75</v>
      </c>
      <c r="L41" s="220">
        <v>90</v>
      </c>
      <c r="M41" s="220">
        <v>10</v>
      </c>
      <c r="N41" s="220">
        <v>35</v>
      </c>
      <c r="O41" s="220">
        <v>40</v>
      </c>
      <c r="P41" s="220">
        <v>255</v>
      </c>
      <c r="Q41" s="239">
        <v>0.7</v>
      </c>
      <c r="R41" s="240">
        <v>40</v>
      </c>
      <c r="S41" s="241" t="s">
        <v>521</v>
      </c>
      <c r="T41" s="241" t="s">
        <v>522</v>
      </c>
      <c r="U41" s="241" t="s">
        <v>523</v>
      </c>
      <c r="V41" s="241" t="s">
        <v>524</v>
      </c>
      <c r="W41" s="241" t="s">
        <v>525</v>
      </c>
    </row>
    <row r="42" customHeight="1" spans="1:23">
      <c r="A42" s="223">
        <v>28</v>
      </c>
      <c r="B42" s="223" t="s">
        <v>526</v>
      </c>
      <c r="C42" s="222" t="s">
        <v>266</v>
      </c>
      <c r="D42" s="222" t="s">
        <v>354</v>
      </c>
      <c r="E42" s="222" t="s">
        <v>511</v>
      </c>
      <c r="F42" s="222" t="s">
        <v>511</v>
      </c>
      <c r="G42" s="222" t="s">
        <v>512</v>
      </c>
      <c r="H42" s="222" t="s">
        <v>442</v>
      </c>
      <c r="I42" s="222" t="s">
        <v>354</v>
      </c>
      <c r="J42" s="222">
        <v>75</v>
      </c>
      <c r="K42" s="222">
        <v>100</v>
      </c>
      <c r="L42" s="222">
        <v>110</v>
      </c>
      <c r="M42" s="222">
        <v>45</v>
      </c>
      <c r="N42" s="222">
        <v>55</v>
      </c>
      <c r="O42" s="222">
        <v>65</v>
      </c>
      <c r="P42" s="222">
        <v>90</v>
      </c>
      <c r="Q42" s="242">
        <v>1</v>
      </c>
      <c r="R42" s="243">
        <v>29.5</v>
      </c>
      <c r="S42" s="244" t="s">
        <v>527</v>
      </c>
      <c r="T42" s="244" t="s">
        <v>528</v>
      </c>
      <c r="U42" s="244" t="s">
        <v>515</v>
      </c>
      <c r="V42" s="244" t="s">
        <v>516</v>
      </c>
      <c r="W42" s="244" t="s">
        <v>517</v>
      </c>
    </row>
    <row r="43" customHeight="1" spans="1:23">
      <c r="A43" s="223">
        <v>28.1</v>
      </c>
      <c r="B43" s="223" t="s">
        <v>529</v>
      </c>
      <c r="C43" s="222" t="s">
        <v>281</v>
      </c>
      <c r="D43" s="222" t="s">
        <v>270</v>
      </c>
      <c r="E43" s="222" t="s">
        <v>519</v>
      </c>
      <c r="F43" s="222" t="s">
        <v>519</v>
      </c>
      <c r="G43" s="222" t="s">
        <v>520</v>
      </c>
      <c r="H43" s="222" t="s">
        <v>442</v>
      </c>
      <c r="I43" s="222" t="s">
        <v>354</v>
      </c>
      <c r="J43" s="222">
        <v>75</v>
      </c>
      <c r="K43" s="222">
        <v>100</v>
      </c>
      <c r="L43" s="222">
        <v>120</v>
      </c>
      <c r="M43" s="222">
        <v>25</v>
      </c>
      <c r="N43" s="222">
        <v>65</v>
      </c>
      <c r="O43" s="222">
        <v>65</v>
      </c>
      <c r="P43" s="222">
        <v>90</v>
      </c>
      <c r="Q43" s="242">
        <v>1.2</v>
      </c>
      <c r="R43" s="243">
        <v>55</v>
      </c>
      <c r="S43" s="244" t="s">
        <v>530</v>
      </c>
      <c r="T43" s="244" t="s">
        <v>531</v>
      </c>
      <c r="U43" s="244" t="s">
        <v>523</v>
      </c>
      <c r="V43" s="244" t="s">
        <v>532</v>
      </c>
      <c r="W43" s="244" t="s">
        <v>533</v>
      </c>
    </row>
    <row r="44" customHeight="1" spans="1:23">
      <c r="A44" s="221">
        <v>29</v>
      </c>
      <c r="B44" s="221" t="s">
        <v>534</v>
      </c>
      <c r="C44" s="220" t="s">
        <v>265</v>
      </c>
      <c r="D44" s="220" t="s">
        <v>354</v>
      </c>
      <c r="E44" s="220" t="s">
        <v>535</v>
      </c>
      <c r="F44" s="220" t="s">
        <v>536</v>
      </c>
      <c r="G44" s="220" t="s">
        <v>441</v>
      </c>
      <c r="H44" s="220" t="s">
        <v>336</v>
      </c>
      <c r="I44" s="220" t="s">
        <v>442</v>
      </c>
      <c r="J44" s="220">
        <v>55</v>
      </c>
      <c r="K44" s="220">
        <v>47</v>
      </c>
      <c r="L44" s="220">
        <v>52</v>
      </c>
      <c r="M44" s="220">
        <v>40</v>
      </c>
      <c r="N44" s="220">
        <v>40</v>
      </c>
      <c r="O44" s="220">
        <v>41</v>
      </c>
      <c r="P44" s="220">
        <v>235</v>
      </c>
      <c r="Q44" s="239">
        <v>0.4</v>
      </c>
      <c r="R44" s="240">
        <v>7</v>
      </c>
      <c r="S44" s="241" t="s">
        <v>537</v>
      </c>
      <c r="T44" s="241" t="s">
        <v>538</v>
      </c>
      <c r="U44" s="241" t="s">
        <v>539</v>
      </c>
      <c r="V44" s="241" t="s">
        <v>540</v>
      </c>
      <c r="W44" s="241" t="s">
        <v>541</v>
      </c>
    </row>
    <row r="45" customHeight="1" spans="1:23">
      <c r="A45" s="223">
        <v>30</v>
      </c>
      <c r="B45" s="223" t="s">
        <v>542</v>
      </c>
      <c r="C45" s="222" t="s">
        <v>265</v>
      </c>
      <c r="D45" s="222" t="s">
        <v>354</v>
      </c>
      <c r="E45" s="222" t="s">
        <v>535</v>
      </c>
      <c r="F45" s="222" t="s">
        <v>536</v>
      </c>
      <c r="G45" s="222" t="s">
        <v>441</v>
      </c>
      <c r="H45" s="222" t="s">
        <v>543</v>
      </c>
      <c r="I45" s="222" t="s">
        <v>354</v>
      </c>
      <c r="J45" s="222">
        <v>70</v>
      </c>
      <c r="K45" s="222">
        <v>62</v>
      </c>
      <c r="L45" s="222">
        <v>67</v>
      </c>
      <c r="M45" s="222">
        <v>55</v>
      </c>
      <c r="N45" s="222">
        <v>55</v>
      </c>
      <c r="O45" s="222">
        <v>56</v>
      </c>
      <c r="P45" s="222">
        <v>120</v>
      </c>
      <c r="Q45" s="242">
        <v>0.8</v>
      </c>
      <c r="R45" s="243">
        <v>20</v>
      </c>
      <c r="S45" s="244" t="s">
        <v>537</v>
      </c>
      <c r="T45" s="244" t="s">
        <v>544</v>
      </c>
      <c r="U45" s="244" t="s">
        <v>539</v>
      </c>
      <c r="V45" s="244" t="s">
        <v>545</v>
      </c>
      <c r="W45" s="244" t="s">
        <v>546</v>
      </c>
    </row>
    <row r="46" customHeight="1" spans="1:23">
      <c r="A46" s="221">
        <v>31</v>
      </c>
      <c r="B46" s="221" t="s">
        <v>547</v>
      </c>
      <c r="C46" s="220" t="s">
        <v>265</v>
      </c>
      <c r="D46" s="220" t="s">
        <v>266</v>
      </c>
      <c r="E46" s="220" t="s">
        <v>535</v>
      </c>
      <c r="F46" s="220" t="s">
        <v>536</v>
      </c>
      <c r="G46" s="220" t="s">
        <v>548</v>
      </c>
      <c r="H46" s="220" t="s">
        <v>543</v>
      </c>
      <c r="I46" s="220" t="s">
        <v>354</v>
      </c>
      <c r="J46" s="220">
        <v>90</v>
      </c>
      <c r="K46" s="220">
        <v>92</v>
      </c>
      <c r="L46" s="220">
        <v>87</v>
      </c>
      <c r="M46" s="220">
        <v>75</v>
      </c>
      <c r="N46" s="220">
        <v>85</v>
      </c>
      <c r="O46" s="220">
        <v>76</v>
      </c>
      <c r="P46" s="220">
        <v>45</v>
      </c>
      <c r="Q46" s="239">
        <v>1.3</v>
      </c>
      <c r="R46" s="240">
        <v>60</v>
      </c>
      <c r="S46" s="241" t="s">
        <v>549</v>
      </c>
      <c r="T46" s="241" t="s">
        <v>550</v>
      </c>
      <c r="U46" s="241" t="s">
        <v>539</v>
      </c>
      <c r="V46" s="241" t="s">
        <v>551</v>
      </c>
      <c r="W46" s="241" t="s">
        <v>552</v>
      </c>
    </row>
    <row r="47" customHeight="1" spans="1:23">
      <c r="A47" s="223">
        <v>32</v>
      </c>
      <c r="B47" s="223" t="s">
        <v>553</v>
      </c>
      <c r="C47" s="222" t="s">
        <v>265</v>
      </c>
      <c r="D47" s="222" t="s">
        <v>354</v>
      </c>
      <c r="E47" s="222" t="s">
        <v>535</v>
      </c>
      <c r="F47" s="222" t="s">
        <v>536</v>
      </c>
      <c r="G47" s="222" t="s">
        <v>441</v>
      </c>
      <c r="H47" s="222" t="s">
        <v>336</v>
      </c>
      <c r="I47" s="222" t="s">
        <v>442</v>
      </c>
      <c r="J47" s="222">
        <v>46</v>
      </c>
      <c r="K47" s="222">
        <v>57</v>
      </c>
      <c r="L47" s="222">
        <v>40</v>
      </c>
      <c r="M47" s="222">
        <v>40</v>
      </c>
      <c r="N47" s="222">
        <v>40</v>
      </c>
      <c r="O47" s="222">
        <v>50</v>
      </c>
      <c r="P47" s="222">
        <v>235</v>
      </c>
      <c r="Q47" s="242">
        <v>0.5</v>
      </c>
      <c r="R47" s="243">
        <v>9</v>
      </c>
      <c r="S47" s="244" t="s">
        <v>554</v>
      </c>
      <c r="T47" s="244" t="s">
        <v>555</v>
      </c>
      <c r="U47" s="244" t="s">
        <v>556</v>
      </c>
      <c r="V47" s="244" t="s">
        <v>557</v>
      </c>
      <c r="W47" s="244" t="s">
        <v>558</v>
      </c>
    </row>
    <row r="48" customHeight="1" spans="1:23">
      <c r="A48" s="221">
        <v>33</v>
      </c>
      <c r="B48" s="221" t="s">
        <v>559</v>
      </c>
      <c r="C48" s="220" t="s">
        <v>265</v>
      </c>
      <c r="D48" s="220" t="s">
        <v>354</v>
      </c>
      <c r="E48" s="220" t="s">
        <v>535</v>
      </c>
      <c r="F48" s="220" t="s">
        <v>536</v>
      </c>
      <c r="G48" s="220" t="s">
        <v>441</v>
      </c>
      <c r="H48" s="220" t="s">
        <v>336</v>
      </c>
      <c r="I48" s="220" t="s">
        <v>442</v>
      </c>
      <c r="J48" s="220">
        <v>61</v>
      </c>
      <c r="K48" s="220">
        <v>72</v>
      </c>
      <c r="L48" s="220">
        <v>57</v>
      </c>
      <c r="M48" s="220">
        <v>55</v>
      </c>
      <c r="N48" s="220">
        <v>55</v>
      </c>
      <c r="O48" s="220">
        <v>65</v>
      </c>
      <c r="P48" s="220">
        <v>120</v>
      </c>
      <c r="Q48" s="239">
        <v>0.9</v>
      </c>
      <c r="R48" s="240">
        <v>19.5</v>
      </c>
      <c r="S48" s="241" t="s">
        <v>554</v>
      </c>
      <c r="T48" s="241" t="s">
        <v>560</v>
      </c>
      <c r="U48" s="241" t="s">
        <v>556</v>
      </c>
      <c r="V48" s="241" t="s">
        <v>561</v>
      </c>
      <c r="W48" s="241" t="s">
        <v>562</v>
      </c>
    </row>
    <row r="49" customHeight="1" spans="1:23">
      <c r="A49" s="223">
        <v>34</v>
      </c>
      <c r="B49" s="223" t="s">
        <v>563</v>
      </c>
      <c r="C49" s="222" t="s">
        <v>265</v>
      </c>
      <c r="D49" s="222" t="s">
        <v>266</v>
      </c>
      <c r="E49" s="222" t="s">
        <v>535</v>
      </c>
      <c r="F49" s="222" t="s">
        <v>536</v>
      </c>
      <c r="G49" s="222" t="s">
        <v>548</v>
      </c>
      <c r="H49" s="222" t="s">
        <v>336</v>
      </c>
      <c r="I49" s="222" t="s">
        <v>442</v>
      </c>
      <c r="J49" s="222">
        <v>81</v>
      </c>
      <c r="K49" s="222">
        <v>102</v>
      </c>
      <c r="L49" s="222">
        <v>77</v>
      </c>
      <c r="M49" s="222">
        <v>85</v>
      </c>
      <c r="N49" s="222">
        <v>75</v>
      </c>
      <c r="O49" s="222">
        <v>85</v>
      </c>
      <c r="P49" s="222">
        <v>45</v>
      </c>
      <c r="Q49" s="242">
        <v>1.3</v>
      </c>
      <c r="R49" s="243">
        <v>62</v>
      </c>
      <c r="S49" s="244" t="s">
        <v>564</v>
      </c>
      <c r="T49" s="244" t="s">
        <v>565</v>
      </c>
      <c r="U49" s="244" t="s">
        <v>556</v>
      </c>
      <c r="V49" s="244" t="s">
        <v>566</v>
      </c>
      <c r="W49" s="244" t="s">
        <v>552</v>
      </c>
    </row>
    <row r="50" customHeight="1" spans="1:23">
      <c r="A50" s="221">
        <v>35</v>
      </c>
      <c r="B50" s="221" t="s">
        <v>567</v>
      </c>
      <c r="C50" s="220" t="s">
        <v>284</v>
      </c>
      <c r="D50" s="220" t="s">
        <v>354</v>
      </c>
      <c r="E50" s="220" t="s">
        <v>568</v>
      </c>
      <c r="F50" s="220" t="s">
        <v>569</v>
      </c>
      <c r="G50" s="220" t="s">
        <v>570</v>
      </c>
      <c r="H50" s="220" t="s">
        <v>284</v>
      </c>
      <c r="I50" s="220" t="s">
        <v>354</v>
      </c>
      <c r="J50" s="220">
        <v>70</v>
      </c>
      <c r="K50" s="220">
        <v>45</v>
      </c>
      <c r="L50" s="220">
        <v>48</v>
      </c>
      <c r="M50" s="220">
        <v>60</v>
      </c>
      <c r="N50" s="220">
        <v>65</v>
      </c>
      <c r="O50" s="220">
        <v>35</v>
      </c>
      <c r="P50" s="220">
        <v>150</v>
      </c>
      <c r="Q50" s="239">
        <v>0.6</v>
      </c>
      <c r="R50" s="240">
        <v>7.5</v>
      </c>
      <c r="S50" s="241" t="s">
        <v>571</v>
      </c>
      <c r="T50" s="241" t="s">
        <v>572</v>
      </c>
      <c r="U50" s="241"/>
      <c r="V50" s="241" t="s">
        <v>573</v>
      </c>
      <c r="W50" s="241" t="s">
        <v>574</v>
      </c>
    </row>
    <row r="51" customHeight="1" spans="1:23">
      <c r="A51" s="223">
        <v>36</v>
      </c>
      <c r="B51" s="223" t="s">
        <v>575</v>
      </c>
      <c r="C51" s="222" t="s">
        <v>284</v>
      </c>
      <c r="D51" s="222" t="s">
        <v>354</v>
      </c>
      <c r="E51" s="222" t="s">
        <v>568</v>
      </c>
      <c r="F51" s="222" t="s">
        <v>569</v>
      </c>
      <c r="G51" s="222" t="s">
        <v>576</v>
      </c>
      <c r="H51" s="222" t="s">
        <v>284</v>
      </c>
      <c r="I51" s="222" t="s">
        <v>354</v>
      </c>
      <c r="J51" s="222">
        <v>95</v>
      </c>
      <c r="K51" s="222">
        <v>70</v>
      </c>
      <c r="L51" s="222">
        <v>73</v>
      </c>
      <c r="M51" s="222">
        <v>95</v>
      </c>
      <c r="N51" s="222">
        <v>90</v>
      </c>
      <c r="O51" s="222">
        <v>60</v>
      </c>
      <c r="P51" s="222">
        <v>25</v>
      </c>
      <c r="Q51" s="242">
        <v>1.3</v>
      </c>
      <c r="R51" s="243">
        <v>40</v>
      </c>
      <c r="S51" s="244" t="s">
        <v>577</v>
      </c>
      <c r="T51" s="244" t="s">
        <v>578</v>
      </c>
      <c r="U51" s="244"/>
      <c r="V51" s="244" t="s">
        <v>579</v>
      </c>
      <c r="W51" s="244" t="s">
        <v>574</v>
      </c>
    </row>
    <row r="52" customHeight="1" spans="1:23">
      <c r="A52" s="223">
        <v>36.1</v>
      </c>
      <c r="B52" s="223" t="s">
        <v>580</v>
      </c>
      <c r="C52" s="222" t="s">
        <v>284</v>
      </c>
      <c r="D52" s="222" t="s">
        <v>264</v>
      </c>
      <c r="E52" s="222" t="s">
        <v>581</v>
      </c>
      <c r="F52" s="222" t="s">
        <v>581</v>
      </c>
      <c r="G52" s="222" t="s">
        <v>581</v>
      </c>
      <c r="H52" s="222" t="s">
        <v>284</v>
      </c>
      <c r="I52" s="222" t="s">
        <v>354</v>
      </c>
      <c r="J52" s="222">
        <v>95</v>
      </c>
      <c r="K52" s="222">
        <v>80</v>
      </c>
      <c r="L52" s="222">
        <v>93</v>
      </c>
      <c r="M52" s="222">
        <v>135</v>
      </c>
      <c r="N52" s="222">
        <v>110</v>
      </c>
      <c r="O52" s="222">
        <v>70</v>
      </c>
      <c r="P52" s="222">
        <v>25</v>
      </c>
      <c r="Q52" s="242">
        <v>1.7</v>
      </c>
      <c r="R52" s="243">
        <v>42.3</v>
      </c>
      <c r="S52" s="244"/>
      <c r="T52" s="244"/>
      <c r="U52" s="244"/>
      <c r="V52" s="244"/>
      <c r="W52" s="244"/>
    </row>
    <row r="53" customHeight="1" spans="1:23">
      <c r="A53" s="221">
        <v>37</v>
      </c>
      <c r="B53" s="221" t="s">
        <v>582</v>
      </c>
      <c r="C53" s="220" t="s">
        <v>276</v>
      </c>
      <c r="D53" s="220" t="s">
        <v>354</v>
      </c>
      <c r="E53" s="220" t="s">
        <v>583</v>
      </c>
      <c r="F53" s="220" t="s">
        <v>583</v>
      </c>
      <c r="G53" s="220" t="s">
        <v>373</v>
      </c>
      <c r="H53" s="220" t="s">
        <v>442</v>
      </c>
      <c r="I53" s="220" t="s">
        <v>354</v>
      </c>
      <c r="J53" s="220">
        <v>38</v>
      </c>
      <c r="K53" s="220">
        <v>41</v>
      </c>
      <c r="L53" s="220">
        <v>40</v>
      </c>
      <c r="M53" s="220">
        <v>50</v>
      </c>
      <c r="N53" s="220">
        <v>65</v>
      </c>
      <c r="O53" s="220">
        <v>65</v>
      </c>
      <c r="P53" s="220">
        <v>190</v>
      </c>
      <c r="Q53" s="239">
        <v>0.6</v>
      </c>
      <c r="R53" s="240">
        <v>9.9</v>
      </c>
      <c r="S53" s="241" t="s">
        <v>584</v>
      </c>
      <c r="T53" s="241" t="s">
        <v>585</v>
      </c>
      <c r="U53" s="241" t="s">
        <v>586</v>
      </c>
      <c r="V53" s="241" t="s">
        <v>587</v>
      </c>
      <c r="W53" s="241" t="s">
        <v>588</v>
      </c>
    </row>
    <row r="54" customHeight="1" spans="1:23">
      <c r="A54" s="221">
        <v>37.1</v>
      </c>
      <c r="B54" s="221" t="s">
        <v>589</v>
      </c>
      <c r="C54" s="220" t="s">
        <v>281</v>
      </c>
      <c r="D54" s="220" t="s">
        <v>354</v>
      </c>
      <c r="E54" s="220" t="s">
        <v>519</v>
      </c>
      <c r="F54" s="220" t="s">
        <v>519</v>
      </c>
      <c r="G54" s="220" t="s">
        <v>590</v>
      </c>
      <c r="H54" s="220" t="s">
        <v>442</v>
      </c>
      <c r="I54" s="220" t="s">
        <v>354</v>
      </c>
      <c r="J54" s="220">
        <v>28</v>
      </c>
      <c r="K54" s="220">
        <v>41</v>
      </c>
      <c r="L54" s="220">
        <v>40</v>
      </c>
      <c r="M54" s="220">
        <v>50</v>
      </c>
      <c r="N54" s="220">
        <v>65</v>
      </c>
      <c r="O54" s="220">
        <v>65</v>
      </c>
      <c r="P54" s="220">
        <v>190</v>
      </c>
      <c r="Q54" s="239">
        <v>0.6</v>
      </c>
      <c r="R54" s="240">
        <v>9.9</v>
      </c>
      <c r="S54" s="241" t="s">
        <v>591</v>
      </c>
      <c r="T54" s="241" t="s">
        <v>592</v>
      </c>
      <c r="U54" s="241" t="s">
        <v>593</v>
      </c>
      <c r="V54" s="241" t="s">
        <v>594</v>
      </c>
      <c r="W54" s="241" t="s">
        <v>595</v>
      </c>
    </row>
    <row r="55" customHeight="1" spans="1:23">
      <c r="A55" s="223">
        <v>38</v>
      </c>
      <c r="B55" s="223" t="s">
        <v>596</v>
      </c>
      <c r="C55" s="222" t="s">
        <v>276</v>
      </c>
      <c r="D55" s="222" t="s">
        <v>354</v>
      </c>
      <c r="E55" s="222" t="s">
        <v>583</v>
      </c>
      <c r="F55" s="222" t="s">
        <v>583</v>
      </c>
      <c r="G55" s="222" t="s">
        <v>373</v>
      </c>
      <c r="H55" s="222" t="s">
        <v>442</v>
      </c>
      <c r="I55" s="222" t="s">
        <v>354</v>
      </c>
      <c r="J55" s="222">
        <v>73</v>
      </c>
      <c r="K55" s="222">
        <v>76</v>
      </c>
      <c r="L55" s="222">
        <v>75</v>
      </c>
      <c r="M55" s="222">
        <v>81</v>
      </c>
      <c r="N55" s="222">
        <v>100</v>
      </c>
      <c r="O55" s="222">
        <v>100</v>
      </c>
      <c r="P55" s="222">
        <v>75</v>
      </c>
      <c r="Q55" s="242">
        <v>1.1</v>
      </c>
      <c r="R55" s="243">
        <v>19.9</v>
      </c>
      <c r="S55" s="244" t="s">
        <v>597</v>
      </c>
      <c r="T55" s="244" t="s">
        <v>598</v>
      </c>
      <c r="U55" s="244" t="s">
        <v>586</v>
      </c>
      <c r="V55" s="244" t="s">
        <v>599</v>
      </c>
      <c r="W55" s="244" t="s">
        <v>600</v>
      </c>
    </row>
    <row r="56" customHeight="1" spans="1:23">
      <c r="A56" s="223">
        <v>38.1</v>
      </c>
      <c r="B56" s="223" t="s">
        <v>601</v>
      </c>
      <c r="C56" s="222" t="s">
        <v>281</v>
      </c>
      <c r="D56" s="222" t="s">
        <v>284</v>
      </c>
      <c r="E56" s="222" t="s">
        <v>519</v>
      </c>
      <c r="F56" s="222" t="s">
        <v>519</v>
      </c>
      <c r="G56" s="222" t="s">
        <v>590</v>
      </c>
      <c r="H56" s="222" t="s">
        <v>442</v>
      </c>
      <c r="I56" s="222" t="s">
        <v>354</v>
      </c>
      <c r="J56" s="222">
        <v>73</v>
      </c>
      <c r="K56" s="222">
        <v>67</v>
      </c>
      <c r="L56" s="222">
        <v>75</v>
      </c>
      <c r="M56" s="222">
        <v>81</v>
      </c>
      <c r="N56" s="222">
        <v>100</v>
      </c>
      <c r="O56" s="222">
        <v>109</v>
      </c>
      <c r="P56" s="222">
        <v>75</v>
      </c>
      <c r="Q56" s="242">
        <v>1.1</v>
      </c>
      <c r="R56" s="243">
        <v>19.9</v>
      </c>
      <c r="S56" s="244" t="s">
        <v>602</v>
      </c>
      <c r="T56" s="244" t="s">
        <v>603</v>
      </c>
      <c r="U56" s="244" t="s">
        <v>593</v>
      </c>
      <c r="V56" s="244" t="s">
        <v>604</v>
      </c>
      <c r="W56" s="244" t="s">
        <v>605</v>
      </c>
    </row>
    <row r="57" customHeight="1" spans="1:23">
      <c r="A57" s="221">
        <v>39</v>
      </c>
      <c r="B57" s="221" t="s">
        <v>606</v>
      </c>
      <c r="C57" s="220" t="s">
        <v>262</v>
      </c>
      <c r="D57" s="220" t="s">
        <v>284</v>
      </c>
      <c r="E57" s="220" t="s">
        <v>568</v>
      </c>
      <c r="F57" s="220" t="s">
        <v>607</v>
      </c>
      <c r="G57" s="220" t="s">
        <v>570</v>
      </c>
      <c r="H57" s="220" t="s">
        <v>284</v>
      </c>
      <c r="I57" s="220" t="s">
        <v>354</v>
      </c>
      <c r="J57" s="220">
        <v>115</v>
      </c>
      <c r="K57" s="220">
        <v>45</v>
      </c>
      <c r="L57" s="220">
        <v>20</v>
      </c>
      <c r="M57" s="220">
        <v>45</v>
      </c>
      <c r="N57" s="220">
        <v>25</v>
      </c>
      <c r="O57" s="220">
        <v>20</v>
      </c>
      <c r="P57" s="220">
        <v>170</v>
      </c>
      <c r="Q57" s="239">
        <v>0.5</v>
      </c>
      <c r="R57" s="240">
        <v>5.5</v>
      </c>
      <c r="S57" s="241" t="s">
        <v>608</v>
      </c>
      <c r="T57" s="241" t="s">
        <v>609</v>
      </c>
      <c r="U57" s="241"/>
      <c r="V57" s="241" t="s">
        <v>610</v>
      </c>
      <c r="W57" s="241" t="s">
        <v>574</v>
      </c>
    </row>
    <row r="58" customHeight="1" spans="1:23">
      <c r="A58" s="223">
        <v>40</v>
      </c>
      <c r="B58" s="223" t="s">
        <v>611</v>
      </c>
      <c r="C58" s="222" t="s">
        <v>262</v>
      </c>
      <c r="D58" s="222" t="s">
        <v>284</v>
      </c>
      <c r="E58" s="222" t="s">
        <v>568</v>
      </c>
      <c r="F58" s="222" t="s">
        <v>607</v>
      </c>
      <c r="G58" s="222" t="s">
        <v>612</v>
      </c>
      <c r="H58" s="222" t="s">
        <v>284</v>
      </c>
      <c r="I58" s="222" t="s">
        <v>354</v>
      </c>
      <c r="J58" s="222">
        <v>140</v>
      </c>
      <c r="K58" s="222">
        <v>70</v>
      </c>
      <c r="L58" s="222">
        <v>45</v>
      </c>
      <c r="M58" s="222">
        <v>85</v>
      </c>
      <c r="N58" s="222">
        <v>50</v>
      </c>
      <c r="O58" s="222">
        <v>45</v>
      </c>
      <c r="P58" s="222">
        <v>50</v>
      </c>
      <c r="Q58" s="242">
        <v>1</v>
      </c>
      <c r="R58" s="243">
        <v>12</v>
      </c>
      <c r="S58" s="244" t="s">
        <v>613</v>
      </c>
      <c r="T58" s="244" t="s">
        <v>614</v>
      </c>
      <c r="U58" s="244"/>
      <c r="V58" s="244" t="s">
        <v>615</v>
      </c>
      <c r="W58" s="244" t="s">
        <v>616</v>
      </c>
    </row>
    <row r="59" customHeight="1" spans="1:23">
      <c r="A59" s="221">
        <v>41</v>
      </c>
      <c r="B59" s="221" t="s">
        <v>617</v>
      </c>
      <c r="C59" s="220" t="s">
        <v>265</v>
      </c>
      <c r="D59" s="220" t="s">
        <v>264</v>
      </c>
      <c r="E59" s="220" t="s">
        <v>618</v>
      </c>
      <c r="F59" s="220" t="s">
        <v>618</v>
      </c>
      <c r="G59" s="220" t="s">
        <v>619</v>
      </c>
      <c r="H59" s="220" t="s">
        <v>264</v>
      </c>
      <c r="I59" s="220" t="s">
        <v>354</v>
      </c>
      <c r="J59" s="220">
        <v>40</v>
      </c>
      <c r="K59" s="220">
        <v>45</v>
      </c>
      <c r="L59" s="220">
        <v>35</v>
      </c>
      <c r="M59" s="220">
        <v>30</v>
      </c>
      <c r="N59" s="220">
        <v>40</v>
      </c>
      <c r="O59" s="220">
        <v>55</v>
      </c>
      <c r="P59" s="220">
        <v>255</v>
      </c>
      <c r="Q59" s="239">
        <v>0.8</v>
      </c>
      <c r="R59" s="240">
        <v>7.5</v>
      </c>
      <c r="S59" s="241" t="s">
        <v>620</v>
      </c>
      <c r="T59" s="241" t="s">
        <v>621</v>
      </c>
      <c r="U59" s="241" t="s">
        <v>622</v>
      </c>
      <c r="V59" s="241" t="s">
        <v>623</v>
      </c>
      <c r="W59" s="241" t="s">
        <v>624</v>
      </c>
    </row>
    <row r="60" customHeight="1" spans="1:23">
      <c r="A60" s="223">
        <v>42</v>
      </c>
      <c r="B60" s="223" t="s">
        <v>625</v>
      </c>
      <c r="C60" s="222" t="s">
        <v>265</v>
      </c>
      <c r="D60" s="222" t="s">
        <v>264</v>
      </c>
      <c r="E60" s="222" t="s">
        <v>618</v>
      </c>
      <c r="F60" s="222" t="s">
        <v>618</v>
      </c>
      <c r="G60" s="222" t="s">
        <v>619</v>
      </c>
      <c r="H60" s="222" t="s">
        <v>264</v>
      </c>
      <c r="I60" s="222" t="s">
        <v>354</v>
      </c>
      <c r="J60" s="222">
        <v>75</v>
      </c>
      <c r="K60" s="222">
        <v>80</v>
      </c>
      <c r="L60" s="222">
        <v>70</v>
      </c>
      <c r="M60" s="222">
        <v>65</v>
      </c>
      <c r="N60" s="222">
        <v>75</v>
      </c>
      <c r="O60" s="222">
        <v>90</v>
      </c>
      <c r="P60" s="222">
        <v>90</v>
      </c>
      <c r="Q60" s="242">
        <v>1.6</v>
      </c>
      <c r="R60" s="243">
        <v>55</v>
      </c>
      <c r="S60" s="244" t="s">
        <v>626</v>
      </c>
      <c r="T60" s="244" t="s">
        <v>627</v>
      </c>
      <c r="U60" s="244" t="s">
        <v>622</v>
      </c>
      <c r="V60" s="244" t="s">
        <v>623</v>
      </c>
      <c r="W60" s="244" t="s">
        <v>628</v>
      </c>
    </row>
    <row r="61" customHeight="1" spans="1:23">
      <c r="A61" s="221">
        <v>43</v>
      </c>
      <c r="B61" s="221" t="s">
        <v>629</v>
      </c>
      <c r="C61" s="220" t="s">
        <v>278</v>
      </c>
      <c r="D61" s="220" t="s">
        <v>265</v>
      </c>
      <c r="E61" s="220" t="s">
        <v>335</v>
      </c>
      <c r="F61" s="220" t="s">
        <v>335</v>
      </c>
      <c r="G61" s="220" t="s">
        <v>394</v>
      </c>
      <c r="H61" s="220" t="s">
        <v>337</v>
      </c>
      <c r="I61" s="220" t="s">
        <v>354</v>
      </c>
      <c r="J61" s="220">
        <v>45</v>
      </c>
      <c r="K61" s="220">
        <v>50</v>
      </c>
      <c r="L61" s="220">
        <v>55</v>
      </c>
      <c r="M61" s="220">
        <v>75</v>
      </c>
      <c r="N61" s="220">
        <v>65</v>
      </c>
      <c r="O61" s="220">
        <v>30</v>
      </c>
      <c r="P61" s="220">
        <v>255</v>
      </c>
      <c r="Q61" s="239">
        <v>0.5</v>
      </c>
      <c r="R61" s="240">
        <v>5.4</v>
      </c>
      <c r="S61" s="241" t="s">
        <v>630</v>
      </c>
      <c r="T61" s="241" t="s">
        <v>631</v>
      </c>
      <c r="U61" s="241" t="s">
        <v>632</v>
      </c>
      <c r="V61" s="241" t="s">
        <v>633</v>
      </c>
      <c r="W61" s="241" t="s">
        <v>634</v>
      </c>
    </row>
    <row r="62" customHeight="1" spans="1:23">
      <c r="A62" s="223">
        <v>44</v>
      </c>
      <c r="B62" s="223" t="s">
        <v>635</v>
      </c>
      <c r="C62" s="222" t="s">
        <v>278</v>
      </c>
      <c r="D62" s="222" t="s">
        <v>265</v>
      </c>
      <c r="E62" s="222" t="s">
        <v>335</v>
      </c>
      <c r="F62" s="222" t="s">
        <v>335</v>
      </c>
      <c r="G62" s="222" t="s">
        <v>636</v>
      </c>
      <c r="H62" s="222" t="s">
        <v>337</v>
      </c>
      <c r="I62" s="222" t="s">
        <v>354</v>
      </c>
      <c r="J62" s="222">
        <v>60</v>
      </c>
      <c r="K62" s="222">
        <v>65</v>
      </c>
      <c r="L62" s="222">
        <v>70</v>
      </c>
      <c r="M62" s="222">
        <v>85</v>
      </c>
      <c r="N62" s="222">
        <v>75</v>
      </c>
      <c r="O62" s="222">
        <v>40</v>
      </c>
      <c r="P62" s="222">
        <v>120</v>
      </c>
      <c r="Q62" s="242">
        <v>0.8</v>
      </c>
      <c r="R62" s="243">
        <v>8.6</v>
      </c>
      <c r="S62" s="244" t="s">
        <v>637</v>
      </c>
      <c r="T62" s="244" t="s">
        <v>638</v>
      </c>
      <c r="U62" s="244" t="s">
        <v>632</v>
      </c>
      <c r="V62" s="244" t="s">
        <v>639</v>
      </c>
      <c r="W62" s="244" t="s">
        <v>640</v>
      </c>
    </row>
    <row r="63" customHeight="1" spans="1:23">
      <c r="A63" s="221">
        <v>45</v>
      </c>
      <c r="B63" s="221" t="s">
        <v>641</v>
      </c>
      <c r="C63" s="220" t="s">
        <v>278</v>
      </c>
      <c r="D63" s="220" t="s">
        <v>265</v>
      </c>
      <c r="E63" s="220" t="s">
        <v>335</v>
      </c>
      <c r="F63" s="220" t="s">
        <v>335</v>
      </c>
      <c r="G63" s="220" t="s">
        <v>642</v>
      </c>
      <c r="H63" s="220" t="s">
        <v>337</v>
      </c>
      <c r="I63" s="220" t="s">
        <v>354</v>
      </c>
      <c r="J63" s="220">
        <v>75</v>
      </c>
      <c r="K63" s="220">
        <v>80</v>
      </c>
      <c r="L63" s="220">
        <v>85</v>
      </c>
      <c r="M63" s="220">
        <v>110</v>
      </c>
      <c r="N63" s="220">
        <v>90</v>
      </c>
      <c r="O63" s="220">
        <v>50</v>
      </c>
      <c r="P63" s="220">
        <v>45</v>
      </c>
      <c r="Q63" s="239">
        <v>1.2</v>
      </c>
      <c r="R63" s="240">
        <v>18.6</v>
      </c>
      <c r="S63" s="241" t="s">
        <v>643</v>
      </c>
      <c r="T63" s="241" t="s">
        <v>644</v>
      </c>
      <c r="U63" s="241" t="s">
        <v>632</v>
      </c>
      <c r="V63" s="241" t="s">
        <v>645</v>
      </c>
      <c r="W63" s="241" t="s">
        <v>634</v>
      </c>
    </row>
    <row r="64" customHeight="1" spans="1:23">
      <c r="A64" s="223">
        <v>46</v>
      </c>
      <c r="B64" s="223" t="s">
        <v>646</v>
      </c>
      <c r="C64" s="222" t="s">
        <v>268</v>
      </c>
      <c r="D64" s="222" t="s">
        <v>278</v>
      </c>
      <c r="E64" s="222" t="s">
        <v>642</v>
      </c>
      <c r="F64" s="222" t="s">
        <v>647</v>
      </c>
      <c r="G64" s="222" t="s">
        <v>648</v>
      </c>
      <c r="H64" s="222" t="s">
        <v>268</v>
      </c>
      <c r="I64" s="222" t="s">
        <v>337</v>
      </c>
      <c r="J64" s="222">
        <v>35</v>
      </c>
      <c r="K64" s="222">
        <v>70</v>
      </c>
      <c r="L64" s="222">
        <v>55</v>
      </c>
      <c r="M64" s="222">
        <v>45</v>
      </c>
      <c r="N64" s="222">
        <v>55</v>
      </c>
      <c r="O64" s="222">
        <v>25</v>
      </c>
      <c r="P64" s="222">
        <v>190</v>
      </c>
      <c r="Q64" s="242">
        <v>0.3</v>
      </c>
      <c r="R64" s="243">
        <v>5.4</v>
      </c>
      <c r="S64" s="244" t="s">
        <v>649</v>
      </c>
      <c r="T64" s="244" t="s">
        <v>650</v>
      </c>
      <c r="U64" s="244" t="s">
        <v>651</v>
      </c>
      <c r="V64" s="244" t="s">
        <v>652</v>
      </c>
      <c r="W64" s="244" t="s">
        <v>653</v>
      </c>
    </row>
    <row r="65" customHeight="1" spans="1:23">
      <c r="A65" s="221">
        <v>47</v>
      </c>
      <c r="B65" s="221" t="s">
        <v>654</v>
      </c>
      <c r="C65" s="220" t="s">
        <v>268</v>
      </c>
      <c r="D65" s="220" t="s">
        <v>278</v>
      </c>
      <c r="E65" s="220" t="s">
        <v>642</v>
      </c>
      <c r="F65" s="220" t="s">
        <v>647</v>
      </c>
      <c r="G65" s="220" t="s">
        <v>648</v>
      </c>
      <c r="H65" s="220" t="s">
        <v>268</v>
      </c>
      <c r="I65" s="220" t="s">
        <v>337</v>
      </c>
      <c r="J65" s="220">
        <v>60</v>
      </c>
      <c r="K65" s="220">
        <v>95</v>
      </c>
      <c r="L65" s="220">
        <v>80</v>
      </c>
      <c r="M65" s="220">
        <v>60</v>
      </c>
      <c r="N65" s="220">
        <v>80</v>
      </c>
      <c r="O65" s="220">
        <v>30</v>
      </c>
      <c r="P65" s="220">
        <v>75</v>
      </c>
      <c r="Q65" s="239">
        <v>1</v>
      </c>
      <c r="R65" s="240">
        <v>29.5</v>
      </c>
      <c r="S65" s="241" t="s">
        <v>655</v>
      </c>
      <c r="T65" s="241" t="s">
        <v>656</v>
      </c>
      <c r="U65" s="241" t="s">
        <v>651</v>
      </c>
      <c r="V65" s="241" t="s">
        <v>657</v>
      </c>
      <c r="W65" s="241" t="s">
        <v>658</v>
      </c>
    </row>
    <row r="66" customHeight="1" spans="1:23">
      <c r="A66" s="223">
        <v>48</v>
      </c>
      <c r="B66" s="223" t="s">
        <v>659</v>
      </c>
      <c r="C66" s="222" t="s">
        <v>268</v>
      </c>
      <c r="D66" s="222" t="s">
        <v>265</v>
      </c>
      <c r="E66" s="222" t="s">
        <v>404</v>
      </c>
      <c r="F66" s="222" t="s">
        <v>405</v>
      </c>
      <c r="G66" s="222" t="s">
        <v>394</v>
      </c>
      <c r="H66" s="222" t="s">
        <v>268</v>
      </c>
      <c r="I66" s="222" t="s">
        <v>354</v>
      </c>
      <c r="J66" s="222">
        <v>60</v>
      </c>
      <c r="K66" s="222">
        <v>55</v>
      </c>
      <c r="L66" s="222">
        <v>50</v>
      </c>
      <c r="M66" s="222">
        <v>40</v>
      </c>
      <c r="N66" s="222">
        <v>55</v>
      </c>
      <c r="O66" s="222">
        <v>45</v>
      </c>
      <c r="P66" s="222">
        <v>190</v>
      </c>
      <c r="Q66" s="242">
        <v>1</v>
      </c>
      <c r="R66" s="243">
        <v>30</v>
      </c>
      <c r="S66" s="244" t="s">
        <v>660</v>
      </c>
      <c r="T66" s="244" t="s">
        <v>661</v>
      </c>
      <c r="U66" s="244" t="s">
        <v>662</v>
      </c>
      <c r="V66" s="244" t="s">
        <v>663</v>
      </c>
      <c r="W66" s="244" t="s">
        <v>664</v>
      </c>
    </row>
    <row r="67" customHeight="1" spans="1:23">
      <c r="A67" s="221">
        <v>49</v>
      </c>
      <c r="B67" s="221" t="s">
        <v>665</v>
      </c>
      <c r="C67" s="220" t="s">
        <v>268</v>
      </c>
      <c r="D67" s="220" t="s">
        <v>265</v>
      </c>
      <c r="E67" s="220" t="s">
        <v>393</v>
      </c>
      <c r="F67" s="220" t="s">
        <v>405</v>
      </c>
      <c r="G67" s="220" t="s">
        <v>666</v>
      </c>
      <c r="H67" s="220" t="s">
        <v>268</v>
      </c>
      <c r="I67" s="220" t="s">
        <v>354</v>
      </c>
      <c r="J67" s="220">
        <v>70</v>
      </c>
      <c r="K67" s="220">
        <v>65</v>
      </c>
      <c r="L67" s="220">
        <v>60</v>
      </c>
      <c r="M67" s="220">
        <v>90</v>
      </c>
      <c r="N67" s="220">
        <v>75</v>
      </c>
      <c r="O67" s="220">
        <v>90</v>
      </c>
      <c r="P67" s="220">
        <v>75</v>
      </c>
      <c r="Q67" s="239">
        <v>1.5</v>
      </c>
      <c r="R67" s="240">
        <v>12.5</v>
      </c>
      <c r="S67" s="241" t="s">
        <v>667</v>
      </c>
      <c r="T67" s="241" t="s">
        <v>668</v>
      </c>
      <c r="U67" s="241" t="s">
        <v>662</v>
      </c>
      <c r="V67" s="241" t="s">
        <v>669</v>
      </c>
      <c r="W67" s="241" t="s">
        <v>670</v>
      </c>
    </row>
    <row r="68" customHeight="1" spans="1:23">
      <c r="A68" s="223">
        <v>50</v>
      </c>
      <c r="B68" s="223" t="s">
        <v>671</v>
      </c>
      <c r="C68" s="222" t="s">
        <v>266</v>
      </c>
      <c r="D68" s="222" t="s">
        <v>354</v>
      </c>
      <c r="E68" s="222" t="s">
        <v>511</v>
      </c>
      <c r="F68" s="222" t="s">
        <v>672</v>
      </c>
      <c r="G68" s="222" t="s">
        <v>673</v>
      </c>
      <c r="H68" s="222" t="s">
        <v>442</v>
      </c>
      <c r="I68" s="222" t="s">
        <v>354</v>
      </c>
      <c r="J68" s="222">
        <v>10</v>
      </c>
      <c r="K68" s="222">
        <v>55</v>
      </c>
      <c r="L68" s="222">
        <v>25</v>
      </c>
      <c r="M68" s="222">
        <v>35</v>
      </c>
      <c r="N68" s="222">
        <v>45</v>
      </c>
      <c r="O68" s="222">
        <v>95</v>
      </c>
      <c r="P68" s="222">
        <v>255</v>
      </c>
      <c r="Q68" s="242">
        <v>0.2</v>
      </c>
      <c r="R68" s="243">
        <v>0.8</v>
      </c>
      <c r="S68" s="244" t="s">
        <v>674</v>
      </c>
      <c r="T68" s="244" t="s">
        <v>675</v>
      </c>
      <c r="U68" s="244" t="s">
        <v>676</v>
      </c>
      <c r="V68" s="244" t="s">
        <v>677</v>
      </c>
      <c r="W68" s="244" t="s">
        <v>678</v>
      </c>
    </row>
    <row r="69" customHeight="1" spans="1:23">
      <c r="A69" s="223">
        <v>50.1</v>
      </c>
      <c r="B69" s="223" t="s">
        <v>679</v>
      </c>
      <c r="C69" s="222" t="s">
        <v>266</v>
      </c>
      <c r="D69" s="222" t="s">
        <v>270</v>
      </c>
      <c r="E69" s="222" t="s">
        <v>511</v>
      </c>
      <c r="F69" s="222" t="s">
        <v>680</v>
      </c>
      <c r="G69" s="222" t="s">
        <v>673</v>
      </c>
      <c r="H69" s="222" t="s">
        <v>442</v>
      </c>
      <c r="I69" s="222" t="s">
        <v>354</v>
      </c>
      <c r="J69" s="222">
        <v>10</v>
      </c>
      <c r="K69" s="222">
        <v>55</v>
      </c>
      <c r="L69" s="222">
        <v>30</v>
      </c>
      <c r="M69" s="222">
        <v>35</v>
      </c>
      <c r="N69" s="222">
        <v>45</v>
      </c>
      <c r="O69" s="222">
        <v>90</v>
      </c>
      <c r="P69" s="222">
        <v>255</v>
      </c>
      <c r="Q69" s="242">
        <v>0.2</v>
      </c>
      <c r="R69" s="243">
        <v>1</v>
      </c>
      <c r="S69" s="244" t="s">
        <v>681</v>
      </c>
      <c r="T69" s="244" t="s">
        <v>682</v>
      </c>
      <c r="U69" s="244" t="s">
        <v>683</v>
      </c>
      <c r="V69" s="244" t="s">
        <v>684</v>
      </c>
      <c r="W69" s="244" t="s">
        <v>685</v>
      </c>
    </row>
    <row r="70" customHeight="1" spans="1:23">
      <c r="A70" s="221">
        <v>51</v>
      </c>
      <c r="B70" s="221" t="s">
        <v>686</v>
      </c>
      <c r="C70" s="220" t="s">
        <v>266</v>
      </c>
      <c r="D70" s="220" t="s">
        <v>354</v>
      </c>
      <c r="E70" s="220" t="s">
        <v>511</v>
      </c>
      <c r="F70" s="220" t="s">
        <v>672</v>
      </c>
      <c r="G70" s="220" t="s">
        <v>673</v>
      </c>
      <c r="H70" s="220" t="s">
        <v>442</v>
      </c>
      <c r="I70" s="220" t="s">
        <v>354</v>
      </c>
      <c r="J70" s="220">
        <v>35</v>
      </c>
      <c r="K70" s="220">
        <v>100</v>
      </c>
      <c r="L70" s="220">
        <v>50</v>
      </c>
      <c r="M70" s="220">
        <v>50</v>
      </c>
      <c r="N70" s="220">
        <v>70</v>
      </c>
      <c r="O70" s="220">
        <v>120</v>
      </c>
      <c r="P70" s="220">
        <v>50</v>
      </c>
      <c r="Q70" s="239">
        <v>0.7</v>
      </c>
      <c r="R70" s="240">
        <v>33.3</v>
      </c>
      <c r="S70" s="241" t="s">
        <v>687</v>
      </c>
      <c r="T70" s="241" t="s">
        <v>688</v>
      </c>
      <c r="U70" s="241" t="s">
        <v>676</v>
      </c>
      <c r="V70" s="241" t="s">
        <v>677</v>
      </c>
      <c r="W70" s="241" t="s">
        <v>689</v>
      </c>
    </row>
    <row r="71" customHeight="1" spans="1:23">
      <c r="A71" s="221">
        <v>51.1</v>
      </c>
      <c r="B71" s="221" t="s">
        <v>690</v>
      </c>
      <c r="C71" s="220" t="s">
        <v>266</v>
      </c>
      <c r="D71" s="220" t="s">
        <v>270</v>
      </c>
      <c r="E71" s="220" t="s">
        <v>511</v>
      </c>
      <c r="F71" s="220" t="s">
        <v>680</v>
      </c>
      <c r="G71" s="220" t="s">
        <v>673</v>
      </c>
      <c r="H71" s="220" t="s">
        <v>442</v>
      </c>
      <c r="I71" s="220" t="s">
        <v>354</v>
      </c>
      <c r="J71" s="220">
        <v>35</v>
      </c>
      <c r="K71" s="220">
        <v>100</v>
      </c>
      <c r="L71" s="220">
        <v>60</v>
      </c>
      <c r="M71" s="220">
        <v>50</v>
      </c>
      <c r="N71" s="220">
        <v>70</v>
      </c>
      <c r="O71" s="220">
        <v>110</v>
      </c>
      <c r="P71" s="220">
        <v>50</v>
      </c>
      <c r="Q71" s="239">
        <v>0.7</v>
      </c>
      <c r="R71" s="240">
        <v>66.6</v>
      </c>
      <c r="S71" s="241" t="s">
        <v>691</v>
      </c>
      <c r="T71" s="241" t="s">
        <v>692</v>
      </c>
      <c r="U71" s="241" t="s">
        <v>683</v>
      </c>
      <c r="V71" s="241" t="s">
        <v>684</v>
      </c>
      <c r="W71" s="241" t="s">
        <v>693</v>
      </c>
    </row>
    <row r="72" customHeight="1" spans="1:23">
      <c r="A72" s="223">
        <v>52</v>
      </c>
      <c r="B72" s="223" t="s">
        <v>694</v>
      </c>
      <c r="C72" s="222" t="s">
        <v>262</v>
      </c>
      <c r="D72" s="222" t="s">
        <v>354</v>
      </c>
      <c r="E72" s="222" t="s">
        <v>695</v>
      </c>
      <c r="F72" s="222" t="s">
        <v>696</v>
      </c>
      <c r="G72" s="222" t="s">
        <v>476</v>
      </c>
      <c r="H72" s="222" t="s">
        <v>442</v>
      </c>
      <c r="I72" s="222" t="s">
        <v>354</v>
      </c>
      <c r="J72" s="222">
        <v>40</v>
      </c>
      <c r="K72" s="222">
        <v>45</v>
      </c>
      <c r="L72" s="222">
        <v>35</v>
      </c>
      <c r="M72" s="222">
        <v>40</v>
      </c>
      <c r="N72" s="222">
        <v>40</v>
      </c>
      <c r="O72" s="222">
        <v>90</v>
      </c>
      <c r="P72" s="222">
        <v>255</v>
      </c>
      <c r="Q72" s="242">
        <v>0.4</v>
      </c>
      <c r="R72" s="243">
        <v>4.2</v>
      </c>
      <c r="S72" s="244" t="s">
        <v>697</v>
      </c>
      <c r="T72" s="244" t="s">
        <v>698</v>
      </c>
      <c r="U72" s="244" t="s">
        <v>699</v>
      </c>
      <c r="V72" s="244" t="s">
        <v>700</v>
      </c>
      <c r="W72" s="244" t="s">
        <v>701</v>
      </c>
    </row>
    <row r="73" customHeight="1" spans="1:23">
      <c r="A73" s="223">
        <v>52.1</v>
      </c>
      <c r="B73" s="223" t="s">
        <v>702</v>
      </c>
      <c r="C73" s="222" t="s">
        <v>283</v>
      </c>
      <c r="D73" s="222" t="s">
        <v>354</v>
      </c>
      <c r="E73" s="222" t="s">
        <v>695</v>
      </c>
      <c r="F73" s="222" t="s">
        <v>696</v>
      </c>
      <c r="G73" s="222" t="s">
        <v>703</v>
      </c>
      <c r="H73" s="222" t="s">
        <v>442</v>
      </c>
      <c r="I73" s="222" t="s">
        <v>354</v>
      </c>
      <c r="J73" s="222">
        <v>40</v>
      </c>
      <c r="K73" s="222">
        <v>35</v>
      </c>
      <c r="L73" s="222">
        <v>35</v>
      </c>
      <c r="M73" s="222">
        <v>50</v>
      </c>
      <c r="N73" s="222">
        <v>40</v>
      </c>
      <c r="O73" s="222">
        <v>90</v>
      </c>
      <c r="P73" s="222">
        <v>255</v>
      </c>
      <c r="Q73" s="242">
        <v>0.4</v>
      </c>
      <c r="R73" s="243">
        <v>4.2</v>
      </c>
      <c r="S73" s="244" t="s">
        <v>704</v>
      </c>
      <c r="T73" s="244" t="s">
        <v>705</v>
      </c>
      <c r="U73" s="244" t="s">
        <v>706</v>
      </c>
      <c r="V73" s="244" t="s">
        <v>707</v>
      </c>
      <c r="W73" s="244" t="s">
        <v>708</v>
      </c>
    </row>
    <row r="74" customHeight="1" spans="1:23">
      <c r="A74" s="223">
        <v>52.2</v>
      </c>
      <c r="B74" s="223" t="s">
        <v>709</v>
      </c>
      <c r="C74" s="222" t="s">
        <v>270</v>
      </c>
      <c r="D74" s="222" t="s">
        <v>354</v>
      </c>
      <c r="E74" s="222" t="s">
        <v>695</v>
      </c>
      <c r="F74" s="222" t="s">
        <v>371</v>
      </c>
      <c r="G74" s="222" t="s">
        <v>476</v>
      </c>
      <c r="H74" s="222" t="s">
        <v>442</v>
      </c>
      <c r="I74" s="222" t="s">
        <v>354</v>
      </c>
      <c r="J74" s="222">
        <v>50</v>
      </c>
      <c r="K74" s="222">
        <v>65</v>
      </c>
      <c r="L74" s="222">
        <v>55</v>
      </c>
      <c r="M74" s="222">
        <v>40</v>
      </c>
      <c r="N74" s="222">
        <v>40</v>
      </c>
      <c r="O74" s="222">
        <v>40</v>
      </c>
      <c r="P74" s="222">
        <v>255</v>
      </c>
      <c r="Q74" s="242">
        <v>0.4</v>
      </c>
      <c r="R74" s="243">
        <v>7.5</v>
      </c>
      <c r="S74" s="244" t="s">
        <v>710</v>
      </c>
      <c r="T74" s="244" t="s">
        <v>711</v>
      </c>
      <c r="U74" s="244" t="s">
        <v>712</v>
      </c>
      <c r="V74" s="244" t="s">
        <v>713</v>
      </c>
      <c r="W74" s="244"/>
    </row>
    <row r="75" customHeight="1" spans="1:23">
      <c r="A75" s="221">
        <v>53</v>
      </c>
      <c r="B75" s="221" t="s">
        <v>714</v>
      </c>
      <c r="C75" s="220" t="s">
        <v>262</v>
      </c>
      <c r="D75" s="220" t="s">
        <v>354</v>
      </c>
      <c r="E75" s="220" t="s">
        <v>715</v>
      </c>
      <c r="F75" s="220" t="s">
        <v>696</v>
      </c>
      <c r="G75" s="220" t="s">
        <v>476</v>
      </c>
      <c r="H75" s="220" t="s">
        <v>442</v>
      </c>
      <c r="I75" s="220" t="s">
        <v>354</v>
      </c>
      <c r="J75" s="220">
        <v>65</v>
      </c>
      <c r="K75" s="220">
        <v>70</v>
      </c>
      <c r="L75" s="220">
        <v>60</v>
      </c>
      <c r="M75" s="220">
        <v>65</v>
      </c>
      <c r="N75" s="220">
        <v>65</v>
      </c>
      <c r="O75" s="220">
        <v>115</v>
      </c>
      <c r="P75" s="220">
        <v>90</v>
      </c>
      <c r="Q75" s="239">
        <v>1</v>
      </c>
      <c r="R75" s="240">
        <v>32</v>
      </c>
      <c r="S75" s="241" t="s">
        <v>716</v>
      </c>
      <c r="T75" s="241" t="s">
        <v>717</v>
      </c>
      <c r="U75" s="241" t="s">
        <v>699</v>
      </c>
      <c r="V75" s="241" t="s">
        <v>718</v>
      </c>
      <c r="W75" s="241" t="s">
        <v>719</v>
      </c>
    </row>
    <row r="76" customHeight="1" spans="1:23">
      <c r="A76" s="221">
        <v>53.1</v>
      </c>
      <c r="B76" s="221" t="s">
        <v>720</v>
      </c>
      <c r="C76" s="220" t="s">
        <v>283</v>
      </c>
      <c r="D76" s="220" t="s">
        <v>354</v>
      </c>
      <c r="E76" s="220" t="s">
        <v>721</v>
      </c>
      <c r="F76" s="220" t="s">
        <v>696</v>
      </c>
      <c r="G76" s="220" t="s">
        <v>703</v>
      </c>
      <c r="H76" s="220" t="s">
        <v>442</v>
      </c>
      <c r="I76" s="220" t="s">
        <v>354</v>
      </c>
      <c r="J76" s="220">
        <v>65</v>
      </c>
      <c r="K76" s="220">
        <v>60</v>
      </c>
      <c r="L76" s="220">
        <v>60</v>
      </c>
      <c r="M76" s="220">
        <v>75</v>
      </c>
      <c r="N76" s="220">
        <v>65</v>
      </c>
      <c r="O76" s="220">
        <v>115</v>
      </c>
      <c r="P76" s="220">
        <v>90</v>
      </c>
      <c r="Q76" s="239">
        <v>1.1</v>
      </c>
      <c r="R76" s="240">
        <v>33</v>
      </c>
      <c r="S76" s="241" t="s">
        <v>722</v>
      </c>
      <c r="T76" s="241" t="s">
        <v>723</v>
      </c>
      <c r="U76" s="241" t="s">
        <v>706</v>
      </c>
      <c r="V76" s="241" t="s">
        <v>724</v>
      </c>
      <c r="W76" s="241" t="s">
        <v>725</v>
      </c>
    </row>
    <row r="77" customHeight="1" spans="1:23">
      <c r="A77" s="223">
        <v>54</v>
      </c>
      <c r="B77" s="223" t="s">
        <v>726</v>
      </c>
      <c r="C77" s="222" t="s">
        <v>277</v>
      </c>
      <c r="D77" s="222" t="s">
        <v>354</v>
      </c>
      <c r="E77" s="222" t="s">
        <v>648</v>
      </c>
      <c r="F77" s="222" t="s">
        <v>727</v>
      </c>
      <c r="G77" s="222" t="s">
        <v>728</v>
      </c>
      <c r="H77" s="222" t="s">
        <v>377</v>
      </c>
      <c r="I77" s="222" t="s">
        <v>442</v>
      </c>
      <c r="J77" s="222">
        <v>50</v>
      </c>
      <c r="K77" s="222">
        <v>52</v>
      </c>
      <c r="L77" s="222">
        <v>48</v>
      </c>
      <c r="M77" s="222">
        <v>65</v>
      </c>
      <c r="N77" s="222">
        <v>50</v>
      </c>
      <c r="O77" s="222">
        <v>55</v>
      </c>
      <c r="P77" s="222">
        <v>190</v>
      </c>
      <c r="Q77" s="242">
        <v>0.8</v>
      </c>
      <c r="R77" s="243">
        <v>19.6</v>
      </c>
      <c r="S77" s="244" t="s">
        <v>729</v>
      </c>
      <c r="T77" s="244" t="s">
        <v>730</v>
      </c>
      <c r="U77" s="244" t="s">
        <v>731</v>
      </c>
      <c r="V77" s="244" t="s">
        <v>732</v>
      </c>
      <c r="W77" s="244" t="s">
        <v>733</v>
      </c>
    </row>
    <row r="78" customHeight="1" spans="1:23">
      <c r="A78" s="221">
        <v>55</v>
      </c>
      <c r="B78" s="221" t="s">
        <v>734</v>
      </c>
      <c r="C78" s="220" t="s">
        <v>277</v>
      </c>
      <c r="D78" s="220" t="s">
        <v>354</v>
      </c>
      <c r="E78" s="220" t="s">
        <v>648</v>
      </c>
      <c r="F78" s="220" t="s">
        <v>727</v>
      </c>
      <c r="G78" s="220" t="s">
        <v>728</v>
      </c>
      <c r="H78" s="220" t="s">
        <v>377</v>
      </c>
      <c r="I78" s="220" t="s">
        <v>442</v>
      </c>
      <c r="J78" s="220">
        <v>80</v>
      </c>
      <c r="K78" s="220">
        <v>82</v>
      </c>
      <c r="L78" s="220">
        <v>78</v>
      </c>
      <c r="M78" s="220">
        <v>95</v>
      </c>
      <c r="N78" s="220">
        <v>80</v>
      </c>
      <c r="O78" s="220">
        <v>85</v>
      </c>
      <c r="P78" s="220">
        <v>75</v>
      </c>
      <c r="Q78" s="239">
        <v>1.7</v>
      </c>
      <c r="R78" s="240">
        <v>76.6</v>
      </c>
      <c r="S78" s="241" t="s">
        <v>735</v>
      </c>
      <c r="T78" s="241" t="s">
        <v>736</v>
      </c>
      <c r="U78" s="241" t="s">
        <v>731</v>
      </c>
      <c r="V78" s="241" t="s">
        <v>737</v>
      </c>
      <c r="W78" s="241" t="s">
        <v>738</v>
      </c>
    </row>
    <row r="79" customHeight="1" spans="1:23">
      <c r="A79" s="223">
        <v>56</v>
      </c>
      <c r="B79" s="223" t="s">
        <v>739</v>
      </c>
      <c r="C79" s="222" t="s">
        <v>263</v>
      </c>
      <c r="D79" s="222" t="s">
        <v>354</v>
      </c>
      <c r="E79" s="222" t="s">
        <v>740</v>
      </c>
      <c r="F79" s="222" t="s">
        <v>741</v>
      </c>
      <c r="G79" s="222" t="s">
        <v>742</v>
      </c>
      <c r="H79" s="222" t="s">
        <v>442</v>
      </c>
      <c r="I79" s="222" t="s">
        <v>354</v>
      </c>
      <c r="J79" s="222">
        <v>40</v>
      </c>
      <c r="K79" s="222">
        <v>80</v>
      </c>
      <c r="L79" s="222">
        <v>35</v>
      </c>
      <c r="M79" s="222">
        <v>35</v>
      </c>
      <c r="N79" s="222">
        <v>45</v>
      </c>
      <c r="O79" s="222">
        <v>70</v>
      </c>
      <c r="P79" s="222">
        <v>190</v>
      </c>
      <c r="Q79" s="242">
        <v>0.5</v>
      </c>
      <c r="R79" s="243">
        <v>28</v>
      </c>
      <c r="S79" s="244" t="s">
        <v>743</v>
      </c>
      <c r="T79" s="244" t="s">
        <v>744</v>
      </c>
      <c r="U79" s="244" t="s">
        <v>745</v>
      </c>
      <c r="V79" s="244" t="s">
        <v>746</v>
      </c>
      <c r="W79" s="244" t="s">
        <v>747</v>
      </c>
    </row>
    <row r="80" customHeight="1" spans="1:23">
      <c r="A80" s="221">
        <v>57</v>
      </c>
      <c r="B80" s="221" t="s">
        <v>748</v>
      </c>
      <c r="C80" s="220" t="s">
        <v>263</v>
      </c>
      <c r="D80" s="220" t="s">
        <v>354</v>
      </c>
      <c r="E80" s="220" t="s">
        <v>740</v>
      </c>
      <c r="F80" s="220" t="s">
        <v>741</v>
      </c>
      <c r="G80" s="220" t="s">
        <v>742</v>
      </c>
      <c r="H80" s="220" t="s">
        <v>442</v>
      </c>
      <c r="I80" s="220" t="s">
        <v>354</v>
      </c>
      <c r="J80" s="220">
        <v>65</v>
      </c>
      <c r="K80" s="220">
        <v>105</v>
      </c>
      <c r="L80" s="220">
        <v>60</v>
      </c>
      <c r="M80" s="220">
        <v>60</v>
      </c>
      <c r="N80" s="220">
        <v>70</v>
      </c>
      <c r="O80" s="220">
        <v>95</v>
      </c>
      <c r="P80" s="220">
        <v>75</v>
      </c>
      <c r="Q80" s="239">
        <v>1</v>
      </c>
      <c r="R80" s="240">
        <v>32</v>
      </c>
      <c r="S80" s="241" t="s">
        <v>749</v>
      </c>
      <c r="T80" s="241" t="s">
        <v>750</v>
      </c>
      <c r="U80" s="241" t="s">
        <v>745</v>
      </c>
      <c r="V80" s="241" t="s">
        <v>751</v>
      </c>
      <c r="W80" s="241" t="s">
        <v>752</v>
      </c>
    </row>
    <row r="81" customHeight="1" spans="1:23">
      <c r="A81" s="223">
        <v>58</v>
      </c>
      <c r="B81" s="223" t="s">
        <v>753</v>
      </c>
      <c r="C81" s="222" t="s">
        <v>276</v>
      </c>
      <c r="D81" s="222" t="s">
        <v>354</v>
      </c>
      <c r="E81" s="222" t="s">
        <v>475</v>
      </c>
      <c r="F81" s="222" t="s">
        <v>583</v>
      </c>
      <c r="G81" s="222" t="s">
        <v>754</v>
      </c>
      <c r="H81" s="222" t="s">
        <v>442</v>
      </c>
      <c r="I81" s="222" t="s">
        <v>354</v>
      </c>
      <c r="J81" s="222">
        <v>55</v>
      </c>
      <c r="K81" s="222">
        <v>70</v>
      </c>
      <c r="L81" s="222">
        <v>45</v>
      </c>
      <c r="M81" s="222">
        <v>70</v>
      </c>
      <c r="N81" s="222">
        <v>50</v>
      </c>
      <c r="O81" s="222">
        <v>60</v>
      </c>
      <c r="P81" s="222">
        <v>190</v>
      </c>
      <c r="Q81" s="242">
        <v>0.7</v>
      </c>
      <c r="R81" s="243">
        <v>19</v>
      </c>
      <c r="S81" s="244" t="s">
        <v>755</v>
      </c>
      <c r="T81" s="244" t="s">
        <v>756</v>
      </c>
      <c r="U81" s="244" t="s">
        <v>757</v>
      </c>
      <c r="V81" s="244" t="s">
        <v>758</v>
      </c>
      <c r="W81" s="244" t="s">
        <v>759</v>
      </c>
    </row>
    <row r="82" customHeight="1" spans="1:23">
      <c r="A82" s="223">
        <v>58.1</v>
      </c>
      <c r="B82" s="223" t="s">
        <v>760</v>
      </c>
      <c r="C82" s="222" t="s">
        <v>276</v>
      </c>
      <c r="D82" s="222" t="s">
        <v>267</v>
      </c>
      <c r="E82" s="222" t="s">
        <v>475</v>
      </c>
      <c r="F82" s="222" t="s">
        <v>583</v>
      </c>
      <c r="G82" s="222" t="s">
        <v>761</v>
      </c>
      <c r="H82" s="222" t="s">
        <v>442</v>
      </c>
      <c r="I82" s="222" t="s">
        <v>354</v>
      </c>
      <c r="J82" s="222">
        <v>60</v>
      </c>
      <c r="K82" s="222">
        <v>75</v>
      </c>
      <c r="L82" s="222">
        <v>45</v>
      </c>
      <c r="M82" s="222">
        <v>65</v>
      </c>
      <c r="N82" s="222">
        <v>50</v>
      </c>
      <c r="O82" s="222">
        <v>55</v>
      </c>
      <c r="P82" s="222">
        <v>190</v>
      </c>
      <c r="Q82" s="242">
        <v>0.8</v>
      </c>
      <c r="R82" s="243">
        <v>22.7</v>
      </c>
      <c r="S82" s="244" t="s">
        <v>762</v>
      </c>
      <c r="T82" s="244" t="s">
        <v>763</v>
      </c>
      <c r="U82" s="244" t="s">
        <v>764</v>
      </c>
      <c r="V82" s="244"/>
      <c r="W82" s="244"/>
    </row>
    <row r="83" customHeight="1" spans="1:23">
      <c r="A83" s="221">
        <v>59</v>
      </c>
      <c r="B83" s="221" t="s">
        <v>765</v>
      </c>
      <c r="C83" s="220" t="s">
        <v>276</v>
      </c>
      <c r="D83" s="220" t="s">
        <v>354</v>
      </c>
      <c r="E83" s="220" t="s">
        <v>475</v>
      </c>
      <c r="F83" s="220" t="s">
        <v>583</v>
      </c>
      <c r="G83" s="220" t="s">
        <v>754</v>
      </c>
      <c r="H83" s="220" t="s">
        <v>442</v>
      </c>
      <c r="I83" s="220" t="s">
        <v>354</v>
      </c>
      <c r="J83" s="220">
        <v>90</v>
      </c>
      <c r="K83" s="220">
        <v>110</v>
      </c>
      <c r="L83" s="220">
        <v>80</v>
      </c>
      <c r="M83" s="220">
        <v>100</v>
      </c>
      <c r="N83" s="220">
        <v>80</v>
      </c>
      <c r="O83" s="220">
        <v>95</v>
      </c>
      <c r="P83" s="220">
        <v>75</v>
      </c>
      <c r="Q83" s="239">
        <v>1.9</v>
      </c>
      <c r="R83" s="240">
        <v>155</v>
      </c>
      <c r="S83" s="241" t="s">
        <v>766</v>
      </c>
      <c r="T83" s="241" t="s">
        <v>767</v>
      </c>
      <c r="U83" s="241" t="s">
        <v>757</v>
      </c>
      <c r="V83" s="241" t="s">
        <v>768</v>
      </c>
      <c r="W83" s="241" t="s">
        <v>769</v>
      </c>
    </row>
    <row r="84" customHeight="1" spans="1:23">
      <c r="A84" s="221">
        <v>59.1</v>
      </c>
      <c r="B84" s="221" t="s">
        <v>770</v>
      </c>
      <c r="C84" s="220" t="s">
        <v>276</v>
      </c>
      <c r="D84" s="220" t="s">
        <v>267</v>
      </c>
      <c r="E84" s="220" t="s">
        <v>475</v>
      </c>
      <c r="F84" s="220" t="s">
        <v>583</v>
      </c>
      <c r="G84" s="220" t="s">
        <v>761</v>
      </c>
      <c r="H84" s="220" t="s">
        <v>442</v>
      </c>
      <c r="I84" s="220" t="s">
        <v>354</v>
      </c>
      <c r="J84" s="220">
        <v>95</v>
      </c>
      <c r="K84" s="220">
        <v>115</v>
      </c>
      <c r="L84" s="220">
        <v>80</v>
      </c>
      <c r="M84" s="220">
        <v>95</v>
      </c>
      <c r="N84" s="220">
        <v>80</v>
      </c>
      <c r="O84" s="220">
        <v>90</v>
      </c>
      <c r="P84" s="220">
        <v>75</v>
      </c>
      <c r="Q84" s="239">
        <v>2</v>
      </c>
      <c r="R84" s="240">
        <v>168</v>
      </c>
      <c r="S84" s="241" t="s">
        <v>771</v>
      </c>
      <c r="T84" s="241" t="s">
        <v>772</v>
      </c>
      <c r="U84" s="241" t="s">
        <v>764</v>
      </c>
      <c r="V84" s="241"/>
      <c r="W84" s="241"/>
    </row>
    <row r="85" customHeight="1" spans="1:23">
      <c r="A85" s="223">
        <v>60</v>
      </c>
      <c r="B85" s="223" t="s">
        <v>773</v>
      </c>
      <c r="C85" s="222" t="s">
        <v>277</v>
      </c>
      <c r="D85" s="222" t="s">
        <v>354</v>
      </c>
      <c r="E85" s="222" t="s">
        <v>774</v>
      </c>
      <c r="F85" s="222" t="s">
        <v>648</v>
      </c>
      <c r="G85" s="222" t="s">
        <v>728</v>
      </c>
      <c r="H85" s="222" t="s">
        <v>377</v>
      </c>
      <c r="I85" s="222" t="s">
        <v>354</v>
      </c>
      <c r="J85" s="222">
        <v>40</v>
      </c>
      <c r="K85" s="222">
        <v>50</v>
      </c>
      <c r="L85" s="222">
        <v>40</v>
      </c>
      <c r="M85" s="222">
        <v>40</v>
      </c>
      <c r="N85" s="222">
        <v>40</v>
      </c>
      <c r="O85" s="222">
        <v>90</v>
      </c>
      <c r="P85" s="222">
        <v>255</v>
      </c>
      <c r="Q85" s="242">
        <v>0.6</v>
      </c>
      <c r="R85" s="243">
        <v>12.4</v>
      </c>
      <c r="S85" s="244" t="s">
        <v>775</v>
      </c>
      <c r="T85" s="244" t="s">
        <v>776</v>
      </c>
      <c r="U85" s="244" t="s">
        <v>777</v>
      </c>
      <c r="V85" s="244" t="s">
        <v>778</v>
      </c>
      <c r="W85" s="244" t="s">
        <v>779</v>
      </c>
    </row>
    <row r="86" customHeight="1" spans="1:23">
      <c r="A86" s="221">
        <v>61</v>
      </c>
      <c r="B86" s="221" t="s">
        <v>780</v>
      </c>
      <c r="C86" s="220" t="s">
        <v>277</v>
      </c>
      <c r="D86" s="220" t="s">
        <v>354</v>
      </c>
      <c r="E86" s="220" t="s">
        <v>774</v>
      </c>
      <c r="F86" s="220" t="s">
        <v>648</v>
      </c>
      <c r="G86" s="220" t="s">
        <v>728</v>
      </c>
      <c r="H86" s="220" t="s">
        <v>377</v>
      </c>
      <c r="I86" s="220" t="s">
        <v>354</v>
      </c>
      <c r="J86" s="220">
        <v>65</v>
      </c>
      <c r="K86" s="220">
        <v>65</v>
      </c>
      <c r="L86" s="220">
        <v>65</v>
      </c>
      <c r="M86" s="220">
        <v>50</v>
      </c>
      <c r="N86" s="220">
        <v>50</v>
      </c>
      <c r="O86" s="220">
        <v>90</v>
      </c>
      <c r="P86" s="220">
        <v>120</v>
      </c>
      <c r="Q86" s="239">
        <v>1</v>
      </c>
      <c r="R86" s="240">
        <v>20</v>
      </c>
      <c r="S86" s="241" t="s">
        <v>775</v>
      </c>
      <c r="T86" s="241" t="s">
        <v>781</v>
      </c>
      <c r="U86" s="241" t="s">
        <v>777</v>
      </c>
      <c r="V86" s="241" t="s">
        <v>782</v>
      </c>
      <c r="W86" s="241" t="s">
        <v>783</v>
      </c>
    </row>
    <row r="87" customHeight="1" spans="1:23">
      <c r="A87" s="223">
        <v>62</v>
      </c>
      <c r="B87" s="223" t="s">
        <v>784</v>
      </c>
      <c r="C87" s="222" t="s">
        <v>277</v>
      </c>
      <c r="D87" s="222" t="s">
        <v>263</v>
      </c>
      <c r="E87" s="222" t="s">
        <v>774</v>
      </c>
      <c r="F87" s="222" t="s">
        <v>648</v>
      </c>
      <c r="G87" s="222" t="s">
        <v>728</v>
      </c>
      <c r="H87" s="222" t="s">
        <v>377</v>
      </c>
      <c r="I87" s="222" t="s">
        <v>354</v>
      </c>
      <c r="J87" s="222">
        <v>90</v>
      </c>
      <c r="K87" s="222">
        <v>95</v>
      </c>
      <c r="L87" s="222">
        <v>95</v>
      </c>
      <c r="M87" s="222">
        <v>70</v>
      </c>
      <c r="N87" s="222">
        <v>90</v>
      </c>
      <c r="O87" s="222">
        <v>70</v>
      </c>
      <c r="P87" s="222">
        <v>45</v>
      </c>
      <c r="Q87" s="242">
        <v>1.3</v>
      </c>
      <c r="R87" s="243">
        <v>54</v>
      </c>
      <c r="S87" s="244" t="s">
        <v>785</v>
      </c>
      <c r="T87" s="244" t="s">
        <v>786</v>
      </c>
      <c r="U87" s="244" t="s">
        <v>777</v>
      </c>
      <c r="V87" s="244" t="s">
        <v>787</v>
      </c>
      <c r="W87" s="244" t="s">
        <v>788</v>
      </c>
    </row>
    <row r="88" customHeight="1" spans="1:23">
      <c r="A88" s="221">
        <v>63</v>
      </c>
      <c r="B88" s="221" t="s">
        <v>789</v>
      </c>
      <c r="C88" s="220" t="s">
        <v>280</v>
      </c>
      <c r="D88" s="220" t="s">
        <v>354</v>
      </c>
      <c r="E88" s="220" t="s">
        <v>790</v>
      </c>
      <c r="F88" s="220" t="s">
        <v>618</v>
      </c>
      <c r="G88" s="220" t="s">
        <v>569</v>
      </c>
      <c r="H88" s="220" t="s">
        <v>791</v>
      </c>
      <c r="I88" s="220" t="s">
        <v>354</v>
      </c>
      <c r="J88" s="220">
        <v>25</v>
      </c>
      <c r="K88" s="220">
        <v>20</v>
      </c>
      <c r="L88" s="220">
        <v>15</v>
      </c>
      <c r="M88" s="220">
        <v>105</v>
      </c>
      <c r="N88" s="220">
        <v>55</v>
      </c>
      <c r="O88" s="220">
        <v>90</v>
      </c>
      <c r="P88" s="220">
        <v>200</v>
      </c>
      <c r="Q88" s="239">
        <v>0.9</v>
      </c>
      <c r="R88" s="240">
        <v>19.5</v>
      </c>
      <c r="S88" s="241" t="s">
        <v>792</v>
      </c>
      <c r="T88" s="241" t="s">
        <v>793</v>
      </c>
      <c r="U88" s="241" t="s">
        <v>794</v>
      </c>
      <c r="V88" s="241" t="s">
        <v>795</v>
      </c>
      <c r="W88" s="241" t="s">
        <v>796</v>
      </c>
    </row>
    <row r="89" customHeight="1" spans="1:23">
      <c r="A89" s="223">
        <v>64</v>
      </c>
      <c r="B89" s="223" t="s">
        <v>797</v>
      </c>
      <c r="C89" s="222" t="s">
        <v>280</v>
      </c>
      <c r="D89" s="222" t="s">
        <v>354</v>
      </c>
      <c r="E89" s="222" t="s">
        <v>790</v>
      </c>
      <c r="F89" s="222" t="s">
        <v>618</v>
      </c>
      <c r="G89" s="222" t="s">
        <v>569</v>
      </c>
      <c r="H89" s="222" t="s">
        <v>791</v>
      </c>
      <c r="I89" s="222" t="s">
        <v>354</v>
      </c>
      <c r="J89" s="222">
        <v>40</v>
      </c>
      <c r="K89" s="222">
        <v>35</v>
      </c>
      <c r="L89" s="222">
        <v>30</v>
      </c>
      <c r="M89" s="222">
        <v>120</v>
      </c>
      <c r="N89" s="222">
        <v>70</v>
      </c>
      <c r="O89" s="222">
        <v>105</v>
      </c>
      <c r="P89" s="222">
        <v>100</v>
      </c>
      <c r="Q89" s="242">
        <v>1.3</v>
      </c>
      <c r="R89" s="243">
        <v>56.5</v>
      </c>
      <c r="S89" s="244" t="s">
        <v>798</v>
      </c>
      <c r="T89" s="244" t="s">
        <v>799</v>
      </c>
      <c r="U89" s="244" t="s">
        <v>794</v>
      </c>
      <c r="V89" s="244" t="s">
        <v>800</v>
      </c>
      <c r="W89" s="244" t="s">
        <v>801</v>
      </c>
    </row>
    <row r="90" customHeight="1" spans="1:23">
      <c r="A90" s="221">
        <v>65</v>
      </c>
      <c r="B90" s="221" t="s">
        <v>802</v>
      </c>
      <c r="C90" s="220" t="s">
        <v>280</v>
      </c>
      <c r="D90" s="220" t="s">
        <v>354</v>
      </c>
      <c r="E90" s="220" t="s">
        <v>790</v>
      </c>
      <c r="F90" s="220" t="s">
        <v>618</v>
      </c>
      <c r="G90" s="220" t="s">
        <v>569</v>
      </c>
      <c r="H90" s="220" t="s">
        <v>791</v>
      </c>
      <c r="I90" s="220" t="s">
        <v>354</v>
      </c>
      <c r="J90" s="220">
        <v>55</v>
      </c>
      <c r="K90" s="220">
        <v>50</v>
      </c>
      <c r="L90" s="220">
        <v>45</v>
      </c>
      <c r="M90" s="220">
        <v>135</v>
      </c>
      <c r="N90" s="220">
        <v>95</v>
      </c>
      <c r="O90" s="220">
        <v>120</v>
      </c>
      <c r="P90" s="220">
        <v>50</v>
      </c>
      <c r="Q90" s="239">
        <v>1.5</v>
      </c>
      <c r="R90" s="240">
        <v>48</v>
      </c>
      <c r="S90" s="241" t="s">
        <v>798</v>
      </c>
      <c r="T90" s="241" t="s">
        <v>803</v>
      </c>
      <c r="U90" s="241" t="s">
        <v>794</v>
      </c>
      <c r="V90" s="241" t="s">
        <v>804</v>
      </c>
      <c r="W90" s="241" t="s">
        <v>805</v>
      </c>
    </row>
    <row r="91" customHeight="1" spans="1:23">
      <c r="A91" s="221">
        <v>65.1</v>
      </c>
      <c r="B91" s="221" t="s">
        <v>806</v>
      </c>
      <c r="C91" s="220" t="s">
        <v>280</v>
      </c>
      <c r="D91" s="220" t="s">
        <v>354</v>
      </c>
      <c r="E91" s="220" t="s">
        <v>807</v>
      </c>
      <c r="F91" s="220" t="s">
        <v>807</v>
      </c>
      <c r="G91" s="220" t="s">
        <v>807</v>
      </c>
      <c r="H91" s="220" t="s">
        <v>791</v>
      </c>
      <c r="I91" s="220" t="s">
        <v>354</v>
      </c>
      <c r="J91" s="220">
        <v>55</v>
      </c>
      <c r="K91" s="220">
        <v>50</v>
      </c>
      <c r="L91" s="220">
        <v>65</v>
      </c>
      <c r="M91" s="220">
        <v>175</v>
      </c>
      <c r="N91" s="220">
        <v>105</v>
      </c>
      <c r="O91" s="220">
        <v>150</v>
      </c>
      <c r="P91" s="220">
        <v>50</v>
      </c>
      <c r="Q91" s="239">
        <v>1.2</v>
      </c>
      <c r="R91" s="240">
        <v>48</v>
      </c>
      <c r="S91" s="241"/>
      <c r="T91" s="241"/>
      <c r="U91" s="241"/>
      <c r="V91" s="241"/>
      <c r="W91" s="241"/>
    </row>
    <row r="92" customHeight="1" spans="1:23">
      <c r="A92" s="223">
        <v>66</v>
      </c>
      <c r="B92" s="223" t="s">
        <v>808</v>
      </c>
      <c r="C92" s="222" t="s">
        <v>263</v>
      </c>
      <c r="D92" s="222" t="s">
        <v>354</v>
      </c>
      <c r="E92" s="222" t="s">
        <v>440</v>
      </c>
      <c r="F92" s="222" t="s">
        <v>438</v>
      </c>
      <c r="G92" s="222" t="s">
        <v>809</v>
      </c>
      <c r="H92" s="222" t="s">
        <v>791</v>
      </c>
      <c r="I92" s="222" t="s">
        <v>354</v>
      </c>
      <c r="J92" s="222">
        <v>70</v>
      </c>
      <c r="K92" s="222">
        <v>80</v>
      </c>
      <c r="L92" s="222">
        <v>50</v>
      </c>
      <c r="M92" s="222">
        <v>35</v>
      </c>
      <c r="N92" s="222">
        <v>35</v>
      </c>
      <c r="O92" s="222">
        <v>35</v>
      </c>
      <c r="P92" s="222">
        <v>180</v>
      </c>
      <c r="Q92" s="242">
        <v>0.8</v>
      </c>
      <c r="R92" s="243">
        <v>19.5</v>
      </c>
      <c r="S92" s="244" t="s">
        <v>810</v>
      </c>
      <c r="T92" s="244" t="s">
        <v>811</v>
      </c>
      <c r="U92" s="244" t="s">
        <v>812</v>
      </c>
      <c r="V92" s="244" t="s">
        <v>813</v>
      </c>
      <c r="W92" s="244" t="s">
        <v>814</v>
      </c>
    </row>
    <row r="93" customHeight="1" spans="1:23">
      <c r="A93" s="221">
        <v>67</v>
      </c>
      <c r="B93" s="221" t="s">
        <v>815</v>
      </c>
      <c r="C93" s="220" t="s">
        <v>263</v>
      </c>
      <c r="D93" s="220" t="s">
        <v>354</v>
      </c>
      <c r="E93" s="220" t="s">
        <v>440</v>
      </c>
      <c r="F93" s="220" t="s">
        <v>438</v>
      </c>
      <c r="G93" s="220" t="s">
        <v>809</v>
      </c>
      <c r="H93" s="220" t="s">
        <v>791</v>
      </c>
      <c r="I93" s="220" t="s">
        <v>354</v>
      </c>
      <c r="J93" s="220">
        <v>80</v>
      </c>
      <c r="K93" s="220">
        <v>100</v>
      </c>
      <c r="L93" s="220">
        <v>70</v>
      </c>
      <c r="M93" s="220">
        <v>50</v>
      </c>
      <c r="N93" s="220">
        <v>60</v>
      </c>
      <c r="O93" s="220">
        <v>45</v>
      </c>
      <c r="P93" s="220">
        <v>90</v>
      </c>
      <c r="Q93" s="239">
        <v>1.5</v>
      </c>
      <c r="R93" s="240">
        <v>70.5</v>
      </c>
      <c r="S93" s="241" t="s">
        <v>810</v>
      </c>
      <c r="T93" s="241" t="s">
        <v>816</v>
      </c>
      <c r="U93" s="241" t="s">
        <v>812</v>
      </c>
      <c r="V93" s="241" t="s">
        <v>817</v>
      </c>
      <c r="W93" s="241" t="s">
        <v>814</v>
      </c>
    </row>
    <row r="94" customHeight="1" spans="1:23">
      <c r="A94" s="223">
        <v>68</v>
      </c>
      <c r="B94" s="223" t="s">
        <v>818</v>
      </c>
      <c r="C94" s="222" t="s">
        <v>263</v>
      </c>
      <c r="D94" s="222" t="s">
        <v>354</v>
      </c>
      <c r="E94" s="222" t="s">
        <v>440</v>
      </c>
      <c r="F94" s="222" t="s">
        <v>438</v>
      </c>
      <c r="G94" s="222" t="s">
        <v>809</v>
      </c>
      <c r="H94" s="222" t="s">
        <v>791</v>
      </c>
      <c r="I94" s="222" t="s">
        <v>354</v>
      </c>
      <c r="J94" s="222">
        <v>90</v>
      </c>
      <c r="K94" s="222">
        <v>130</v>
      </c>
      <c r="L94" s="222">
        <v>80</v>
      </c>
      <c r="M94" s="222">
        <v>65</v>
      </c>
      <c r="N94" s="222">
        <v>85</v>
      </c>
      <c r="O94" s="222">
        <v>55</v>
      </c>
      <c r="P94" s="222">
        <v>45</v>
      </c>
      <c r="Q94" s="242">
        <v>1.6</v>
      </c>
      <c r="R94" s="243">
        <v>130</v>
      </c>
      <c r="S94" s="244" t="s">
        <v>819</v>
      </c>
      <c r="T94" s="244" t="s">
        <v>820</v>
      </c>
      <c r="U94" s="244" t="s">
        <v>812</v>
      </c>
      <c r="V94" s="244" t="s">
        <v>821</v>
      </c>
      <c r="W94" s="244" t="s">
        <v>822</v>
      </c>
    </row>
    <row r="95" customHeight="1" spans="1:23">
      <c r="A95" s="221">
        <v>69</v>
      </c>
      <c r="B95" s="221" t="s">
        <v>823</v>
      </c>
      <c r="C95" s="220" t="s">
        <v>278</v>
      </c>
      <c r="D95" s="220" t="s">
        <v>265</v>
      </c>
      <c r="E95" s="220" t="s">
        <v>335</v>
      </c>
      <c r="F95" s="220" t="s">
        <v>335</v>
      </c>
      <c r="G95" s="220" t="s">
        <v>449</v>
      </c>
      <c r="H95" s="220" t="s">
        <v>337</v>
      </c>
      <c r="I95" s="220" t="s">
        <v>354</v>
      </c>
      <c r="J95" s="220">
        <v>50</v>
      </c>
      <c r="K95" s="220">
        <v>75</v>
      </c>
      <c r="L95" s="220">
        <v>35</v>
      </c>
      <c r="M95" s="220">
        <v>70</v>
      </c>
      <c r="N95" s="220">
        <v>30</v>
      </c>
      <c r="O95" s="220">
        <v>40</v>
      </c>
      <c r="P95" s="220">
        <v>255</v>
      </c>
      <c r="Q95" s="239">
        <v>0.7</v>
      </c>
      <c r="R95" s="240">
        <v>4</v>
      </c>
      <c r="S95" s="241" t="s">
        <v>824</v>
      </c>
      <c r="T95" s="241" t="s">
        <v>825</v>
      </c>
      <c r="U95" s="241" t="s">
        <v>826</v>
      </c>
      <c r="V95" s="241" t="s">
        <v>827</v>
      </c>
      <c r="W95" s="241" t="s">
        <v>828</v>
      </c>
    </row>
    <row r="96" customHeight="1" spans="1:23">
      <c r="A96" s="223">
        <v>70</v>
      </c>
      <c r="B96" s="223" t="s">
        <v>829</v>
      </c>
      <c r="C96" s="222" t="s">
        <v>278</v>
      </c>
      <c r="D96" s="222" t="s">
        <v>265</v>
      </c>
      <c r="E96" s="222" t="s">
        <v>335</v>
      </c>
      <c r="F96" s="222" t="s">
        <v>335</v>
      </c>
      <c r="G96" s="222" t="s">
        <v>449</v>
      </c>
      <c r="H96" s="222" t="s">
        <v>337</v>
      </c>
      <c r="I96" s="222" t="s">
        <v>354</v>
      </c>
      <c r="J96" s="222">
        <v>65</v>
      </c>
      <c r="K96" s="222">
        <v>90</v>
      </c>
      <c r="L96" s="222">
        <v>50</v>
      </c>
      <c r="M96" s="222">
        <v>85</v>
      </c>
      <c r="N96" s="222">
        <v>45</v>
      </c>
      <c r="O96" s="222">
        <v>55</v>
      </c>
      <c r="P96" s="222">
        <v>120</v>
      </c>
      <c r="Q96" s="242">
        <v>1</v>
      </c>
      <c r="R96" s="243">
        <v>6.4</v>
      </c>
      <c r="S96" s="244" t="s">
        <v>824</v>
      </c>
      <c r="T96" s="244" t="s">
        <v>830</v>
      </c>
      <c r="U96" s="244" t="s">
        <v>826</v>
      </c>
      <c r="V96" s="244" t="s">
        <v>831</v>
      </c>
      <c r="W96" s="244" t="s">
        <v>832</v>
      </c>
    </row>
    <row r="97" customHeight="1" spans="1:23">
      <c r="A97" s="221">
        <v>71</v>
      </c>
      <c r="B97" s="221" t="s">
        <v>833</v>
      </c>
      <c r="C97" s="220" t="s">
        <v>278</v>
      </c>
      <c r="D97" s="220" t="s">
        <v>265</v>
      </c>
      <c r="E97" s="220" t="s">
        <v>335</v>
      </c>
      <c r="F97" s="220" t="s">
        <v>335</v>
      </c>
      <c r="G97" s="220" t="s">
        <v>449</v>
      </c>
      <c r="H97" s="220" t="s">
        <v>337</v>
      </c>
      <c r="I97" s="220" t="s">
        <v>354</v>
      </c>
      <c r="J97" s="220">
        <v>80</v>
      </c>
      <c r="K97" s="220">
        <v>105</v>
      </c>
      <c r="L97" s="220">
        <v>65</v>
      </c>
      <c r="M97" s="220">
        <v>100</v>
      </c>
      <c r="N97" s="220">
        <v>70</v>
      </c>
      <c r="O97" s="220">
        <v>70</v>
      </c>
      <c r="P97" s="220">
        <v>45</v>
      </c>
      <c r="Q97" s="239">
        <v>1.7</v>
      </c>
      <c r="R97" s="240">
        <v>15.5</v>
      </c>
      <c r="S97" s="241" t="s">
        <v>834</v>
      </c>
      <c r="T97" s="241" t="s">
        <v>835</v>
      </c>
      <c r="U97" s="241" t="s">
        <v>826</v>
      </c>
      <c r="V97" s="241" t="s">
        <v>836</v>
      </c>
      <c r="W97" s="241" t="s">
        <v>837</v>
      </c>
    </row>
    <row r="98" customHeight="1" spans="1:23">
      <c r="A98" s="221">
        <v>71.1</v>
      </c>
      <c r="B98" s="221" t="s">
        <v>838</v>
      </c>
      <c r="C98" s="220" t="s">
        <v>278</v>
      </c>
      <c r="D98" s="220" t="s">
        <v>265</v>
      </c>
      <c r="E98" s="220" t="s">
        <v>839</v>
      </c>
      <c r="F98" s="220" t="s">
        <v>839</v>
      </c>
      <c r="G98" s="220" t="s">
        <v>839</v>
      </c>
      <c r="H98" s="220" t="s">
        <v>337</v>
      </c>
      <c r="I98" s="220" t="s">
        <v>354</v>
      </c>
      <c r="J98" s="220">
        <v>80</v>
      </c>
      <c r="K98" s="220">
        <v>125</v>
      </c>
      <c r="L98" s="220">
        <v>85</v>
      </c>
      <c r="M98" s="220">
        <v>135</v>
      </c>
      <c r="N98" s="220">
        <v>95</v>
      </c>
      <c r="O98" s="220">
        <v>70</v>
      </c>
      <c r="P98" s="220">
        <v>45</v>
      </c>
      <c r="Q98" s="239">
        <v>4.5</v>
      </c>
      <c r="R98" s="240">
        <v>125.5</v>
      </c>
      <c r="S98" s="241"/>
      <c r="T98" s="241"/>
      <c r="U98" s="241"/>
      <c r="V98" s="241"/>
      <c r="W98" s="241"/>
    </row>
    <row r="99" customHeight="1" spans="1:23">
      <c r="A99" s="223">
        <v>72</v>
      </c>
      <c r="B99" s="223" t="s">
        <v>840</v>
      </c>
      <c r="C99" s="222" t="s">
        <v>277</v>
      </c>
      <c r="D99" s="222" t="s">
        <v>265</v>
      </c>
      <c r="E99" s="222" t="s">
        <v>841</v>
      </c>
      <c r="F99" s="222" t="s">
        <v>842</v>
      </c>
      <c r="G99" s="222" t="s">
        <v>376</v>
      </c>
      <c r="H99" s="222" t="s">
        <v>843</v>
      </c>
      <c r="I99" s="222" t="s">
        <v>354</v>
      </c>
      <c r="J99" s="222">
        <v>40</v>
      </c>
      <c r="K99" s="222">
        <v>40</v>
      </c>
      <c r="L99" s="222">
        <v>35</v>
      </c>
      <c r="M99" s="222">
        <v>50</v>
      </c>
      <c r="N99" s="222">
        <v>100</v>
      </c>
      <c r="O99" s="222">
        <v>70</v>
      </c>
      <c r="P99" s="222">
        <v>190</v>
      </c>
      <c r="Q99" s="242">
        <v>0.9</v>
      </c>
      <c r="R99" s="243">
        <v>45.5</v>
      </c>
      <c r="S99" s="244" t="s">
        <v>844</v>
      </c>
      <c r="T99" s="244" t="s">
        <v>845</v>
      </c>
      <c r="U99" s="244" t="s">
        <v>846</v>
      </c>
      <c r="V99" s="244" t="s">
        <v>847</v>
      </c>
      <c r="W99" s="244" t="s">
        <v>848</v>
      </c>
    </row>
    <row r="100" customHeight="1" spans="1:23">
      <c r="A100" s="221">
        <v>73</v>
      </c>
      <c r="B100" s="221" t="s">
        <v>849</v>
      </c>
      <c r="C100" s="220" t="s">
        <v>277</v>
      </c>
      <c r="D100" s="220" t="s">
        <v>265</v>
      </c>
      <c r="E100" s="220" t="s">
        <v>841</v>
      </c>
      <c r="F100" s="220" t="s">
        <v>842</v>
      </c>
      <c r="G100" s="220" t="s">
        <v>376</v>
      </c>
      <c r="H100" s="220" t="s">
        <v>843</v>
      </c>
      <c r="I100" s="220" t="s">
        <v>354</v>
      </c>
      <c r="J100" s="220">
        <v>80</v>
      </c>
      <c r="K100" s="220">
        <v>70</v>
      </c>
      <c r="L100" s="220">
        <v>65</v>
      </c>
      <c r="M100" s="220">
        <v>80</v>
      </c>
      <c r="N100" s="220">
        <v>120</v>
      </c>
      <c r="O100" s="220">
        <v>100</v>
      </c>
      <c r="P100" s="220">
        <v>60</v>
      </c>
      <c r="Q100" s="239">
        <v>1.6</v>
      </c>
      <c r="R100" s="240">
        <v>55</v>
      </c>
      <c r="S100" s="241" t="s">
        <v>850</v>
      </c>
      <c r="T100" s="241" t="s">
        <v>851</v>
      </c>
      <c r="U100" s="241" t="s">
        <v>846</v>
      </c>
      <c r="V100" s="241" t="s">
        <v>852</v>
      </c>
      <c r="W100" s="241" t="s">
        <v>853</v>
      </c>
    </row>
    <row r="101" customHeight="1" spans="1:23">
      <c r="A101" s="223">
        <v>74</v>
      </c>
      <c r="B101" s="223" t="s">
        <v>854</v>
      </c>
      <c r="C101" s="222" t="s">
        <v>267</v>
      </c>
      <c r="D101" s="222" t="s">
        <v>266</v>
      </c>
      <c r="E101" s="222" t="s">
        <v>761</v>
      </c>
      <c r="F101" s="222" t="s">
        <v>855</v>
      </c>
      <c r="G101" s="222" t="s">
        <v>511</v>
      </c>
      <c r="H101" s="222" t="s">
        <v>856</v>
      </c>
      <c r="I101" s="222" t="s">
        <v>354</v>
      </c>
      <c r="J101" s="222">
        <v>40</v>
      </c>
      <c r="K101" s="222">
        <v>80</v>
      </c>
      <c r="L101" s="222">
        <v>100</v>
      </c>
      <c r="M101" s="222">
        <v>30</v>
      </c>
      <c r="N101" s="222">
        <v>30</v>
      </c>
      <c r="O101" s="222">
        <v>20</v>
      </c>
      <c r="P101" s="222">
        <v>255</v>
      </c>
      <c r="Q101" s="242">
        <v>0.4</v>
      </c>
      <c r="R101" s="243">
        <v>20</v>
      </c>
      <c r="S101" s="244" t="s">
        <v>857</v>
      </c>
      <c r="T101" s="244" t="s">
        <v>858</v>
      </c>
      <c r="U101" s="244" t="s">
        <v>859</v>
      </c>
      <c r="V101" s="244" t="s">
        <v>860</v>
      </c>
      <c r="W101" s="244" t="s">
        <v>861</v>
      </c>
    </row>
    <row r="102" customHeight="1" spans="1:23">
      <c r="A102" s="223">
        <v>74.1</v>
      </c>
      <c r="B102" s="223" t="s">
        <v>862</v>
      </c>
      <c r="C102" s="222" t="s">
        <v>267</v>
      </c>
      <c r="D102" s="222" t="s">
        <v>279</v>
      </c>
      <c r="E102" s="222" t="s">
        <v>863</v>
      </c>
      <c r="F102" s="222" t="s">
        <v>855</v>
      </c>
      <c r="G102" s="222" t="s">
        <v>864</v>
      </c>
      <c r="H102" s="222" t="s">
        <v>856</v>
      </c>
      <c r="I102" s="222" t="s">
        <v>354</v>
      </c>
      <c r="J102" s="222">
        <v>40</v>
      </c>
      <c r="K102" s="222">
        <v>80</v>
      </c>
      <c r="L102" s="222">
        <v>100</v>
      </c>
      <c r="M102" s="222">
        <v>30</v>
      </c>
      <c r="N102" s="222">
        <v>30</v>
      </c>
      <c r="O102" s="222">
        <v>20</v>
      </c>
      <c r="P102" s="222">
        <v>255</v>
      </c>
      <c r="Q102" s="242">
        <v>0.4</v>
      </c>
      <c r="R102" s="243">
        <v>20.3</v>
      </c>
      <c r="S102" s="244" t="s">
        <v>865</v>
      </c>
      <c r="T102" s="244" t="s">
        <v>866</v>
      </c>
      <c r="U102" s="244" t="s">
        <v>867</v>
      </c>
      <c r="V102" s="244" t="s">
        <v>868</v>
      </c>
      <c r="W102" s="244" t="s">
        <v>869</v>
      </c>
    </row>
    <row r="103" customHeight="1" spans="1:23">
      <c r="A103" s="221">
        <v>75</v>
      </c>
      <c r="B103" s="221" t="s">
        <v>870</v>
      </c>
      <c r="C103" s="220" t="s">
        <v>267</v>
      </c>
      <c r="D103" s="220" t="s">
        <v>266</v>
      </c>
      <c r="E103" s="220" t="s">
        <v>761</v>
      </c>
      <c r="F103" s="220" t="s">
        <v>855</v>
      </c>
      <c r="G103" s="220" t="s">
        <v>511</v>
      </c>
      <c r="H103" s="220" t="s">
        <v>856</v>
      </c>
      <c r="I103" s="220" t="s">
        <v>354</v>
      </c>
      <c r="J103" s="220">
        <v>55</v>
      </c>
      <c r="K103" s="220">
        <v>95</v>
      </c>
      <c r="L103" s="220">
        <v>115</v>
      </c>
      <c r="M103" s="220">
        <v>45</v>
      </c>
      <c r="N103" s="220">
        <v>45</v>
      </c>
      <c r="O103" s="220">
        <v>35</v>
      </c>
      <c r="P103" s="220">
        <v>120</v>
      </c>
      <c r="Q103" s="239">
        <v>1</v>
      </c>
      <c r="R103" s="240">
        <v>105</v>
      </c>
      <c r="S103" s="241" t="s">
        <v>857</v>
      </c>
      <c r="T103" s="241" t="s">
        <v>871</v>
      </c>
      <c r="U103" s="241" t="s">
        <v>859</v>
      </c>
      <c r="V103" s="241" t="s">
        <v>872</v>
      </c>
      <c r="W103" s="241" t="s">
        <v>861</v>
      </c>
    </row>
    <row r="104" customHeight="1" spans="1:23">
      <c r="A104" s="221">
        <v>75.1</v>
      </c>
      <c r="B104" s="221" t="s">
        <v>873</v>
      </c>
      <c r="C104" s="220" t="s">
        <v>267</v>
      </c>
      <c r="D104" s="220" t="s">
        <v>279</v>
      </c>
      <c r="E104" s="220" t="s">
        <v>863</v>
      </c>
      <c r="F104" s="220" t="s">
        <v>855</v>
      </c>
      <c r="G104" s="220" t="s">
        <v>864</v>
      </c>
      <c r="H104" s="220" t="s">
        <v>856</v>
      </c>
      <c r="I104" s="220" t="s">
        <v>354</v>
      </c>
      <c r="J104" s="220">
        <v>55</v>
      </c>
      <c r="K104" s="220">
        <v>95</v>
      </c>
      <c r="L104" s="220">
        <v>115</v>
      </c>
      <c r="M104" s="220">
        <v>45</v>
      </c>
      <c r="N104" s="220">
        <v>45</v>
      </c>
      <c r="O104" s="220">
        <v>35</v>
      </c>
      <c r="P104" s="220">
        <v>120</v>
      </c>
      <c r="Q104" s="239">
        <v>1</v>
      </c>
      <c r="R104" s="240">
        <v>110</v>
      </c>
      <c r="S104" s="241" t="s">
        <v>865</v>
      </c>
      <c r="T104" s="241" t="s">
        <v>874</v>
      </c>
      <c r="U104" s="241" t="s">
        <v>867</v>
      </c>
      <c r="V104" s="241" t="s">
        <v>875</v>
      </c>
      <c r="W104" s="241" t="s">
        <v>869</v>
      </c>
    </row>
    <row r="105" customHeight="1" spans="1:23">
      <c r="A105" s="223">
        <v>76</v>
      </c>
      <c r="B105" s="223" t="s">
        <v>876</v>
      </c>
      <c r="C105" s="222" t="s">
        <v>267</v>
      </c>
      <c r="D105" s="222" t="s">
        <v>266</v>
      </c>
      <c r="E105" s="222" t="s">
        <v>761</v>
      </c>
      <c r="F105" s="222" t="s">
        <v>855</v>
      </c>
      <c r="G105" s="222" t="s">
        <v>511</v>
      </c>
      <c r="H105" s="222" t="s">
        <v>856</v>
      </c>
      <c r="I105" s="222" t="s">
        <v>354</v>
      </c>
      <c r="J105" s="222">
        <v>80</v>
      </c>
      <c r="K105" s="222">
        <v>120</v>
      </c>
      <c r="L105" s="222">
        <v>130</v>
      </c>
      <c r="M105" s="222">
        <v>55</v>
      </c>
      <c r="N105" s="222">
        <v>65</v>
      </c>
      <c r="O105" s="222">
        <v>45</v>
      </c>
      <c r="P105" s="222">
        <v>45</v>
      </c>
      <c r="Q105" s="242">
        <v>1.4</v>
      </c>
      <c r="R105" s="243">
        <v>300</v>
      </c>
      <c r="S105" s="244" t="s">
        <v>877</v>
      </c>
      <c r="T105" s="244" t="s">
        <v>878</v>
      </c>
      <c r="U105" s="244" t="s">
        <v>859</v>
      </c>
      <c r="V105" s="244" t="s">
        <v>879</v>
      </c>
      <c r="W105" s="244" t="s">
        <v>861</v>
      </c>
    </row>
    <row r="106" customHeight="1" spans="1:23">
      <c r="A106" s="223">
        <v>76.1</v>
      </c>
      <c r="B106" s="223" t="s">
        <v>880</v>
      </c>
      <c r="C106" s="222" t="s">
        <v>267</v>
      </c>
      <c r="D106" s="222" t="s">
        <v>279</v>
      </c>
      <c r="E106" s="222" t="s">
        <v>863</v>
      </c>
      <c r="F106" s="222" t="s">
        <v>855</v>
      </c>
      <c r="G106" s="222" t="s">
        <v>864</v>
      </c>
      <c r="H106" s="222" t="s">
        <v>856</v>
      </c>
      <c r="I106" s="222" t="s">
        <v>354</v>
      </c>
      <c r="J106" s="222">
        <v>80</v>
      </c>
      <c r="K106" s="222">
        <v>120</v>
      </c>
      <c r="L106" s="222">
        <v>130</v>
      </c>
      <c r="M106" s="222">
        <v>55</v>
      </c>
      <c r="N106" s="222">
        <v>65</v>
      </c>
      <c r="O106" s="222">
        <v>45</v>
      </c>
      <c r="P106" s="222">
        <v>45</v>
      </c>
      <c r="Q106" s="242">
        <v>1.7</v>
      </c>
      <c r="R106" s="243">
        <v>316</v>
      </c>
      <c r="S106" s="244" t="s">
        <v>881</v>
      </c>
      <c r="T106" s="244" t="s">
        <v>882</v>
      </c>
      <c r="U106" s="244" t="s">
        <v>867</v>
      </c>
      <c r="V106" s="244" t="s">
        <v>883</v>
      </c>
      <c r="W106" s="244" t="s">
        <v>884</v>
      </c>
    </row>
    <row r="107" customHeight="1" spans="1:23">
      <c r="A107" s="221">
        <v>77</v>
      </c>
      <c r="B107" s="221" t="s">
        <v>885</v>
      </c>
      <c r="C107" s="220" t="s">
        <v>276</v>
      </c>
      <c r="D107" s="220" t="s">
        <v>354</v>
      </c>
      <c r="E107" s="220" t="s">
        <v>394</v>
      </c>
      <c r="F107" s="220" t="s">
        <v>583</v>
      </c>
      <c r="G107" s="220" t="s">
        <v>886</v>
      </c>
      <c r="H107" s="220" t="s">
        <v>442</v>
      </c>
      <c r="I107" s="220" t="s">
        <v>354</v>
      </c>
      <c r="J107" s="220">
        <v>50</v>
      </c>
      <c r="K107" s="220">
        <v>85</v>
      </c>
      <c r="L107" s="220">
        <v>55</v>
      </c>
      <c r="M107" s="220">
        <v>65</v>
      </c>
      <c r="N107" s="220">
        <v>65</v>
      </c>
      <c r="O107" s="220">
        <v>90</v>
      </c>
      <c r="P107" s="220">
        <v>190</v>
      </c>
      <c r="Q107" s="239">
        <v>1</v>
      </c>
      <c r="R107" s="240">
        <v>30</v>
      </c>
      <c r="S107" s="241" t="s">
        <v>887</v>
      </c>
      <c r="T107" s="241" t="s">
        <v>888</v>
      </c>
      <c r="U107" s="241" t="s">
        <v>889</v>
      </c>
      <c r="V107" s="241" t="s">
        <v>890</v>
      </c>
      <c r="W107" s="241" t="s">
        <v>891</v>
      </c>
    </row>
    <row r="108" customHeight="1" spans="1:23">
      <c r="A108" s="221">
        <v>77.1</v>
      </c>
      <c r="B108" s="221" t="s">
        <v>892</v>
      </c>
      <c r="C108" s="220" t="s">
        <v>280</v>
      </c>
      <c r="D108" s="220" t="s">
        <v>354</v>
      </c>
      <c r="E108" s="220" t="s">
        <v>394</v>
      </c>
      <c r="F108" s="220" t="s">
        <v>893</v>
      </c>
      <c r="G108" s="220" t="s">
        <v>894</v>
      </c>
      <c r="H108" s="220" t="s">
        <v>442</v>
      </c>
      <c r="I108" s="220" t="s">
        <v>354</v>
      </c>
      <c r="J108" s="220">
        <v>50</v>
      </c>
      <c r="K108" s="220">
        <v>85</v>
      </c>
      <c r="L108" s="220">
        <v>55</v>
      </c>
      <c r="M108" s="220">
        <v>65</v>
      </c>
      <c r="N108" s="220">
        <v>65</v>
      </c>
      <c r="O108" s="220">
        <v>90</v>
      </c>
      <c r="P108" s="220">
        <v>190</v>
      </c>
      <c r="Q108" s="239">
        <v>0.8</v>
      </c>
      <c r="R108" s="240">
        <v>24</v>
      </c>
      <c r="S108" s="241" t="s">
        <v>895</v>
      </c>
      <c r="T108" s="241" t="s">
        <v>896</v>
      </c>
      <c r="U108" s="241" t="s">
        <v>897</v>
      </c>
      <c r="V108" s="241" t="s">
        <v>898</v>
      </c>
      <c r="W108" s="241"/>
    </row>
    <row r="109" customHeight="1" spans="1:23">
      <c r="A109" s="223">
        <v>78</v>
      </c>
      <c r="B109" s="223" t="s">
        <v>899</v>
      </c>
      <c r="C109" s="222" t="s">
        <v>276</v>
      </c>
      <c r="D109" s="222" t="s">
        <v>354</v>
      </c>
      <c r="E109" s="222" t="s">
        <v>394</v>
      </c>
      <c r="F109" s="222" t="s">
        <v>583</v>
      </c>
      <c r="G109" s="222" t="s">
        <v>886</v>
      </c>
      <c r="H109" s="222" t="s">
        <v>442</v>
      </c>
      <c r="I109" s="222" t="s">
        <v>354</v>
      </c>
      <c r="J109" s="222">
        <v>65</v>
      </c>
      <c r="K109" s="222">
        <v>100</v>
      </c>
      <c r="L109" s="222">
        <v>70</v>
      </c>
      <c r="M109" s="222">
        <v>80</v>
      </c>
      <c r="N109" s="222">
        <v>80</v>
      </c>
      <c r="O109" s="222">
        <v>105</v>
      </c>
      <c r="P109" s="222">
        <v>60</v>
      </c>
      <c r="Q109" s="242">
        <v>1.7</v>
      </c>
      <c r="R109" s="243">
        <v>95</v>
      </c>
      <c r="S109" s="244" t="s">
        <v>900</v>
      </c>
      <c r="T109" s="244" t="s">
        <v>901</v>
      </c>
      <c r="U109" s="244" t="s">
        <v>889</v>
      </c>
      <c r="V109" s="244" t="s">
        <v>902</v>
      </c>
      <c r="W109" s="244" t="s">
        <v>903</v>
      </c>
    </row>
    <row r="110" customHeight="1" spans="1:23">
      <c r="A110" s="223">
        <v>78.1</v>
      </c>
      <c r="B110" s="223" t="s">
        <v>904</v>
      </c>
      <c r="C110" s="222" t="s">
        <v>280</v>
      </c>
      <c r="D110" s="222" t="s">
        <v>284</v>
      </c>
      <c r="E110" s="222" t="s">
        <v>394</v>
      </c>
      <c r="F110" s="222" t="s">
        <v>893</v>
      </c>
      <c r="G110" s="222" t="s">
        <v>894</v>
      </c>
      <c r="H110" s="222" t="s">
        <v>442</v>
      </c>
      <c r="I110" s="222" t="s">
        <v>354</v>
      </c>
      <c r="J110" s="222">
        <v>65</v>
      </c>
      <c r="K110" s="222">
        <v>100</v>
      </c>
      <c r="L110" s="222">
        <v>70</v>
      </c>
      <c r="M110" s="222">
        <v>80</v>
      </c>
      <c r="N110" s="222">
        <v>80</v>
      </c>
      <c r="O110" s="222">
        <v>105</v>
      </c>
      <c r="P110" s="222">
        <v>60</v>
      </c>
      <c r="Q110" s="242">
        <v>1.7</v>
      </c>
      <c r="R110" s="243">
        <v>80</v>
      </c>
      <c r="S110" s="244" t="s">
        <v>905</v>
      </c>
      <c r="T110" s="244" t="s">
        <v>906</v>
      </c>
      <c r="U110" s="244" t="s">
        <v>897</v>
      </c>
      <c r="V110" s="244" t="s">
        <v>898</v>
      </c>
      <c r="W110" s="244"/>
    </row>
    <row r="111" customHeight="1" spans="1:23">
      <c r="A111" s="221">
        <v>79</v>
      </c>
      <c r="B111" s="221" t="s">
        <v>907</v>
      </c>
      <c r="C111" s="220" t="s">
        <v>277</v>
      </c>
      <c r="D111" s="220" t="s">
        <v>280</v>
      </c>
      <c r="E111" s="220" t="s">
        <v>908</v>
      </c>
      <c r="F111" s="220" t="s">
        <v>909</v>
      </c>
      <c r="G111" s="220" t="s">
        <v>910</v>
      </c>
      <c r="H111" s="220" t="s">
        <v>336</v>
      </c>
      <c r="I111" s="220" t="s">
        <v>377</v>
      </c>
      <c r="J111" s="220">
        <v>90</v>
      </c>
      <c r="K111" s="220">
        <v>65</v>
      </c>
      <c r="L111" s="220">
        <v>65</v>
      </c>
      <c r="M111" s="220">
        <v>40</v>
      </c>
      <c r="N111" s="220">
        <v>40</v>
      </c>
      <c r="O111" s="220">
        <v>15</v>
      </c>
      <c r="P111" s="220">
        <v>190</v>
      </c>
      <c r="Q111" s="239">
        <v>1.2</v>
      </c>
      <c r="R111" s="240">
        <v>36</v>
      </c>
      <c r="S111" s="241" t="s">
        <v>911</v>
      </c>
      <c r="T111" s="241" t="s">
        <v>912</v>
      </c>
      <c r="U111" s="241" t="s">
        <v>913</v>
      </c>
      <c r="V111" s="241" t="s">
        <v>914</v>
      </c>
      <c r="W111" s="241" t="s">
        <v>915</v>
      </c>
    </row>
    <row r="112" customHeight="1" spans="1:23">
      <c r="A112" s="221">
        <v>79.1</v>
      </c>
      <c r="B112" s="221" t="s">
        <v>916</v>
      </c>
      <c r="C112" s="220" t="s">
        <v>280</v>
      </c>
      <c r="D112" s="220" t="s">
        <v>354</v>
      </c>
      <c r="E112" s="220" t="s">
        <v>449</v>
      </c>
      <c r="F112" s="220" t="s">
        <v>909</v>
      </c>
      <c r="G112" s="220" t="s">
        <v>910</v>
      </c>
      <c r="H112" s="220" t="s">
        <v>336</v>
      </c>
      <c r="I112" s="220" t="s">
        <v>377</v>
      </c>
      <c r="J112" s="220">
        <v>90</v>
      </c>
      <c r="K112" s="220">
        <v>65</v>
      </c>
      <c r="L112" s="220">
        <v>65</v>
      </c>
      <c r="M112" s="220">
        <v>40</v>
      </c>
      <c r="N112" s="220">
        <v>40</v>
      </c>
      <c r="O112" s="220">
        <v>15</v>
      </c>
      <c r="P112" s="220">
        <v>190</v>
      </c>
      <c r="Q112" s="239">
        <v>1.2</v>
      </c>
      <c r="R112" s="240">
        <v>36</v>
      </c>
      <c r="S112" s="241" t="s">
        <v>917</v>
      </c>
      <c r="T112" s="241" t="s">
        <v>918</v>
      </c>
      <c r="U112" s="241" t="s">
        <v>919</v>
      </c>
      <c r="V112" s="241" t="s">
        <v>898</v>
      </c>
      <c r="W112" s="241"/>
    </row>
    <row r="113" customHeight="1" spans="1:23">
      <c r="A113" s="223">
        <v>80</v>
      </c>
      <c r="B113" s="223" t="s">
        <v>920</v>
      </c>
      <c r="C113" s="222" t="s">
        <v>277</v>
      </c>
      <c r="D113" s="222" t="s">
        <v>280</v>
      </c>
      <c r="E113" s="222" t="s">
        <v>908</v>
      </c>
      <c r="F113" s="222" t="s">
        <v>909</v>
      </c>
      <c r="G113" s="222" t="s">
        <v>910</v>
      </c>
      <c r="H113" s="222" t="s">
        <v>336</v>
      </c>
      <c r="I113" s="222" t="s">
        <v>377</v>
      </c>
      <c r="J113" s="222">
        <v>95</v>
      </c>
      <c r="K113" s="222">
        <v>75</v>
      </c>
      <c r="L113" s="222">
        <v>110</v>
      </c>
      <c r="M113" s="222">
        <v>100</v>
      </c>
      <c r="N113" s="222">
        <v>80</v>
      </c>
      <c r="O113" s="222">
        <v>30</v>
      </c>
      <c r="P113" s="222">
        <v>75</v>
      </c>
      <c r="Q113" s="242">
        <v>1.6</v>
      </c>
      <c r="R113" s="243">
        <v>70.5</v>
      </c>
      <c r="S113" s="244" t="s">
        <v>921</v>
      </c>
      <c r="T113" s="244" t="s">
        <v>922</v>
      </c>
      <c r="U113" s="244" t="s">
        <v>913</v>
      </c>
      <c r="V113" s="244" t="s">
        <v>923</v>
      </c>
      <c r="W113" s="244" t="s">
        <v>924</v>
      </c>
    </row>
    <row r="114" customHeight="1" spans="1:23">
      <c r="A114" s="223">
        <v>80.1</v>
      </c>
      <c r="B114" s="223" t="s">
        <v>925</v>
      </c>
      <c r="C114" s="222" t="s">
        <v>277</v>
      </c>
      <c r="D114" s="222" t="s">
        <v>280</v>
      </c>
      <c r="E114" s="222" t="s">
        <v>926</v>
      </c>
      <c r="F114" s="222" t="s">
        <v>926</v>
      </c>
      <c r="G114" s="222" t="s">
        <v>926</v>
      </c>
      <c r="H114" s="222" t="s">
        <v>336</v>
      </c>
      <c r="I114" s="222" t="s">
        <v>377</v>
      </c>
      <c r="J114" s="222">
        <v>95</v>
      </c>
      <c r="K114" s="222">
        <v>75</v>
      </c>
      <c r="L114" s="222">
        <v>180</v>
      </c>
      <c r="M114" s="222">
        <v>130</v>
      </c>
      <c r="N114" s="222">
        <v>80</v>
      </c>
      <c r="O114" s="222">
        <v>30</v>
      </c>
      <c r="P114" s="222">
        <v>75</v>
      </c>
      <c r="Q114" s="242">
        <v>1.6</v>
      </c>
      <c r="R114" s="243">
        <v>70.5</v>
      </c>
      <c r="S114" s="244"/>
      <c r="T114" s="244"/>
      <c r="U114" s="244"/>
      <c r="V114" s="244"/>
      <c r="W114" s="244"/>
    </row>
    <row r="115" customHeight="1" spans="1:23">
      <c r="A115" s="223">
        <v>80.2</v>
      </c>
      <c r="B115" s="223" t="s">
        <v>927</v>
      </c>
      <c r="C115" s="222" t="s">
        <v>265</v>
      </c>
      <c r="D115" s="222" t="s">
        <v>280</v>
      </c>
      <c r="E115" s="222" t="s">
        <v>928</v>
      </c>
      <c r="F115" s="222" t="s">
        <v>909</v>
      </c>
      <c r="G115" s="222" t="s">
        <v>910</v>
      </c>
      <c r="H115" s="222" t="s">
        <v>336</v>
      </c>
      <c r="I115" s="222" t="s">
        <v>377</v>
      </c>
      <c r="J115" s="222">
        <v>95</v>
      </c>
      <c r="K115" s="222">
        <v>100</v>
      </c>
      <c r="L115" s="222">
        <v>95</v>
      </c>
      <c r="M115" s="222">
        <v>100</v>
      </c>
      <c r="N115" s="222">
        <v>70</v>
      </c>
      <c r="O115" s="222">
        <v>30</v>
      </c>
      <c r="P115" s="222">
        <v>75</v>
      </c>
      <c r="Q115" s="242">
        <v>2</v>
      </c>
      <c r="R115" s="243">
        <v>120</v>
      </c>
      <c r="S115" s="244" t="s">
        <v>929</v>
      </c>
      <c r="T115" s="244" t="s">
        <v>930</v>
      </c>
      <c r="U115" s="244" t="s">
        <v>919</v>
      </c>
      <c r="V115" s="244" t="s">
        <v>898</v>
      </c>
      <c r="W115" s="244"/>
    </row>
    <row r="116" customHeight="1" spans="1:23">
      <c r="A116" s="221">
        <v>81</v>
      </c>
      <c r="B116" s="221" t="s">
        <v>931</v>
      </c>
      <c r="C116" s="220" t="s">
        <v>279</v>
      </c>
      <c r="D116" s="220" t="s">
        <v>270</v>
      </c>
      <c r="E116" s="220" t="s">
        <v>863</v>
      </c>
      <c r="F116" s="220" t="s">
        <v>855</v>
      </c>
      <c r="G116" s="220" t="s">
        <v>932</v>
      </c>
      <c r="H116" s="220" t="s">
        <v>856</v>
      </c>
      <c r="I116" s="220" t="s">
        <v>354</v>
      </c>
      <c r="J116" s="220">
        <v>25</v>
      </c>
      <c r="K116" s="220">
        <v>35</v>
      </c>
      <c r="L116" s="220">
        <v>70</v>
      </c>
      <c r="M116" s="220">
        <v>95</v>
      </c>
      <c r="N116" s="220">
        <v>55</v>
      </c>
      <c r="O116" s="220">
        <v>45</v>
      </c>
      <c r="P116" s="220">
        <v>190</v>
      </c>
      <c r="Q116" s="239">
        <v>0.3</v>
      </c>
      <c r="R116" s="240">
        <v>6</v>
      </c>
      <c r="S116" s="241" t="s">
        <v>933</v>
      </c>
      <c r="T116" s="241" t="s">
        <v>934</v>
      </c>
      <c r="U116" s="241" t="s">
        <v>935</v>
      </c>
      <c r="V116" s="241" t="s">
        <v>936</v>
      </c>
      <c r="W116" s="241" t="s">
        <v>937</v>
      </c>
    </row>
    <row r="117" customHeight="1" spans="1:23">
      <c r="A117" s="223">
        <v>82</v>
      </c>
      <c r="B117" s="223" t="s">
        <v>938</v>
      </c>
      <c r="C117" s="222" t="s">
        <v>279</v>
      </c>
      <c r="D117" s="222" t="s">
        <v>270</v>
      </c>
      <c r="E117" s="222" t="s">
        <v>863</v>
      </c>
      <c r="F117" s="222" t="s">
        <v>855</v>
      </c>
      <c r="G117" s="222" t="s">
        <v>932</v>
      </c>
      <c r="H117" s="222" t="s">
        <v>856</v>
      </c>
      <c r="I117" s="222" t="s">
        <v>354</v>
      </c>
      <c r="J117" s="222">
        <v>50</v>
      </c>
      <c r="K117" s="222">
        <v>60</v>
      </c>
      <c r="L117" s="222">
        <v>95</v>
      </c>
      <c r="M117" s="222">
        <v>120</v>
      </c>
      <c r="N117" s="222">
        <v>70</v>
      </c>
      <c r="O117" s="222">
        <v>70</v>
      </c>
      <c r="P117" s="222">
        <v>60</v>
      </c>
      <c r="Q117" s="242">
        <v>1</v>
      </c>
      <c r="R117" s="243">
        <v>60</v>
      </c>
      <c r="S117" s="244" t="s">
        <v>939</v>
      </c>
      <c r="T117" s="244" t="s">
        <v>940</v>
      </c>
      <c r="U117" s="244" t="s">
        <v>935</v>
      </c>
      <c r="V117" s="244" t="s">
        <v>936</v>
      </c>
      <c r="W117" s="244" t="s">
        <v>941</v>
      </c>
    </row>
    <row r="118" customHeight="1" spans="1:23">
      <c r="A118" s="221">
        <v>83</v>
      </c>
      <c r="B118" s="221" t="s">
        <v>942</v>
      </c>
      <c r="C118" s="220" t="s">
        <v>262</v>
      </c>
      <c r="D118" s="220" t="s">
        <v>264</v>
      </c>
      <c r="E118" s="220" t="s">
        <v>424</v>
      </c>
      <c r="F118" s="220" t="s">
        <v>618</v>
      </c>
      <c r="G118" s="220" t="s">
        <v>742</v>
      </c>
      <c r="H118" s="220" t="s">
        <v>264</v>
      </c>
      <c r="I118" s="220" t="s">
        <v>442</v>
      </c>
      <c r="J118" s="220">
        <v>52</v>
      </c>
      <c r="K118" s="220">
        <v>90</v>
      </c>
      <c r="L118" s="220">
        <v>55</v>
      </c>
      <c r="M118" s="220">
        <v>58</v>
      </c>
      <c r="N118" s="220">
        <v>62</v>
      </c>
      <c r="O118" s="220">
        <v>60</v>
      </c>
      <c r="P118" s="220">
        <v>45</v>
      </c>
      <c r="Q118" s="239">
        <v>0.8</v>
      </c>
      <c r="R118" s="240">
        <v>15</v>
      </c>
      <c r="S118" s="241" t="s">
        <v>943</v>
      </c>
      <c r="T118" s="241" t="s">
        <v>944</v>
      </c>
      <c r="U118" s="241" t="s">
        <v>945</v>
      </c>
      <c r="V118" s="241" t="s">
        <v>946</v>
      </c>
      <c r="W118" s="241" t="s">
        <v>947</v>
      </c>
    </row>
    <row r="119" customHeight="1" spans="1:23">
      <c r="A119" s="221">
        <v>83.1</v>
      </c>
      <c r="B119" s="221" t="s">
        <v>948</v>
      </c>
      <c r="C119" s="220" t="s">
        <v>263</v>
      </c>
      <c r="D119" s="220" t="s">
        <v>354</v>
      </c>
      <c r="E119" s="220" t="s">
        <v>809</v>
      </c>
      <c r="F119" s="220" t="s">
        <v>809</v>
      </c>
      <c r="G119" s="220" t="s">
        <v>949</v>
      </c>
      <c r="H119" s="220" t="s">
        <v>264</v>
      </c>
      <c r="I119" s="220" t="s">
        <v>442</v>
      </c>
      <c r="J119" s="220">
        <v>52</v>
      </c>
      <c r="K119" s="220">
        <v>95</v>
      </c>
      <c r="L119" s="220">
        <v>55</v>
      </c>
      <c r="M119" s="220">
        <v>58</v>
      </c>
      <c r="N119" s="220">
        <v>62</v>
      </c>
      <c r="O119" s="220">
        <v>55</v>
      </c>
      <c r="P119" s="220">
        <v>45</v>
      </c>
      <c r="Q119" s="239">
        <v>0.8</v>
      </c>
      <c r="R119" s="240">
        <v>42</v>
      </c>
      <c r="S119" s="241" t="s">
        <v>950</v>
      </c>
      <c r="T119" s="241" t="s">
        <v>951</v>
      </c>
      <c r="U119" s="241" t="s">
        <v>952</v>
      </c>
      <c r="V119" s="241" t="s">
        <v>953</v>
      </c>
      <c r="W119" s="241"/>
    </row>
    <row r="120" customHeight="1" spans="1:23">
      <c r="A120" s="223">
        <v>84</v>
      </c>
      <c r="B120" s="223" t="s">
        <v>954</v>
      </c>
      <c r="C120" s="222" t="s">
        <v>262</v>
      </c>
      <c r="D120" s="222" t="s">
        <v>264</v>
      </c>
      <c r="E120" s="222" t="s">
        <v>394</v>
      </c>
      <c r="F120" s="222" t="s">
        <v>955</v>
      </c>
      <c r="G120" s="222" t="s">
        <v>425</v>
      </c>
      <c r="H120" s="222" t="s">
        <v>264</v>
      </c>
      <c r="I120" s="222" t="s">
        <v>354</v>
      </c>
      <c r="J120" s="222">
        <v>35</v>
      </c>
      <c r="K120" s="222">
        <v>85</v>
      </c>
      <c r="L120" s="222">
        <v>45</v>
      </c>
      <c r="M120" s="222">
        <v>35</v>
      </c>
      <c r="N120" s="222">
        <v>35</v>
      </c>
      <c r="O120" s="222">
        <v>75</v>
      </c>
      <c r="P120" s="222">
        <v>190</v>
      </c>
      <c r="Q120" s="242">
        <v>1.3</v>
      </c>
      <c r="R120" s="243">
        <v>39.2</v>
      </c>
      <c r="S120" s="244" t="s">
        <v>956</v>
      </c>
      <c r="T120" s="244" t="s">
        <v>957</v>
      </c>
      <c r="U120" s="244" t="s">
        <v>958</v>
      </c>
      <c r="V120" s="244" t="s">
        <v>959</v>
      </c>
      <c r="W120" s="244" t="s">
        <v>960</v>
      </c>
    </row>
    <row r="121" customHeight="1" spans="1:23">
      <c r="A121" s="221">
        <v>85</v>
      </c>
      <c r="B121" s="221" t="s">
        <v>961</v>
      </c>
      <c r="C121" s="220" t="s">
        <v>262</v>
      </c>
      <c r="D121" s="220" t="s">
        <v>264</v>
      </c>
      <c r="E121" s="220" t="s">
        <v>394</v>
      </c>
      <c r="F121" s="220" t="s">
        <v>955</v>
      </c>
      <c r="G121" s="220" t="s">
        <v>425</v>
      </c>
      <c r="H121" s="220" t="s">
        <v>264</v>
      </c>
      <c r="I121" s="220" t="s">
        <v>354</v>
      </c>
      <c r="J121" s="220">
        <v>60</v>
      </c>
      <c r="K121" s="220">
        <v>110</v>
      </c>
      <c r="L121" s="220">
        <v>70</v>
      </c>
      <c r="M121" s="220">
        <v>60</v>
      </c>
      <c r="N121" s="220">
        <v>60</v>
      </c>
      <c r="O121" s="220">
        <v>110</v>
      </c>
      <c r="P121" s="220">
        <v>45</v>
      </c>
      <c r="Q121" s="239">
        <v>1.8</v>
      </c>
      <c r="R121" s="240">
        <v>85.2</v>
      </c>
      <c r="S121" s="241" t="s">
        <v>956</v>
      </c>
      <c r="T121" s="241" t="s">
        <v>962</v>
      </c>
      <c r="U121" s="241" t="s">
        <v>958</v>
      </c>
      <c r="V121" s="241" t="s">
        <v>963</v>
      </c>
      <c r="W121" s="241" t="s">
        <v>964</v>
      </c>
    </row>
    <row r="122" customHeight="1" spans="1:23">
      <c r="A122" s="223">
        <v>86</v>
      </c>
      <c r="B122" s="223" t="s">
        <v>965</v>
      </c>
      <c r="C122" s="222" t="s">
        <v>277</v>
      </c>
      <c r="D122" s="222" t="s">
        <v>354</v>
      </c>
      <c r="E122" s="222" t="s">
        <v>352</v>
      </c>
      <c r="F122" s="222" t="s">
        <v>966</v>
      </c>
      <c r="G122" s="222" t="s">
        <v>967</v>
      </c>
      <c r="H122" s="222" t="s">
        <v>377</v>
      </c>
      <c r="I122" s="222" t="s">
        <v>442</v>
      </c>
      <c r="J122" s="222">
        <v>65</v>
      </c>
      <c r="K122" s="222">
        <v>45</v>
      </c>
      <c r="L122" s="222">
        <v>55</v>
      </c>
      <c r="M122" s="222">
        <v>45</v>
      </c>
      <c r="N122" s="222">
        <v>70</v>
      </c>
      <c r="O122" s="222">
        <v>45</v>
      </c>
      <c r="P122" s="222">
        <v>190</v>
      </c>
      <c r="Q122" s="242">
        <v>1.1</v>
      </c>
      <c r="R122" s="243">
        <v>90</v>
      </c>
      <c r="S122" s="244" t="s">
        <v>968</v>
      </c>
      <c r="T122" s="244" t="s">
        <v>969</v>
      </c>
      <c r="U122" s="244" t="s">
        <v>970</v>
      </c>
      <c r="V122" s="244" t="s">
        <v>971</v>
      </c>
      <c r="W122" s="244" t="s">
        <v>972</v>
      </c>
    </row>
    <row r="123" customHeight="1" spans="1:23">
      <c r="A123" s="221">
        <v>87</v>
      </c>
      <c r="B123" s="221" t="s">
        <v>973</v>
      </c>
      <c r="C123" s="220" t="s">
        <v>277</v>
      </c>
      <c r="D123" s="220" t="s">
        <v>281</v>
      </c>
      <c r="E123" s="220" t="s">
        <v>352</v>
      </c>
      <c r="F123" s="220" t="s">
        <v>966</v>
      </c>
      <c r="G123" s="220" t="s">
        <v>967</v>
      </c>
      <c r="H123" s="220" t="s">
        <v>377</v>
      </c>
      <c r="I123" s="220" t="s">
        <v>442</v>
      </c>
      <c r="J123" s="220">
        <v>90</v>
      </c>
      <c r="K123" s="220">
        <v>70</v>
      </c>
      <c r="L123" s="220">
        <v>80</v>
      </c>
      <c r="M123" s="220">
        <v>70</v>
      </c>
      <c r="N123" s="220">
        <v>95</v>
      </c>
      <c r="O123" s="220">
        <v>70</v>
      </c>
      <c r="P123" s="220">
        <v>75</v>
      </c>
      <c r="Q123" s="239">
        <v>1.7</v>
      </c>
      <c r="R123" s="240">
        <v>120</v>
      </c>
      <c r="S123" s="241" t="s">
        <v>974</v>
      </c>
      <c r="T123" s="241" t="s">
        <v>975</v>
      </c>
      <c r="U123" s="241" t="s">
        <v>970</v>
      </c>
      <c r="V123" s="241" t="s">
        <v>976</v>
      </c>
      <c r="W123" s="241" t="s">
        <v>977</v>
      </c>
    </row>
    <row r="124" customHeight="1" spans="1:23">
      <c r="A124" s="223">
        <v>88</v>
      </c>
      <c r="B124" s="223" t="s">
        <v>978</v>
      </c>
      <c r="C124" s="222" t="s">
        <v>265</v>
      </c>
      <c r="D124" s="222" t="s">
        <v>354</v>
      </c>
      <c r="E124" s="222" t="s">
        <v>636</v>
      </c>
      <c r="F124" s="222" t="s">
        <v>979</v>
      </c>
      <c r="G124" s="222" t="s">
        <v>980</v>
      </c>
      <c r="H124" s="222" t="s">
        <v>981</v>
      </c>
      <c r="I124" s="222" t="s">
        <v>354</v>
      </c>
      <c r="J124" s="222">
        <v>80</v>
      </c>
      <c r="K124" s="222">
        <v>80</v>
      </c>
      <c r="L124" s="222">
        <v>50</v>
      </c>
      <c r="M124" s="222">
        <v>40</v>
      </c>
      <c r="N124" s="222">
        <v>50</v>
      </c>
      <c r="O124" s="222">
        <v>25</v>
      </c>
      <c r="P124" s="222">
        <v>190</v>
      </c>
      <c r="Q124" s="242">
        <v>0.9</v>
      </c>
      <c r="R124" s="243">
        <v>30</v>
      </c>
      <c r="S124" s="244" t="s">
        <v>982</v>
      </c>
      <c r="T124" s="244" t="s">
        <v>983</v>
      </c>
      <c r="U124" s="244" t="s">
        <v>984</v>
      </c>
      <c r="V124" s="244" t="s">
        <v>985</v>
      </c>
      <c r="W124" s="244" t="s">
        <v>986</v>
      </c>
    </row>
    <row r="125" customHeight="1" spans="1:23">
      <c r="A125" s="223">
        <v>88.1</v>
      </c>
      <c r="B125" s="223" t="s">
        <v>987</v>
      </c>
      <c r="C125" s="222" t="s">
        <v>265</v>
      </c>
      <c r="D125" s="222" t="s">
        <v>283</v>
      </c>
      <c r="E125" s="222" t="s">
        <v>980</v>
      </c>
      <c r="F125" s="222" t="s">
        <v>449</v>
      </c>
      <c r="G125" s="222" t="s">
        <v>988</v>
      </c>
      <c r="H125" s="222" t="s">
        <v>981</v>
      </c>
      <c r="I125" s="222" t="s">
        <v>354</v>
      </c>
      <c r="J125" s="222">
        <v>80</v>
      </c>
      <c r="K125" s="222">
        <v>80</v>
      </c>
      <c r="L125" s="222">
        <v>50</v>
      </c>
      <c r="M125" s="222">
        <v>40</v>
      </c>
      <c r="N125" s="222">
        <v>50</v>
      </c>
      <c r="O125" s="222">
        <v>25</v>
      </c>
      <c r="P125" s="222">
        <v>190</v>
      </c>
      <c r="Q125" s="242">
        <v>0.7</v>
      </c>
      <c r="R125" s="243">
        <v>42</v>
      </c>
      <c r="S125" s="244" t="s">
        <v>989</v>
      </c>
      <c r="T125" s="244" t="s">
        <v>990</v>
      </c>
      <c r="U125" s="244" t="s">
        <v>991</v>
      </c>
      <c r="V125" s="244" t="s">
        <v>992</v>
      </c>
      <c r="W125" s="244" t="s">
        <v>993</v>
      </c>
    </row>
    <row r="126" customHeight="1" spans="1:23">
      <c r="A126" s="221">
        <v>89</v>
      </c>
      <c r="B126" s="221" t="s">
        <v>994</v>
      </c>
      <c r="C126" s="220" t="s">
        <v>265</v>
      </c>
      <c r="D126" s="220" t="s">
        <v>354</v>
      </c>
      <c r="E126" s="220" t="s">
        <v>636</v>
      </c>
      <c r="F126" s="220" t="s">
        <v>979</v>
      </c>
      <c r="G126" s="220" t="s">
        <v>980</v>
      </c>
      <c r="H126" s="220" t="s">
        <v>981</v>
      </c>
      <c r="I126" s="220" t="s">
        <v>354</v>
      </c>
      <c r="J126" s="220">
        <v>105</v>
      </c>
      <c r="K126" s="220">
        <v>105</v>
      </c>
      <c r="L126" s="220">
        <v>75</v>
      </c>
      <c r="M126" s="220">
        <v>65</v>
      </c>
      <c r="N126" s="220">
        <v>100</v>
      </c>
      <c r="O126" s="220">
        <v>50</v>
      </c>
      <c r="P126" s="220">
        <v>75</v>
      </c>
      <c r="Q126" s="239">
        <v>1.2</v>
      </c>
      <c r="R126" s="240">
        <v>30</v>
      </c>
      <c r="S126" s="241" t="s">
        <v>995</v>
      </c>
      <c r="T126" s="241" t="s">
        <v>996</v>
      </c>
      <c r="U126" s="241" t="s">
        <v>984</v>
      </c>
      <c r="V126" s="241" t="s">
        <v>997</v>
      </c>
      <c r="W126" s="241" t="s">
        <v>998</v>
      </c>
    </row>
    <row r="127" customHeight="1" spans="1:23">
      <c r="A127" s="221">
        <v>89.1</v>
      </c>
      <c r="B127" s="221" t="s">
        <v>999</v>
      </c>
      <c r="C127" s="220" t="s">
        <v>265</v>
      </c>
      <c r="D127" s="220" t="s">
        <v>283</v>
      </c>
      <c r="E127" s="220" t="s">
        <v>980</v>
      </c>
      <c r="F127" s="220" t="s">
        <v>449</v>
      </c>
      <c r="G127" s="220" t="s">
        <v>988</v>
      </c>
      <c r="H127" s="220" t="s">
        <v>981</v>
      </c>
      <c r="I127" s="220" t="s">
        <v>354</v>
      </c>
      <c r="J127" s="220">
        <v>105</v>
      </c>
      <c r="K127" s="220">
        <v>105</v>
      </c>
      <c r="L127" s="220">
        <v>75</v>
      </c>
      <c r="M127" s="220">
        <v>65</v>
      </c>
      <c r="N127" s="220">
        <v>100</v>
      </c>
      <c r="O127" s="220">
        <v>50</v>
      </c>
      <c r="P127" s="220">
        <v>75</v>
      </c>
      <c r="Q127" s="239">
        <v>1</v>
      </c>
      <c r="R127" s="240">
        <v>52</v>
      </c>
      <c r="S127" s="241" t="s">
        <v>1000</v>
      </c>
      <c r="T127" s="241" t="s">
        <v>1001</v>
      </c>
      <c r="U127" s="241" t="s">
        <v>991</v>
      </c>
      <c r="V127" s="241" t="s">
        <v>1002</v>
      </c>
      <c r="W127" s="241" t="s">
        <v>1003</v>
      </c>
    </row>
    <row r="128" customHeight="1" spans="1:23">
      <c r="A128" s="223">
        <v>90</v>
      </c>
      <c r="B128" s="223" t="s">
        <v>1004</v>
      </c>
      <c r="C128" s="222" t="s">
        <v>277</v>
      </c>
      <c r="D128" s="222" t="s">
        <v>354</v>
      </c>
      <c r="E128" s="222" t="s">
        <v>926</v>
      </c>
      <c r="F128" s="222" t="s">
        <v>1005</v>
      </c>
      <c r="G128" s="222" t="s">
        <v>1006</v>
      </c>
      <c r="H128" s="222" t="s">
        <v>843</v>
      </c>
      <c r="I128" s="222" t="s">
        <v>354</v>
      </c>
      <c r="J128" s="222">
        <v>30</v>
      </c>
      <c r="K128" s="222">
        <v>65</v>
      </c>
      <c r="L128" s="222">
        <v>100</v>
      </c>
      <c r="M128" s="222">
        <v>45</v>
      </c>
      <c r="N128" s="222">
        <v>25</v>
      </c>
      <c r="O128" s="222">
        <v>40</v>
      </c>
      <c r="P128" s="222">
        <v>190</v>
      </c>
      <c r="Q128" s="242">
        <v>0.3</v>
      </c>
      <c r="R128" s="243">
        <v>4</v>
      </c>
      <c r="S128" s="244" t="s">
        <v>1007</v>
      </c>
      <c r="T128" s="244" t="s">
        <v>1008</v>
      </c>
      <c r="U128" s="244" t="s">
        <v>1009</v>
      </c>
      <c r="V128" s="244" t="s">
        <v>1010</v>
      </c>
      <c r="W128" s="244" t="s">
        <v>1011</v>
      </c>
    </row>
    <row r="129" customHeight="1" spans="1:23">
      <c r="A129" s="221">
        <v>91</v>
      </c>
      <c r="B129" s="221" t="s">
        <v>1012</v>
      </c>
      <c r="C129" s="220" t="s">
        <v>277</v>
      </c>
      <c r="D129" s="220" t="s">
        <v>281</v>
      </c>
      <c r="E129" s="220" t="s">
        <v>926</v>
      </c>
      <c r="F129" s="220" t="s">
        <v>1005</v>
      </c>
      <c r="G129" s="220" t="s">
        <v>1006</v>
      </c>
      <c r="H129" s="220" t="s">
        <v>843</v>
      </c>
      <c r="I129" s="220" t="s">
        <v>354</v>
      </c>
      <c r="J129" s="220">
        <v>50</v>
      </c>
      <c r="K129" s="220">
        <v>95</v>
      </c>
      <c r="L129" s="220">
        <v>180</v>
      </c>
      <c r="M129" s="220">
        <v>85</v>
      </c>
      <c r="N129" s="220">
        <v>45</v>
      </c>
      <c r="O129" s="220">
        <v>70</v>
      </c>
      <c r="P129" s="220">
        <v>60</v>
      </c>
      <c r="Q129" s="239">
        <v>1.5</v>
      </c>
      <c r="R129" s="240">
        <v>132.5</v>
      </c>
      <c r="S129" s="241" t="s">
        <v>1013</v>
      </c>
      <c r="T129" s="241" t="s">
        <v>1014</v>
      </c>
      <c r="U129" s="241" t="s">
        <v>1009</v>
      </c>
      <c r="V129" s="241" t="s">
        <v>1015</v>
      </c>
      <c r="W129" s="241" t="s">
        <v>1016</v>
      </c>
    </row>
    <row r="130" customHeight="1" spans="1:23">
      <c r="A130" s="223">
        <v>92</v>
      </c>
      <c r="B130" s="223" t="s">
        <v>1017</v>
      </c>
      <c r="C130" s="222" t="s">
        <v>269</v>
      </c>
      <c r="D130" s="222" t="s">
        <v>265</v>
      </c>
      <c r="E130" s="222" t="s">
        <v>1018</v>
      </c>
      <c r="F130" s="222" t="s">
        <v>1018</v>
      </c>
      <c r="G130" s="222" t="s">
        <v>1018</v>
      </c>
      <c r="H130" s="222" t="s">
        <v>981</v>
      </c>
      <c r="I130" s="222" t="s">
        <v>354</v>
      </c>
      <c r="J130" s="222">
        <v>30</v>
      </c>
      <c r="K130" s="222">
        <v>35</v>
      </c>
      <c r="L130" s="222">
        <v>30</v>
      </c>
      <c r="M130" s="222">
        <v>100</v>
      </c>
      <c r="N130" s="222">
        <v>35</v>
      </c>
      <c r="O130" s="222">
        <v>80</v>
      </c>
      <c r="P130" s="222">
        <v>190</v>
      </c>
      <c r="Q130" s="242">
        <v>1.3</v>
      </c>
      <c r="R130" s="243">
        <v>0.1</v>
      </c>
      <c r="S130" s="244" t="s">
        <v>1019</v>
      </c>
      <c r="T130" s="244" t="s">
        <v>1020</v>
      </c>
      <c r="U130" s="244" t="s">
        <v>1021</v>
      </c>
      <c r="V130" s="244" t="s">
        <v>1022</v>
      </c>
      <c r="W130" s="244" t="s">
        <v>1023</v>
      </c>
    </row>
    <row r="131" customHeight="1" spans="1:23">
      <c r="A131" s="221">
        <v>93</v>
      </c>
      <c r="B131" s="221" t="s">
        <v>1024</v>
      </c>
      <c r="C131" s="220" t="s">
        <v>269</v>
      </c>
      <c r="D131" s="220" t="s">
        <v>265</v>
      </c>
      <c r="E131" s="220" t="s">
        <v>1018</v>
      </c>
      <c r="F131" s="220" t="s">
        <v>1018</v>
      </c>
      <c r="G131" s="220" t="s">
        <v>1018</v>
      </c>
      <c r="H131" s="220" t="s">
        <v>981</v>
      </c>
      <c r="I131" s="220" t="s">
        <v>354</v>
      </c>
      <c r="J131" s="220">
        <v>45</v>
      </c>
      <c r="K131" s="220">
        <v>50</v>
      </c>
      <c r="L131" s="220">
        <v>45</v>
      </c>
      <c r="M131" s="220">
        <v>115</v>
      </c>
      <c r="N131" s="220">
        <v>55</v>
      </c>
      <c r="O131" s="220">
        <v>95</v>
      </c>
      <c r="P131" s="220">
        <v>90</v>
      </c>
      <c r="Q131" s="239">
        <v>1.6</v>
      </c>
      <c r="R131" s="240">
        <v>0.1</v>
      </c>
      <c r="S131" s="241" t="s">
        <v>1025</v>
      </c>
      <c r="T131" s="241" t="s">
        <v>1026</v>
      </c>
      <c r="U131" s="241" t="s">
        <v>1021</v>
      </c>
      <c r="V131" s="241" t="s">
        <v>1022</v>
      </c>
      <c r="W131" s="241" t="s">
        <v>1027</v>
      </c>
    </row>
    <row r="132" customHeight="1" spans="1:23">
      <c r="A132" s="223">
        <v>94</v>
      </c>
      <c r="B132" s="223" t="s">
        <v>1028</v>
      </c>
      <c r="C132" s="222" t="s">
        <v>269</v>
      </c>
      <c r="D132" s="222" t="s">
        <v>265</v>
      </c>
      <c r="E132" s="222" t="s">
        <v>1029</v>
      </c>
      <c r="F132" s="222" t="s">
        <v>1029</v>
      </c>
      <c r="G132" s="222" t="s">
        <v>1029</v>
      </c>
      <c r="H132" s="222" t="s">
        <v>981</v>
      </c>
      <c r="I132" s="222" t="s">
        <v>354</v>
      </c>
      <c r="J132" s="222">
        <v>60</v>
      </c>
      <c r="K132" s="222">
        <v>65</v>
      </c>
      <c r="L132" s="222">
        <v>60</v>
      </c>
      <c r="M132" s="222">
        <v>130</v>
      </c>
      <c r="N132" s="222">
        <v>75</v>
      </c>
      <c r="O132" s="222">
        <v>110</v>
      </c>
      <c r="P132" s="222">
        <v>45</v>
      </c>
      <c r="Q132" s="242">
        <v>1.5</v>
      </c>
      <c r="R132" s="243">
        <v>40.5</v>
      </c>
      <c r="S132" s="244" t="s">
        <v>1030</v>
      </c>
      <c r="T132" s="244" t="s">
        <v>1031</v>
      </c>
      <c r="U132" s="244" t="s">
        <v>1021</v>
      </c>
      <c r="V132" s="244" t="s">
        <v>1032</v>
      </c>
      <c r="W132" s="244" t="s">
        <v>1033</v>
      </c>
    </row>
    <row r="133" customHeight="1" spans="1:23">
      <c r="A133" s="223">
        <v>94.1</v>
      </c>
      <c r="B133" s="223" t="s">
        <v>1034</v>
      </c>
      <c r="C133" s="222" t="s">
        <v>269</v>
      </c>
      <c r="D133" s="222" t="s">
        <v>265</v>
      </c>
      <c r="E133" s="222" t="s">
        <v>1035</v>
      </c>
      <c r="F133" s="222" t="s">
        <v>1035</v>
      </c>
      <c r="G133" s="222" t="s">
        <v>1035</v>
      </c>
      <c r="H133" s="222" t="s">
        <v>981</v>
      </c>
      <c r="I133" s="222" t="s">
        <v>354</v>
      </c>
      <c r="J133" s="222">
        <v>60</v>
      </c>
      <c r="K133" s="222">
        <v>65</v>
      </c>
      <c r="L133" s="222">
        <v>80</v>
      </c>
      <c r="M133" s="222">
        <v>170</v>
      </c>
      <c r="N133" s="222">
        <v>95</v>
      </c>
      <c r="O133" s="222">
        <v>130</v>
      </c>
      <c r="P133" s="222">
        <v>45</v>
      </c>
      <c r="Q133" s="242">
        <v>1.4</v>
      </c>
      <c r="R133" s="243">
        <v>40.5</v>
      </c>
      <c r="S133" s="244"/>
      <c r="T133" s="244"/>
      <c r="U133" s="244"/>
      <c r="V133" s="244"/>
      <c r="W133" s="244"/>
    </row>
    <row r="134" customHeight="1" spans="1:23">
      <c r="A134" s="221">
        <v>95</v>
      </c>
      <c r="B134" s="221" t="s">
        <v>1036</v>
      </c>
      <c r="C134" s="220" t="s">
        <v>267</v>
      </c>
      <c r="D134" s="220" t="s">
        <v>266</v>
      </c>
      <c r="E134" s="220" t="s">
        <v>761</v>
      </c>
      <c r="F134" s="220" t="s">
        <v>855</v>
      </c>
      <c r="G134" s="220" t="s">
        <v>1037</v>
      </c>
      <c r="H134" s="220" t="s">
        <v>856</v>
      </c>
      <c r="I134" s="220" t="s">
        <v>354</v>
      </c>
      <c r="J134" s="220">
        <v>35</v>
      </c>
      <c r="K134" s="220">
        <v>45</v>
      </c>
      <c r="L134" s="220">
        <v>160</v>
      </c>
      <c r="M134" s="220">
        <v>30</v>
      </c>
      <c r="N134" s="220">
        <v>45</v>
      </c>
      <c r="O134" s="220">
        <v>70</v>
      </c>
      <c r="P134" s="220">
        <v>45</v>
      </c>
      <c r="Q134" s="239">
        <v>8.8</v>
      </c>
      <c r="R134" s="240">
        <v>210</v>
      </c>
      <c r="S134" s="241" t="s">
        <v>1038</v>
      </c>
      <c r="T134" s="241" t="s">
        <v>1039</v>
      </c>
      <c r="U134" s="241" t="s">
        <v>1040</v>
      </c>
      <c r="V134" s="241" t="s">
        <v>1041</v>
      </c>
      <c r="W134" s="241" t="s">
        <v>1042</v>
      </c>
    </row>
    <row r="135" customHeight="1" spans="1:23">
      <c r="A135" s="223">
        <v>96</v>
      </c>
      <c r="B135" s="223" t="s">
        <v>1043</v>
      </c>
      <c r="C135" s="222" t="s">
        <v>280</v>
      </c>
      <c r="D135" s="222" t="s">
        <v>354</v>
      </c>
      <c r="E135" s="222" t="s">
        <v>1044</v>
      </c>
      <c r="F135" s="222" t="s">
        <v>1045</v>
      </c>
      <c r="G135" s="222" t="s">
        <v>618</v>
      </c>
      <c r="H135" s="222" t="s">
        <v>791</v>
      </c>
      <c r="I135" s="222" t="s">
        <v>354</v>
      </c>
      <c r="J135" s="222">
        <v>60</v>
      </c>
      <c r="K135" s="222">
        <v>48</v>
      </c>
      <c r="L135" s="222">
        <v>45</v>
      </c>
      <c r="M135" s="222">
        <v>43</v>
      </c>
      <c r="N135" s="222">
        <v>90</v>
      </c>
      <c r="O135" s="222">
        <v>42</v>
      </c>
      <c r="P135" s="222">
        <v>190</v>
      </c>
      <c r="Q135" s="242">
        <v>1</v>
      </c>
      <c r="R135" s="243">
        <v>32.4</v>
      </c>
      <c r="S135" s="244" t="s">
        <v>1046</v>
      </c>
      <c r="T135" s="244" t="s">
        <v>1047</v>
      </c>
      <c r="U135" s="244" t="s">
        <v>1048</v>
      </c>
      <c r="V135" s="244" t="s">
        <v>1049</v>
      </c>
      <c r="W135" s="244" t="s">
        <v>1050</v>
      </c>
    </row>
    <row r="136" customHeight="1" spans="1:23">
      <c r="A136" s="221">
        <v>97</v>
      </c>
      <c r="B136" s="221" t="s">
        <v>1051</v>
      </c>
      <c r="C136" s="220" t="s">
        <v>280</v>
      </c>
      <c r="D136" s="220" t="s">
        <v>354</v>
      </c>
      <c r="E136" s="220" t="s">
        <v>1044</v>
      </c>
      <c r="F136" s="220" t="s">
        <v>1045</v>
      </c>
      <c r="G136" s="220" t="s">
        <v>618</v>
      </c>
      <c r="H136" s="220" t="s">
        <v>791</v>
      </c>
      <c r="I136" s="220" t="s">
        <v>354</v>
      </c>
      <c r="J136" s="220">
        <v>85</v>
      </c>
      <c r="K136" s="220">
        <v>73</v>
      </c>
      <c r="L136" s="220">
        <v>70</v>
      </c>
      <c r="M136" s="220">
        <v>73</v>
      </c>
      <c r="N136" s="220">
        <v>115</v>
      </c>
      <c r="O136" s="220">
        <v>67</v>
      </c>
      <c r="P136" s="220">
        <v>75</v>
      </c>
      <c r="Q136" s="239">
        <v>1.6</v>
      </c>
      <c r="R136" s="240">
        <v>75.6</v>
      </c>
      <c r="S136" s="241" t="s">
        <v>1052</v>
      </c>
      <c r="T136" s="241" t="s">
        <v>1053</v>
      </c>
      <c r="U136" s="241" t="s">
        <v>1048</v>
      </c>
      <c r="V136" s="241" t="s">
        <v>1049</v>
      </c>
      <c r="W136" s="241" t="s">
        <v>1054</v>
      </c>
    </row>
    <row r="137" customHeight="1" spans="1:23">
      <c r="A137" s="223">
        <v>98</v>
      </c>
      <c r="B137" s="223" t="s">
        <v>1055</v>
      </c>
      <c r="C137" s="222" t="s">
        <v>277</v>
      </c>
      <c r="D137" s="222" t="s">
        <v>354</v>
      </c>
      <c r="E137" s="222" t="s">
        <v>1056</v>
      </c>
      <c r="F137" s="222" t="s">
        <v>926</v>
      </c>
      <c r="G137" s="222" t="s">
        <v>548</v>
      </c>
      <c r="H137" s="222" t="s">
        <v>843</v>
      </c>
      <c r="I137" s="222" t="s">
        <v>354</v>
      </c>
      <c r="J137" s="222">
        <v>30</v>
      </c>
      <c r="K137" s="222">
        <v>105</v>
      </c>
      <c r="L137" s="222">
        <v>90</v>
      </c>
      <c r="M137" s="222">
        <v>25</v>
      </c>
      <c r="N137" s="222">
        <v>25</v>
      </c>
      <c r="O137" s="222">
        <v>50</v>
      </c>
      <c r="P137" s="222">
        <v>255</v>
      </c>
      <c r="Q137" s="242">
        <v>0.4</v>
      </c>
      <c r="R137" s="243">
        <v>6.5</v>
      </c>
      <c r="S137" s="244" t="s">
        <v>1057</v>
      </c>
      <c r="T137" s="244" t="s">
        <v>1058</v>
      </c>
      <c r="U137" s="244" t="s">
        <v>1059</v>
      </c>
      <c r="V137" s="244" t="s">
        <v>1060</v>
      </c>
      <c r="W137" s="244" t="s">
        <v>1061</v>
      </c>
    </row>
    <row r="138" customHeight="1" spans="1:23">
      <c r="A138" s="221">
        <v>99</v>
      </c>
      <c r="B138" s="221" t="s">
        <v>1062</v>
      </c>
      <c r="C138" s="220" t="s">
        <v>277</v>
      </c>
      <c r="D138" s="220" t="s">
        <v>354</v>
      </c>
      <c r="E138" s="220" t="s">
        <v>1056</v>
      </c>
      <c r="F138" s="220" t="s">
        <v>926</v>
      </c>
      <c r="G138" s="220" t="s">
        <v>548</v>
      </c>
      <c r="H138" s="220" t="s">
        <v>843</v>
      </c>
      <c r="I138" s="220" t="s">
        <v>354</v>
      </c>
      <c r="J138" s="220">
        <v>55</v>
      </c>
      <c r="K138" s="220">
        <v>130</v>
      </c>
      <c r="L138" s="220">
        <v>115</v>
      </c>
      <c r="M138" s="220">
        <v>50</v>
      </c>
      <c r="N138" s="220">
        <v>50</v>
      </c>
      <c r="O138" s="220">
        <v>75</v>
      </c>
      <c r="P138" s="220">
        <v>60</v>
      </c>
      <c r="Q138" s="239">
        <v>1.3</v>
      </c>
      <c r="R138" s="240">
        <v>60</v>
      </c>
      <c r="S138" s="241" t="s">
        <v>1063</v>
      </c>
      <c r="T138" s="241" t="s">
        <v>1064</v>
      </c>
      <c r="U138" s="241" t="s">
        <v>1059</v>
      </c>
      <c r="V138" s="241" t="s">
        <v>1065</v>
      </c>
      <c r="W138" s="241" t="s">
        <v>1066</v>
      </c>
    </row>
    <row r="139" customHeight="1" spans="1:23">
      <c r="A139" s="223">
        <v>100</v>
      </c>
      <c r="B139" s="223" t="s">
        <v>1067</v>
      </c>
      <c r="C139" s="222" t="s">
        <v>279</v>
      </c>
      <c r="D139" s="222" t="s">
        <v>354</v>
      </c>
      <c r="E139" s="222" t="s">
        <v>1068</v>
      </c>
      <c r="F139" s="222" t="s">
        <v>488</v>
      </c>
      <c r="G139" s="222" t="s">
        <v>1069</v>
      </c>
      <c r="H139" s="222" t="s">
        <v>856</v>
      </c>
      <c r="I139" s="222" t="s">
        <v>354</v>
      </c>
      <c r="J139" s="222">
        <v>40</v>
      </c>
      <c r="K139" s="222">
        <v>30</v>
      </c>
      <c r="L139" s="222">
        <v>50</v>
      </c>
      <c r="M139" s="222">
        <v>55</v>
      </c>
      <c r="N139" s="222">
        <v>55</v>
      </c>
      <c r="O139" s="222">
        <v>100</v>
      </c>
      <c r="P139" s="222">
        <v>190</v>
      </c>
      <c r="Q139" s="242">
        <v>0.5</v>
      </c>
      <c r="R139" s="243">
        <v>10.4</v>
      </c>
      <c r="S139" s="244" t="s">
        <v>1070</v>
      </c>
      <c r="T139" s="244" t="s">
        <v>1071</v>
      </c>
      <c r="U139" s="244" t="s">
        <v>1072</v>
      </c>
      <c r="V139" s="244" t="s">
        <v>1073</v>
      </c>
      <c r="W139" s="244" t="s">
        <v>1074</v>
      </c>
    </row>
    <row r="140" customHeight="1" spans="1:23">
      <c r="A140" s="223">
        <v>100.1</v>
      </c>
      <c r="B140" s="223" t="s">
        <v>1075</v>
      </c>
      <c r="C140" s="222" t="s">
        <v>279</v>
      </c>
      <c r="D140" s="222" t="s">
        <v>278</v>
      </c>
      <c r="E140" s="222" t="s">
        <v>1068</v>
      </c>
      <c r="F140" s="222" t="s">
        <v>488</v>
      </c>
      <c r="G140" s="222" t="s">
        <v>1069</v>
      </c>
      <c r="H140" s="222" t="s">
        <v>856</v>
      </c>
      <c r="I140" s="222" t="s">
        <v>354</v>
      </c>
      <c r="J140" s="222">
        <v>40</v>
      </c>
      <c r="K140" s="222">
        <v>30</v>
      </c>
      <c r="L140" s="222">
        <v>50</v>
      </c>
      <c r="M140" s="222">
        <v>55</v>
      </c>
      <c r="N140" s="222">
        <v>55</v>
      </c>
      <c r="O140" s="222">
        <v>100</v>
      </c>
      <c r="P140" s="222">
        <v>190</v>
      </c>
      <c r="Q140" s="242">
        <v>0.5</v>
      </c>
      <c r="R140" s="243">
        <v>13</v>
      </c>
      <c r="S140" s="244" t="s">
        <v>1076</v>
      </c>
      <c r="T140" s="244" t="s">
        <v>1077</v>
      </c>
      <c r="U140" s="244" t="s">
        <v>1078</v>
      </c>
      <c r="V140" s="244"/>
      <c r="W140" s="244"/>
    </row>
    <row r="141" customHeight="1" spans="1:23">
      <c r="A141" s="221">
        <v>101</v>
      </c>
      <c r="B141" s="221" t="s">
        <v>1079</v>
      </c>
      <c r="C141" s="220" t="s">
        <v>279</v>
      </c>
      <c r="D141" s="220" t="s">
        <v>354</v>
      </c>
      <c r="E141" s="220" t="s">
        <v>1068</v>
      </c>
      <c r="F141" s="220" t="s">
        <v>488</v>
      </c>
      <c r="G141" s="220" t="s">
        <v>1069</v>
      </c>
      <c r="H141" s="220" t="s">
        <v>856</v>
      </c>
      <c r="I141" s="220" t="s">
        <v>354</v>
      </c>
      <c r="J141" s="220">
        <v>60</v>
      </c>
      <c r="K141" s="220">
        <v>50</v>
      </c>
      <c r="L141" s="220">
        <v>70</v>
      </c>
      <c r="M141" s="220">
        <v>80</v>
      </c>
      <c r="N141" s="220">
        <v>80</v>
      </c>
      <c r="O141" s="220">
        <v>150</v>
      </c>
      <c r="P141" s="220">
        <v>60</v>
      </c>
      <c r="Q141" s="239">
        <v>1.2</v>
      </c>
      <c r="R141" s="240">
        <v>66.6</v>
      </c>
      <c r="S141" s="241" t="s">
        <v>1080</v>
      </c>
      <c r="T141" s="241" t="s">
        <v>1081</v>
      </c>
      <c r="U141" s="241" t="s">
        <v>1072</v>
      </c>
      <c r="V141" s="241" t="s">
        <v>1082</v>
      </c>
      <c r="W141" s="241" t="s">
        <v>1083</v>
      </c>
    </row>
    <row r="142" customHeight="1" spans="1:23">
      <c r="A142" s="221">
        <v>101.1</v>
      </c>
      <c r="B142" s="221" t="s">
        <v>1084</v>
      </c>
      <c r="C142" s="220" t="s">
        <v>279</v>
      </c>
      <c r="D142" s="220" t="s">
        <v>278</v>
      </c>
      <c r="E142" s="220" t="s">
        <v>1068</v>
      </c>
      <c r="F142" s="220" t="s">
        <v>488</v>
      </c>
      <c r="G142" s="220" t="s">
        <v>1069</v>
      </c>
      <c r="H142" s="220" t="s">
        <v>856</v>
      </c>
      <c r="I142" s="220" t="s">
        <v>354</v>
      </c>
      <c r="J142" s="220">
        <v>60</v>
      </c>
      <c r="K142" s="220">
        <v>50</v>
      </c>
      <c r="L142" s="220">
        <v>70</v>
      </c>
      <c r="M142" s="220">
        <v>80</v>
      </c>
      <c r="N142" s="220">
        <v>80</v>
      </c>
      <c r="O142" s="220">
        <v>150</v>
      </c>
      <c r="P142" s="220">
        <v>60</v>
      </c>
      <c r="Q142" s="239">
        <v>1.2</v>
      </c>
      <c r="R142" s="240">
        <v>71</v>
      </c>
      <c r="S142" s="241" t="s">
        <v>1085</v>
      </c>
      <c r="T142" s="241" t="s">
        <v>1086</v>
      </c>
      <c r="U142" s="241" t="s">
        <v>1078</v>
      </c>
      <c r="V142" s="241"/>
      <c r="W142" s="241"/>
    </row>
    <row r="143" customHeight="1" spans="1:23">
      <c r="A143" s="223">
        <v>102</v>
      </c>
      <c r="B143" s="223" t="s">
        <v>1087</v>
      </c>
      <c r="C143" s="222" t="s">
        <v>278</v>
      </c>
      <c r="D143" s="222" t="s">
        <v>280</v>
      </c>
      <c r="E143" s="222" t="s">
        <v>335</v>
      </c>
      <c r="F143" s="222" t="s">
        <v>335</v>
      </c>
      <c r="G143" s="222" t="s">
        <v>1088</v>
      </c>
      <c r="H143" s="222" t="s">
        <v>337</v>
      </c>
      <c r="I143" s="222" t="s">
        <v>354</v>
      </c>
      <c r="J143" s="222">
        <v>60</v>
      </c>
      <c r="K143" s="222">
        <v>40</v>
      </c>
      <c r="L143" s="222">
        <v>80</v>
      </c>
      <c r="M143" s="222">
        <v>60</v>
      </c>
      <c r="N143" s="222">
        <v>45</v>
      </c>
      <c r="O143" s="222">
        <v>40</v>
      </c>
      <c r="P143" s="222">
        <v>90</v>
      </c>
      <c r="Q143" s="242">
        <v>0.4</v>
      </c>
      <c r="R143" s="243">
        <v>2.5</v>
      </c>
      <c r="S143" s="244" t="s">
        <v>1089</v>
      </c>
      <c r="T143" s="244" t="s">
        <v>1090</v>
      </c>
      <c r="U143" s="244" t="s">
        <v>1091</v>
      </c>
      <c r="V143" s="244" t="s">
        <v>1092</v>
      </c>
      <c r="W143" s="244" t="s">
        <v>1093</v>
      </c>
    </row>
    <row r="144" customHeight="1" spans="1:23">
      <c r="A144" s="221">
        <v>103</v>
      </c>
      <c r="B144" s="221" t="s">
        <v>1094</v>
      </c>
      <c r="C144" s="220" t="s">
        <v>278</v>
      </c>
      <c r="D144" s="220" t="s">
        <v>280</v>
      </c>
      <c r="E144" s="220" t="s">
        <v>335</v>
      </c>
      <c r="F144" s="220" t="s">
        <v>335</v>
      </c>
      <c r="G144" s="220" t="s">
        <v>1088</v>
      </c>
      <c r="H144" s="220" t="s">
        <v>337</v>
      </c>
      <c r="I144" s="220" t="s">
        <v>354</v>
      </c>
      <c r="J144" s="220">
        <v>95</v>
      </c>
      <c r="K144" s="220">
        <v>95</v>
      </c>
      <c r="L144" s="220">
        <v>85</v>
      </c>
      <c r="M144" s="220">
        <v>125</v>
      </c>
      <c r="N144" s="220">
        <v>75</v>
      </c>
      <c r="O144" s="220">
        <v>55</v>
      </c>
      <c r="P144" s="220">
        <v>45</v>
      </c>
      <c r="Q144" s="239">
        <v>2</v>
      </c>
      <c r="R144" s="240">
        <v>120</v>
      </c>
      <c r="S144" s="241" t="s">
        <v>1095</v>
      </c>
      <c r="T144" s="241" t="s">
        <v>1096</v>
      </c>
      <c r="U144" s="241" t="s">
        <v>1091</v>
      </c>
      <c r="V144" s="241" t="s">
        <v>1097</v>
      </c>
      <c r="W144" s="241" t="s">
        <v>1098</v>
      </c>
    </row>
    <row r="145" customHeight="1" spans="1:23">
      <c r="A145" s="221">
        <v>103.1</v>
      </c>
      <c r="B145" s="221" t="s">
        <v>1099</v>
      </c>
      <c r="C145" s="220" t="s">
        <v>278</v>
      </c>
      <c r="D145" s="220" t="s">
        <v>282</v>
      </c>
      <c r="E145" s="220" t="s">
        <v>612</v>
      </c>
      <c r="F145" s="220" t="s">
        <v>612</v>
      </c>
      <c r="G145" s="220" t="s">
        <v>1088</v>
      </c>
      <c r="H145" s="220" t="s">
        <v>337</v>
      </c>
      <c r="I145" s="220" t="s">
        <v>354</v>
      </c>
      <c r="J145" s="220">
        <v>95</v>
      </c>
      <c r="K145" s="220">
        <v>105</v>
      </c>
      <c r="L145" s="220">
        <v>85</v>
      </c>
      <c r="M145" s="220">
        <v>125</v>
      </c>
      <c r="N145" s="220">
        <v>75</v>
      </c>
      <c r="O145" s="220">
        <v>45</v>
      </c>
      <c r="P145" s="220">
        <v>45</v>
      </c>
      <c r="Q145" s="239">
        <v>10.9</v>
      </c>
      <c r="R145" s="240">
        <v>415.6</v>
      </c>
      <c r="S145" s="241" t="s">
        <v>1100</v>
      </c>
      <c r="T145" s="241" t="s">
        <v>1101</v>
      </c>
      <c r="U145" s="241" t="s">
        <v>1091</v>
      </c>
      <c r="V145" s="241" t="s">
        <v>1102</v>
      </c>
      <c r="W145" s="241" t="s">
        <v>1103</v>
      </c>
    </row>
    <row r="146" customHeight="1" spans="1:23">
      <c r="A146" s="223">
        <v>104</v>
      </c>
      <c r="B146" s="223" t="s">
        <v>1104</v>
      </c>
      <c r="C146" s="222" t="s">
        <v>266</v>
      </c>
      <c r="D146" s="222" t="s">
        <v>354</v>
      </c>
      <c r="E146" s="222" t="s">
        <v>761</v>
      </c>
      <c r="F146" s="222" t="s">
        <v>489</v>
      </c>
      <c r="G146" s="222" t="s">
        <v>1105</v>
      </c>
      <c r="H146" s="222" t="s">
        <v>336</v>
      </c>
      <c r="I146" s="222" t="s">
        <v>354</v>
      </c>
      <c r="J146" s="222">
        <v>50</v>
      </c>
      <c r="K146" s="222">
        <v>50</v>
      </c>
      <c r="L146" s="222">
        <v>95</v>
      </c>
      <c r="M146" s="222">
        <v>40</v>
      </c>
      <c r="N146" s="222">
        <v>50</v>
      </c>
      <c r="O146" s="222">
        <v>35</v>
      </c>
      <c r="P146" s="222">
        <v>190</v>
      </c>
      <c r="Q146" s="242">
        <v>0.4</v>
      </c>
      <c r="R146" s="243">
        <v>6.5</v>
      </c>
      <c r="S146" s="244" t="s">
        <v>1106</v>
      </c>
      <c r="T146" s="244" t="s">
        <v>1107</v>
      </c>
      <c r="U146" s="244" t="s">
        <v>1108</v>
      </c>
      <c r="V146" s="244" t="s">
        <v>1109</v>
      </c>
      <c r="W146" s="244" t="s">
        <v>1110</v>
      </c>
    </row>
    <row r="147" customHeight="1" spans="1:23">
      <c r="A147" s="221">
        <v>105</v>
      </c>
      <c r="B147" s="221" t="s">
        <v>1111</v>
      </c>
      <c r="C147" s="220" t="s">
        <v>266</v>
      </c>
      <c r="D147" s="220" t="s">
        <v>354</v>
      </c>
      <c r="E147" s="220" t="s">
        <v>761</v>
      </c>
      <c r="F147" s="220" t="s">
        <v>489</v>
      </c>
      <c r="G147" s="220" t="s">
        <v>1105</v>
      </c>
      <c r="H147" s="220" t="s">
        <v>336</v>
      </c>
      <c r="I147" s="220" t="s">
        <v>354</v>
      </c>
      <c r="J147" s="220">
        <v>60</v>
      </c>
      <c r="K147" s="220">
        <v>80</v>
      </c>
      <c r="L147" s="220">
        <v>110</v>
      </c>
      <c r="M147" s="220">
        <v>50</v>
      </c>
      <c r="N147" s="220">
        <v>80</v>
      </c>
      <c r="O147" s="220">
        <v>45</v>
      </c>
      <c r="P147" s="220">
        <v>75</v>
      </c>
      <c r="Q147" s="239">
        <v>1</v>
      </c>
      <c r="R147" s="240">
        <v>45</v>
      </c>
      <c r="S147" s="241" t="s">
        <v>1106</v>
      </c>
      <c r="T147" s="241" t="s">
        <v>1112</v>
      </c>
      <c r="U147" s="241" t="s">
        <v>1108</v>
      </c>
      <c r="V147" s="241" t="s">
        <v>1113</v>
      </c>
      <c r="W147" s="241" t="s">
        <v>1114</v>
      </c>
    </row>
    <row r="148" customHeight="1" spans="1:23">
      <c r="A148" s="221">
        <v>105.1</v>
      </c>
      <c r="B148" s="221" t="s">
        <v>1115</v>
      </c>
      <c r="C148" s="220" t="s">
        <v>276</v>
      </c>
      <c r="D148" s="220" t="s">
        <v>269</v>
      </c>
      <c r="E148" s="220" t="s">
        <v>1029</v>
      </c>
      <c r="F148" s="220" t="s">
        <v>489</v>
      </c>
      <c r="G148" s="220" t="s">
        <v>1105</v>
      </c>
      <c r="H148" s="220" t="s">
        <v>336</v>
      </c>
      <c r="I148" s="220" t="s">
        <v>354</v>
      </c>
      <c r="J148" s="220">
        <v>60</v>
      </c>
      <c r="K148" s="220">
        <v>80</v>
      </c>
      <c r="L148" s="220">
        <v>110</v>
      </c>
      <c r="M148" s="220">
        <v>50</v>
      </c>
      <c r="N148" s="220">
        <v>80</v>
      </c>
      <c r="O148" s="220">
        <v>45</v>
      </c>
      <c r="P148" s="220">
        <v>75</v>
      </c>
      <c r="Q148" s="239">
        <v>1</v>
      </c>
      <c r="R148" s="240">
        <v>34</v>
      </c>
      <c r="S148" s="241" t="s">
        <v>1116</v>
      </c>
      <c r="T148" s="241" t="s">
        <v>1117</v>
      </c>
      <c r="U148" s="241" t="s">
        <v>1108</v>
      </c>
      <c r="V148" s="241" t="s">
        <v>1118</v>
      </c>
      <c r="W148" s="241" t="s">
        <v>1119</v>
      </c>
    </row>
    <row r="149" customHeight="1" spans="1:23">
      <c r="A149" s="223">
        <v>106</v>
      </c>
      <c r="B149" s="223" t="s">
        <v>1120</v>
      </c>
      <c r="C149" s="222" t="s">
        <v>263</v>
      </c>
      <c r="D149" s="222" t="s">
        <v>354</v>
      </c>
      <c r="E149" s="222" t="s">
        <v>715</v>
      </c>
      <c r="F149" s="222" t="s">
        <v>1121</v>
      </c>
      <c r="G149" s="222" t="s">
        <v>1122</v>
      </c>
      <c r="H149" s="222" t="s">
        <v>791</v>
      </c>
      <c r="I149" s="222" t="s">
        <v>354</v>
      </c>
      <c r="J149" s="222">
        <v>50</v>
      </c>
      <c r="K149" s="222">
        <v>120</v>
      </c>
      <c r="L149" s="222">
        <v>53</v>
      </c>
      <c r="M149" s="222">
        <v>35</v>
      </c>
      <c r="N149" s="222">
        <v>110</v>
      </c>
      <c r="O149" s="222">
        <v>87</v>
      </c>
      <c r="P149" s="222">
        <v>45</v>
      </c>
      <c r="Q149" s="242">
        <v>1.5</v>
      </c>
      <c r="R149" s="243">
        <v>49.8</v>
      </c>
      <c r="S149" s="244" t="s">
        <v>1123</v>
      </c>
      <c r="T149" s="244" t="s">
        <v>1124</v>
      </c>
      <c r="U149" s="244" t="s">
        <v>1125</v>
      </c>
      <c r="V149" s="244" t="s">
        <v>1126</v>
      </c>
      <c r="W149" s="244" t="s">
        <v>1127</v>
      </c>
    </row>
    <row r="150" customHeight="1" spans="1:23">
      <c r="A150" s="221">
        <v>107</v>
      </c>
      <c r="B150" s="221" t="s">
        <v>1128</v>
      </c>
      <c r="C150" s="220" t="s">
        <v>263</v>
      </c>
      <c r="D150" s="220" t="s">
        <v>354</v>
      </c>
      <c r="E150" s="220" t="s">
        <v>424</v>
      </c>
      <c r="F150" s="220" t="s">
        <v>1129</v>
      </c>
      <c r="G150" s="220" t="s">
        <v>618</v>
      </c>
      <c r="H150" s="220" t="s">
        <v>791</v>
      </c>
      <c r="I150" s="220" t="s">
        <v>354</v>
      </c>
      <c r="J150" s="220">
        <v>50</v>
      </c>
      <c r="K150" s="220">
        <v>105</v>
      </c>
      <c r="L150" s="220">
        <v>79</v>
      </c>
      <c r="M150" s="220">
        <v>35</v>
      </c>
      <c r="N150" s="220">
        <v>110</v>
      </c>
      <c r="O150" s="220">
        <v>76</v>
      </c>
      <c r="P150" s="220">
        <v>45</v>
      </c>
      <c r="Q150" s="239">
        <v>1.3</v>
      </c>
      <c r="R150" s="240">
        <v>50.2</v>
      </c>
      <c r="S150" s="241" t="s">
        <v>1130</v>
      </c>
      <c r="T150" s="241" t="s">
        <v>1131</v>
      </c>
      <c r="U150" s="241" t="s">
        <v>1125</v>
      </c>
      <c r="V150" s="241" t="s">
        <v>1132</v>
      </c>
      <c r="W150" s="241" t="s">
        <v>1133</v>
      </c>
    </row>
    <row r="151" customHeight="1" spans="1:23">
      <c r="A151" s="223">
        <v>108</v>
      </c>
      <c r="B151" s="223" t="s">
        <v>1134</v>
      </c>
      <c r="C151" s="222" t="s">
        <v>262</v>
      </c>
      <c r="D151" s="222" t="s">
        <v>354</v>
      </c>
      <c r="E151" s="222" t="s">
        <v>909</v>
      </c>
      <c r="F151" s="222" t="s">
        <v>908</v>
      </c>
      <c r="G151" s="222" t="s">
        <v>727</v>
      </c>
      <c r="H151" s="222" t="s">
        <v>336</v>
      </c>
      <c r="I151" s="222" t="s">
        <v>354</v>
      </c>
      <c r="J151" s="222">
        <v>90</v>
      </c>
      <c r="K151" s="222">
        <v>55</v>
      </c>
      <c r="L151" s="222">
        <v>75</v>
      </c>
      <c r="M151" s="222">
        <v>60</v>
      </c>
      <c r="N151" s="222">
        <v>75</v>
      </c>
      <c r="O151" s="222">
        <v>30</v>
      </c>
      <c r="P151" s="222">
        <v>45</v>
      </c>
      <c r="Q151" s="242">
        <v>1.2</v>
      </c>
      <c r="R151" s="243">
        <v>65.5</v>
      </c>
      <c r="S151" s="244" t="s">
        <v>1135</v>
      </c>
      <c r="T151" s="244" t="s">
        <v>1136</v>
      </c>
      <c r="U151" s="244" t="s">
        <v>1137</v>
      </c>
      <c r="V151" s="244" t="s">
        <v>1138</v>
      </c>
      <c r="W151" s="244" t="s">
        <v>1139</v>
      </c>
    </row>
    <row r="152" customHeight="1" spans="1:23">
      <c r="A152" s="221">
        <v>109</v>
      </c>
      <c r="B152" s="221" t="s">
        <v>1140</v>
      </c>
      <c r="C152" s="220" t="s">
        <v>265</v>
      </c>
      <c r="D152" s="220" t="s">
        <v>354</v>
      </c>
      <c r="E152" s="220" t="s">
        <v>1018</v>
      </c>
      <c r="F152" s="220" t="s">
        <v>1141</v>
      </c>
      <c r="G152" s="220" t="s">
        <v>636</v>
      </c>
      <c r="H152" s="220" t="s">
        <v>981</v>
      </c>
      <c r="I152" s="220" t="s">
        <v>354</v>
      </c>
      <c r="J152" s="220">
        <v>40</v>
      </c>
      <c r="K152" s="220">
        <v>65</v>
      </c>
      <c r="L152" s="220">
        <v>95</v>
      </c>
      <c r="M152" s="220">
        <v>60</v>
      </c>
      <c r="N152" s="220">
        <v>45</v>
      </c>
      <c r="O152" s="220">
        <v>35</v>
      </c>
      <c r="P152" s="220">
        <v>190</v>
      </c>
      <c r="Q152" s="239">
        <v>0.6</v>
      </c>
      <c r="R152" s="240">
        <v>1</v>
      </c>
      <c r="S152" s="241" t="s">
        <v>1142</v>
      </c>
      <c r="T152" s="241" t="s">
        <v>1143</v>
      </c>
      <c r="U152" s="241" t="s">
        <v>1144</v>
      </c>
      <c r="V152" s="241" t="s">
        <v>1145</v>
      </c>
      <c r="W152" s="241" t="s">
        <v>1146</v>
      </c>
    </row>
    <row r="153" customHeight="1" spans="1:23">
      <c r="A153" s="223">
        <v>110</v>
      </c>
      <c r="B153" s="223" t="s">
        <v>1147</v>
      </c>
      <c r="C153" s="222" t="s">
        <v>265</v>
      </c>
      <c r="D153" s="222" t="s">
        <v>354</v>
      </c>
      <c r="E153" s="222" t="s">
        <v>1018</v>
      </c>
      <c r="F153" s="222" t="s">
        <v>1141</v>
      </c>
      <c r="G153" s="222" t="s">
        <v>636</v>
      </c>
      <c r="H153" s="222" t="s">
        <v>981</v>
      </c>
      <c r="I153" s="222" t="s">
        <v>354</v>
      </c>
      <c r="J153" s="222">
        <v>65</v>
      </c>
      <c r="K153" s="222">
        <v>90</v>
      </c>
      <c r="L153" s="222">
        <v>120</v>
      </c>
      <c r="M153" s="222">
        <v>85</v>
      </c>
      <c r="N153" s="222">
        <v>70</v>
      </c>
      <c r="O153" s="222">
        <v>60</v>
      </c>
      <c r="P153" s="222">
        <v>60</v>
      </c>
      <c r="Q153" s="242">
        <v>1.2</v>
      </c>
      <c r="R153" s="243">
        <v>9.5</v>
      </c>
      <c r="S153" s="244" t="s">
        <v>1148</v>
      </c>
      <c r="T153" s="244" t="s">
        <v>1149</v>
      </c>
      <c r="U153" s="244" t="s">
        <v>1144</v>
      </c>
      <c r="V153" s="244" t="s">
        <v>1145</v>
      </c>
      <c r="W153" s="244" t="s">
        <v>1146</v>
      </c>
    </row>
    <row r="154" customHeight="1" spans="1:23">
      <c r="A154" s="223">
        <v>110.1</v>
      </c>
      <c r="B154" s="223" t="s">
        <v>1150</v>
      </c>
      <c r="C154" s="222" t="s">
        <v>265</v>
      </c>
      <c r="D154" s="222" t="s">
        <v>284</v>
      </c>
      <c r="E154" s="222" t="s">
        <v>1018</v>
      </c>
      <c r="F154" s="222" t="s">
        <v>1141</v>
      </c>
      <c r="G154" s="222" t="s">
        <v>1151</v>
      </c>
      <c r="H154" s="222" t="s">
        <v>981</v>
      </c>
      <c r="I154" s="222" t="s">
        <v>354</v>
      </c>
      <c r="J154" s="222">
        <v>65</v>
      </c>
      <c r="K154" s="222">
        <v>90</v>
      </c>
      <c r="L154" s="222">
        <v>120</v>
      </c>
      <c r="M154" s="222">
        <v>85</v>
      </c>
      <c r="N154" s="222">
        <v>70</v>
      </c>
      <c r="O154" s="222">
        <v>60</v>
      </c>
      <c r="P154" s="222">
        <v>60</v>
      </c>
      <c r="Q154" s="242">
        <v>3</v>
      </c>
      <c r="R154" s="243">
        <v>16</v>
      </c>
      <c r="S154" s="244" t="s">
        <v>1152</v>
      </c>
      <c r="T154" s="244" t="s">
        <v>1153</v>
      </c>
      <c r="U154" s="244" t="s">
        <v>1144</v>
      </c>
      <c r="V154" s="244" t="s">
        <v>1154</v>
      </c>
      <c r="W154" s="244"/>
    </row>
    <row r="155" customHeight="1" spans="1:23">
      <c r="A155" s="221">
        <v>111</v>
      </c>
      <c r="B155" s="221" t="s">
        <v>1155</v>
      </c>
      <c r="C155" s="220" t="s">
        <v>266</v>
      </c>
      <c r="D155" s="220" t="s">
        <v>267</v>
      </c>
      <c r="E155" s="220" t="s">
        <v>489</v>
      </c>
      <c r="F155" s="220" t="s">
        <v>761</v>
      </c>
      <c r="G155" s="220" t="s">
        <v>1121</v>
      </c>
      <c r="H155" s="220" t="s">
        <v>336</v>
      </c>
      <c r="I155" s="220" t="s">
        <v>354</v>
      </c>
      <c r="J155" s="220">
        <v>80</v>
      </c>
      <c r="K155" s="220">
        <v>85</v>
      </c>
      <c r="L155" s="220">
        <v>95</v>
      </c>
      <c r="M155" s="220">
        <v>30</v>
      </c>
      <c r="N155" s="220">
        <v>30</v>
      </c>
      <c r="O155" s="220">
        <v>25</v>
      </c>
      <c r="P155" s="220">
        <v>120</v>
      </c>
      <c r="Q155" s="239">
        <v>1</v>
      </c>
      <c r="R155" s="240">
        <v>115</v>
      </c>
      <c r="S155" s="241" t="s">
        <v>1156</v>
      </c>
      <c r="T155" s="241" t="s">
        <v>1157</v>
      </c>
      <c r="U155" s="241" t="s">
        <v>1158</v>
      </c>
      <c r="V155" s="241" t="s">
        <v>1159</v>
      </c>
      <c r="W155" s="241" t="s">
        <v>1160</v>
      </c>
    </row>
    <row r="156" customHeight="1" spans="1:23">
      <c r="A156" s="223">
        <v>112</v>
      </c>
      <c r="B156" s="223" t="s">
        <v>1161</v>
      </c>
      <c r="C156" s="222" t="s">
        <v>266</v>
      </c>
      <c r="D156" s="222" t="s">
        <v>267</v>
      </c>
      <c r="E156" s="222" t="s">
        <v>489</v>
      </c>
      <c r="F156" s="222" t="s">
        <v>761</v>
      </c>
      <c r="G156" s="222" t="s">
        <v>1121</v>
      </c>
      <c r="H156" s="222" t="s">
        <v>336</v>
      </c>
      <c r="I156" s="222" t="s">
        <v>354</v>
      </c>
      <c r="J156" s="222">
        <v>105</v>
      </c>
      <c r="K156" s="222">
        <v>130</v>
      </c>
      <c r="L156" s="222">
        <v>120</v>
      </c>
      <c r="M156" s="222">
        <v>45</v>
      </c>
      <c r="N156" s="222">
        <v>45</v>
      </c>
      <c r="O156" s="222">
        <v>40</v>
      </c>
      <c r="P156" s="222">
        <v>60</v>
      </c>
      <c r="Q156" s="242">
        <v>1.9</v>
      </c>
      <c r="R156" s="243">
        <v>120</v>
      </c>
      <c r="S156" s="244" t="s">
        <v>1162</v>
      </c>
      <c r="T156" s="244" t="s">
        <v>1163</v>
      </c>
      <c r="U156" s="244" t="s">
        <v>1158</v>
      </c>
      <c r="V156" s="244" t="s">
        <v>1164</v>
      </c>
      <c r="W156" s="244" t="s">
        <v>1165</v>
      </c>
    </row>
    <row r="157" customHeight="1" spans="1:23">
      <c r="A157" s="221">
        <v>113</v>
      </c>
      <c r="B157" s="221" t="s">
        <v>1166</v>
      </c>
      <c r="C157" s="220" t="s">
        <v>262</v>
      </c>
      <c r="D157" s="220" t="s">
        <v>354</v>
      </c>
      <c r="E157" s="220" t="s">
        <v>1167</v>
      </c>
      <c r="F157" s="220" t="s">
        <v>1168</v>
      </c>
      <c r="G157" s="220" t="s">
        <v>1169</v>
      </c>
      <c r="H157" s="220" t="s">
        <v>284</v>
      </c>
      <c r="I157" s="220" t="s">
        <v>354</v>
      </c>
      <c r="J157" s="220">
        <v>250</v>
      </c>
      <c r="K157" s="220">
        <v>5</v>
      </c>
      <c r="L157" s="220">
        <v>5</v>
      </c>
      <c r="M157" s="220">
        <v>35</v>
      </c>
      <c r="N157" s="220">
        <v>105</v>
      </c>
      <c r="O157" s="220">
        <v>50</v>
      </c>
      <c r="P157" s="220">
        <v>30</v>
      </c>
      <c r="Q157" s="239">
        <v>1.1</v>
      </c>
      <c r="R157" s="240">
        <v>34.6</v>
      </c>
      <c r="S157" s="241" t="s">
        <v>1170</v>
      </c>
      <c r="T157" s="241" t="s">
        <v>1171</v>
      </c>
      <c r="U157" s="241" t="s">
        <v>1172</v>
      </c>
      <c r="V157" s="241" t="s">
        <v>1173</v>
      </c>
      <c r="W157" s="241" t="s">
        <v>1174</v>
      </c>
    </row>
    <row r="158" customHeight="1" spans="1:23">
      <c r="A158" s="223">
        <v>114</v>
      </c>
      <c r="B158" s="223" t="s">
        <v>1175</v>
      </c>
      <c r="C158" s="222" t="s">
        <v>278</v>
      </c>
      <c r="D158" s="222" t="s">
        <v>354</v>
      </c>
      <c r="E158" s="222" t="s">
        <v>335</v>
      </c>
      <c r="F158" s="222" t="s">
        <v>1176</v>
      </c>
      <c r="G158" s="222" t="s">
        <v>910</v>
      </c>
      <c r="H158" s="222" t="s">
        <v>337</v>
      </c>
      <c r="I158" s="222" t="s">
        <v>354</v>
      </c>
      <c r="J158" s="222">
        <v>65</v>
      </c>
      <c r="K158" s="222">
        <v>55</v>
      </c>
      <c r="L158" s="222">
        <v>115</v>
      </c>
      <c r="M158" s="222">
        <v>100</v>
      </c>
      <c r="N158" s="222">
        <v>40</v>
      </c>
      <c r="O158" s="222">
        <v>60</v>
      </c>
      <c r="P158" s="222">
        <v>45</v>
      </c>
      <c r="Q158" s="242">
        <v>1</v>
      </c>
      <c r="R158" s="243">
        <v>35</v>
      </c>
      <c r="S158" s="244" t="s">
        <v>1177</v>
      </c>
      <c r="T158" s="244" t="s">
        <v>1178</v>
      </c>
      <c r="U158" s="244" t="s">
        <v>1179</v>
      </c>
      <c r="V158" s="244" t="s">
        <v>1180</v>
      </c>
      <c r="W158" s="244" t="s">
        <v>1181</v>
      </c>
    </row>
    <row r="159" customHeight="1" spans="1:23">
      <c r="A159" s="221">
        <v>115</v>
      </c>
      <c r="B159" s="221" t="s">
        <v>1182</v>
      </c>
      <c r="C159" s="220" t="s">
        <v>262</v>
      </c>
      <c r="D159" s="220" t="s">
        <v>354</v>
      </c>
      <c r="E159" s="220" t="s">
        <v>955</v>
      </c>
      <c r="F159" s="220" t="s">
        <v>949</v>
      </c>
      <c r="G159" s="220" t="s">
        <v>618</v>
      </c>
      <c r="H159" s="220" t="s">
        <v>336</v>
      </c>
      <c r="I159" s="220" t="s">
        <v>354</v>
      </c>
      <c r="J159" s="220">
        <v>105</v>
      </c>
      <c r="K159" s="220">
        <v>95</v>
      </c>
      <c r="L159" s="220">
        <v>80</v>
      </c>
      <c r="M159" s="220">
        <v>40</v>
      </c>
      <c r="N159" s="220">
        <v>80</v>
      </c>
      <c r="O159" s="220">
        <v>90</v>
      </c>
      <c r="P159" s="220">
        <v>45</v>
      </c>
      <c r="Q159" s="239">
        <v>2.2</v>
      </c>
      <c r="R159" s="240">
        <v>80</v>
      </c>
      <c r="S159" s="241" t="s">
        <v>1183</v>
      </c>
      <c r="T159" s="241" t="s">
        <v>1184</v>
      </c>
      <c r="U159" s="241" t="s">
        <v>1185</v>
      </c>
      <c r="V159" s="241" t="s">
        <v>1186</v>
      </c>
      <c r="W159" s="241" t="s">
        <v>1187</v>
      </c>
    </row>
    <row r="160" customHeight="1" spans="1:23">
      <c r="A160" s="221">
        <v>115.1</v>
      </c>
      <c r="B160" s="221" t="s">
        <v>1188</v>
      </c>
      <c r="C160" s="220" t="s">
        <v>262</v>
      </c>
      <c r="D160" s="220" t="s">
        <v>354</v>
      </c>
      <c r="E160" s="220" t="s">
        <v>1189</v>
      </c>
      <c r="F160" s="220" t="s">
        <v>1189</v>
      </c>
      <c r="G160" s="220" t="s">
        <v>1189</v>
      </c>
      <c r="H160" s="220" t="s">
        <v>336</v>
      </c>
      <c r="I160" s="220" t="s">
        <v>354</v>
      </c>
      <c r="J160" s="220">
        <v>105</v>
      </c>
      <c r="K160" s="220">
        <v>125</v>
      </c>
      <c r="L160" s="220">
        <v>100</v>
      </c>
      <c r="M160" s="220">
        <v>60</v>
      </c>
      <c r="N160" s="220">
        <v>100</v>
      </c>
      <c r="O160" s="220">
        <v>100</v>
      </c>
      <c r="P160" s="220">
        <v>45</v>
      </c>
      <c r="Q160" s="239">
        <v>2.2</v>
      </c>
      <c r="R160" s="240">
        <v>100</v>
      </c>
      <c r="S160" s="241"/>
      <c r="T160" s="241"/>
      <c r="U160" s="241"/>
      <c r="V160" s="241"/>
      <c r="W160" s="241"/>
    </row>
    <row r="161" customHeight="1" spans="1:23">
      <c r="A161" s="223">
        <v>116</v>
      </c>
      <c r="B161" s="223" t="s">
        <v>1190</v>
      </c>
      <c r="C161" s="222" t="s">
        <v>277</v>
      </c>
      <c r="D161" s="222" t="s">
        <v>354</v>
      </c>
      <c r="E161" s="222" t="s">
        <v>728</v>
      </c>
      <c r="F161" s="222" t="s">
        <v>416</v>
      </c>
      <c r="G161" s="222" t="s">
        <v>648</v>
      </c>
      <c r="H161" s="222" t="s">
        <v>377</v>
      </c>
      <c r="I161" s="222" t="s">
        <v>282</v>
      </c>
      <c r="J161" s="222">
        <v>30</v>
      </c>
      <c r="K161" s="222">
        <v>40</v>
      </c>
      <c r="L161" s="222">
        <v>70</v>
      </c>
      <c r="M161" s="222">
        <v>70</v>
      </c>
      <c r="N161" s="222">
        <v>25</v>
      </c>
      <c r="O161" s="222">
        <v>60</v>
      </c>
      <c r="P161" s="222">
        <v>225</v>
      </c>
      <c r="Q161" s="242">
        <v>0.4</v>
      </c>
      <c r="R161" s="243">
        <v>8</v>
      </c>
      <c r="S161" s="244" t="s">
        <v>1191</v>
      </c>
      <c r="T161" s="244" t="s">
        <v>1192</v>
      </c>
      <c r="U161" s="244" t="s">
        <v>1193</v>
      </c>
      <c r="V161" s="244" t="s">
        <v>1194</v>
      </c>
      <c r="W161" s="244" t="s">
        <v>1195</v>
      </c>
    </row>
    <row r="162" customHeight="1" spans="1:23">
      <c r="A162" s="221">
        <v>117</v>
      </c>
      <c r="B162" s="221" t="s">
        <v>1196</v>
      </c>
      <c r="C162" s="220" t="s">
        <v>277</v>
      </c>
      <c r="D162" s="220" t="s">
        <v>354</v>
      </c>
      <c r="E162" s="220" t="s">
        <v>535</v>
      </c>
      <c r="F162" s="220" t="s">
        <v>416</v>
      </c>
      <c r="G162" s="220" t="s">
        <v>648</v>
      </c>
      <c r="H162" s="220" t="s">
        <v>377</v>
      </c>
      <c r="I162" s="220" t="s">
        <v>282</v>
      </c>
      <c r="J162" s="220">
        <v>55</v>
      </c>
      <c r="K162" s="220">
        <v>65</v>
      </c>
      <c r="L162" s="220">
        <v>95</v>
      </c>
      <c r="M162" s="220">
        <v>95</v>
      </c>
      <c r="N162" s="220">
        <v>45</v>
      </c>
      <c r="O162" s="220">
        <v>85</v>
      </c>
      <c r="P162" s="220">
        <v>75</v>
      </c>
      <c r="Q162" s="239">
        <v>1.2</v>
      </c>
      <c r="R162" s="240">
        <v>25</v>
      </c>
      <c r="S162" s="241" t="s">
        <v>1191</v>
      </c>
      <c r="T162" s="241" t="s">
        <v>1197</v>
      </c>
      <c r="U162" s="241" t="s">
        <v>1193</v>
      </c>
      <c r="V162" s="241" t="s">
        <v>1198</v>
      </c>
      <c r="W162" s="241" t="s">
        <v>1199</v>
      </c>
    </row>
    <row r="163" customHeight="1" spans="1:23">
      <c r="A163" s="223">
        <v>118</v>
      </c>
      <c r="B163" s="223" t="s">
        <v>1200</v>
      </c>
      <c r="C163" s="222" t="s">
        <v>277</v>
      </c>
      <c r="D163" s="222" t="s">
        <v>354</v>
      </c>
      <c r="E163" s="222" t="s">
        <v>728</v>
      </c>
      <c r="F163" s="222" t="s">
        <v>1201</v>
      </c>
      <c r="G163" s="222" t="s">
        <v>489</v>
      </c>
      <c r="H163" s="222" t="s">
        <v>1202</v>
      </c>
      <c r="I163" s="222" t="s">
        <v>354</v>
      </c>
      <c r="J163" s="222">
        <v>45</v>
      </c>
      <c r="K163" s="222">
        <v>67</v>
      </c>
      <c r="L163" s="222">
        <v>60</v>
      </c>
      <c r="M163" s="222">
        <v>35</v>
      </c>
      <c r="N163" s="222">
        <v>50</v>
      </c>
      <c r="O163" s="222">
        <v>63</v>
      </c>
      <c r="P163" s="222">
        <v>225</v>
      </c>
      <c r="Q163" s="242">
        <v>0.6</v>
      </c>
      <c r="R163" s="243">
        <v>15</v>
      </c>
      <c r="S163" s="244" t="s">
        <v>1203</v>
      </c>
      <c r="T163" s="244" t="s">
        <v>1204</v>
      </c>
      <c r="U163" s="244" t="s">
        <v>1205</v>
      </c>
      <c r="V163" s="244" t="s">
        <v>1206</v>
      </c>
      <c r="W163" s="244" t="s">
        <v>1207</v>
      </c>
    </row>
    <row r="164" customHeight="1" spans="1:23">
      <c r="A164" s="221">
        <v>119</v>
      </c>
      <c r="B164" s="221" t="s">
        <v>1208</v>
      </c>
      <c r="C164" s="220" t="s">
        <v>277</v>
      </c>
      <c r="D164" s="220" t="s">
        <v>354</v>
      </c>
      <c r="E164" s="220" t="s">
        <v>728</v>
      </c>
      <c r="F164" s="220" t="s">
        <v>1201</v>
      </c>
      <c r="G164" s="220" t="s">
        <v>489</v>
      </c>
      <c r="H164" s="220" t="s">
        <v>1202</v>
      </c>
      <c r="I164" s="220" t="s">
        <v>354</v>
      </c>
      <c r="J164" s="220">
        <v>80</v>
      </c>
      <c r="K164" s="220">
        <v>92</v>
      </c>
      <c r="L164" s="220">
        <v>65</v>
      </c>
      <c r="M164" s="220">
        <v>65</v>
      </c>
      <c r="N164" s="220">
        <v>80</v>
      </c>
      <c r="O164" s="220">
        <v>68</v>
      </c>
      <c r="P164" s="220">
        <v>60</v>
      </c>
      <c r="Q164" s="239">
        <v>1.3</v>
      </c>
      <c r="R164" s="240">
        <v>39</v>
      </c>
      <c r="S164" s="241" t="s">
        <v>1209</v>
      </c>
      <c r="T164" s="241" t="s">
        <v>1210</v>
      </c>
      <c r="U164" s="241" t="s">
        <v>1205</v>
      </c>
      <c r="V164" s="241" t="s">
        <v>1206</v>
      </c>
      <c r="W164" s="241" t="s">
        <v>1211</v>
      </c>
    </row>
    <row r="165" customHeight="1" spans="1:23">
      <c r="A165" s="223">
        <v>120</v>
      </c>
      <c r="B165" s="223" t="s">
        <v>1212</v>
      </c>
      <c r="C165" s="222" t="s">
        <v>277</v>
      </c>
      <c r="D165" s="222" t="s">
        <v>354</v>
      </c>
      <c r="E165" s="222" t="s">
        <v>1213</v>
      </c>
      <c r="F165" s="222" t="s">
        <v>1167</v>
      </c>
      <c r="G165" s="222" t="s">
        <v>932</v>
      </c>
      <c r="H165" s="222" t="s">
        <v>843</v>
      </c>
      <c r="I165" s="222" t="s">
        <v>354</v>
      </c>
      <c r="J165" s="222">
        <v>30</v>
      </c>
      <c r="K165" s="222">
        <v>45</v>
      </c>
      <c r="L165" s="222">
        <v>55</v>
      </c>
      <c r="M165" s="222">
        <v>70</v>
      </c>
      <c r="N165" s="222">
        <v>55</v>
      </c>
      <c r="O165" s="222">
        <v>85</v>
      </c>
      <c r="P165" s="222">
        <v>225</v>
      </c>
      <c r="Q165" s="242">
        <v>0.8</v>
      </c>
      <c r="R165" s="243">
        <v>34.5</v>
      </c>
      <c r="S165" s="244" t="s">
        <v>1214</v>
      </c>
      <c r="T165" s="244" t="s">
        <v>1215</v>
      </c>
      <c r="U165" s="244"/>
      <c r="V165" s="244" t="s">
        <v>1216</v>
      </c>
      <c r="W165" s="244" t="s">
        <v>1217</v>
      </c>
    </row>
    <row r="166" customHeight="1" spans="1:23">
      <c r="A166" s="221">
        <v>121</v>
      </c>
      <c r="B166" s="221" t="s">
        <v>1218</v>
      </c>
      <c r="C166" s="220" t="s">
        <v>277</v>
      </c>
      <c r="D166" s="220" t="s">
        <v>280</v>
      </c>
      <c r="E166" s="220" t="s">
        <v>1213</v>
      </c>
      <c r="F166" s="220" t="s">
        <v>1167</v>
      </c>
      <c r="G166" s="220" t="s">
        <v>932</v>
      </c>
      <c r="H166" s="220" t="s">
        <v>843</v>
      </c>
      <c r="I166" s="220" t="s">
        <v>354</v>
      </c>
      <c r="J166" s="220">
        <v>60</v>
      </c>
      <c r="K166" s="220">
        <v>75</v>
      </c>
      <c r="L166" s="220">
        <v>85</v>
      </c>
      <c r="M166" s="220">
        <v>100</v>
      </c>
      <c r="N166" s="220">
        <v>85</v>
      </c>
      <c r="O166" s="220">
        <v>115</v>
      </c>
      <c r="P166" s="220">
        <v>60</v>
      </c>
      <c r="Q166" s="239">
        <v>1.1</v>
      </c>
      <c r="R166" s="240">
        <v>80</v>
      </c>
      <c r="S166" s="241" t="s">
        <v>1219</v>
      </c>
      <c r="T166" s="241" t="s">
        <v>1220</v>
      </c>
      <c r="U166" s="241"/>
      <c r="V166" s="241" t="s">
        <v>1221</v>
      </c>
      <c r="W166" s="241" t="s">
        <v>1222</v>
      </c>
    </row>
    <row r="167" customHeight="1" spans="1:23">
      <c r="A167" s="221">
        <v>121.1</v>
      </c>
      <c r="B167" s="221" t="s">
        <v>1223</v>
      </c>
      <c r="C167" s="220" t="s">
        <v>277</v>
      </c>
      <c r="D167" s="220" t="s">
        <v>280</v>
      </c>
      <c r="E167" s="220" t="s">
        <v>1224</v>
      </c>
      <c r="F167" s="220" t="s">
        <v>1224</v>
      </c>
      <c r="G167" s="220" t="s">
        <v>1224</v>
      </c>
      <c r="H167" s="220" t="s">
        <v>843</v>
      </c>
      <c r="I167" s="220" t="s">
        <v>354</v>
      </c>
      <c r="J167" s="220">
        <v>60</v>
      </c>
      <c r="K167" s="220">
        <v>100</v>
      </c>
      <c r="L167" s="220">
        <v>105</v>
      </c>
      <c r="M167" s="220">
        <v>130</v>
      </c>
      <c r="N167" s="220">
        <v>105</v>
      </c>
      <c r="O167" s="220">
        <v>120</v>
      </c>
      <c r="P167" s="220">
        <v>60</v>
      </c>
      <c r="Q167" s="239">
        <v>2.3</v>
      </c>
      <c r="R167" s="240">
        <v>80</v>
      </c>
      <c r="S167" s="241"/>
      <c r="T167" s="241"/>
      <c r="U167" s="241"/>
      <c r="V167" s="241"/>
      <c r="W167" s="241"/>
    </row>
    <row r="168" customHeight="1" spans="1:23">
      <c r="A168" s="223">
        <v>122</v>
      </c>
      <c r="B168" s="223" t="s">
        <v>1225</v>
      </c>
      <c r="C168" s="222" t="s">
        <v>280</v>
      </c>
      <c r="D168" s="222" t="s">
        <v>284</v>
      </c>
      <c r="E168" s="222" t="s">
        <v>1068</v>
      </c>
      <c r="F168" s="222" t="s">
        <v>1226</v>
      </c>
      <c r="G168" s="222" t="s">
        <v>696</v>
      </c>
      <c r="H168" s="222" t="s">
        <v>791</v>
      </c>
      <c r="I168" s="222" t="s">
        <v>354</v>
      </c>
      <c r="J168" s="222">
        <v>40</v>
      </c>
      <c r="K168" s="222">
        <v>45</v>
      </c>
      <c r="L168" s="222">
        <v>65</v>
      </c>
      <c r="M168" s="222">
        <v>100</v>
      </c>
      <c r="N168" s="222">
        <v>120</v>
      </c>
      <c r="O168" s="222">
        <v>90</v>
      </c>
      <c r="P168" s="222">
        <v>45</v>
      </c>
      <c r="Q168" s="242">
        <v>1.3</v>
      </c>
      <c r="R168" s="243">
        <v>54.5</v>
      </c>
      <c r="S168" s="244" t="s">
        <v>1227</v>
      </c>
      <c r="T168" s="244" t="s">
        <v>1228</v>
      </c>
      <c r="U168" s="244" t="s">
        <v>1229</v>
      </c>
      <c r="V168" s="244" t="s">
        <v>1230</v>
      </c>
      <c r="W168" s="244" t="s">
        <v>1231</v>
      </c>
    </row>
    <row r="169" customHeight="1" spans="1:23">
      <c r="A169" s="223">
        <v>122.1</v>
      </c>
      <c r="B169" s="223" t="s">
        <v>1232</v>
      </c>
      <c r="C169" s="222" t="s">
        <v>281</v>
      </c>
      <c r="D169" s="222" t="s">
        <v>280</v>
      </c>
      <c r="E169" s="222" t="s">
        <v>740</v>
      </c>
      <c r="F169" s="222" t="s">
        <v>1233</v>
      </c>
      <c r="G169" s="222" t="s">
        <v>967</v>
      </c>
      <c r="H169" s="222" t="s">
        <v>791</v>
      </c>
      <c r="I169" s="222" t="s">
        <v>354</v>
      </c>
      <c r="J169" s="222">
        <v>50</v>
      </c>
      <c r="K169" s="222">
        <v>65</v>
      </c>
      <c r="L169" s="222">
        <v>65</v>
      </c>
      <c r="M169" s="222">
        <v>90</v>
      </c>
      <c r="N169" s="222">
        <v>90</v>
      </c>
      <c r="O169" s="222">
        <v>100</v>
      </c>
      <c r="P169" s="222">
        <v>45</v>
      </c>
      <c r="Q169" s="242">
        <v>1.4</v>
      </c>
      <c r="R169" s="243">
        <v>56.8</v>
      </c>
      <c r="S169" s="244" t="s">
        <v>1234</v>
      </c>
      <c r="T169" s="244" t="s">
        <v>1235</v>
      </c>
      <c r="U169" s="244" t="s">
        <v>1236</v>
      </c>
      <c r="V169" s="244" t="s">
        <v>1237</v>
      </c>
      <c r="W169" s="244"/>
    </row>
    <row r="170" customHeight="1" spans="1:23">
      <c r="A170" s="221">
        <v>123</v>
      </c>
      <c r="B170" s="221" t="s">
        <v>1238</v>
      </c>
      <c r="C170" s="220" t="s">
        <v>268</v>
      </c>
      <c r="D170" s="220" t="s">
        <v>264</v>
      </c>
      <c r="E170" s="220" t="s">
        <v>415</v>
      </c>
      <c r="F170" s="220" t="s">
        <v>696</v>
      </c>
      <c r="G170" s="220" t="s">
        <v>809</v>
      </c>
      <c r="H170" s="220" t="s">
        <v>268</v>
      </c>
      <c r="I170" s="220" t="s">
        <v>354</v>
      </c>
      <c r="J170" s="220">
        <v>70</v>
      </c>
      <c r="K170" s="220">
        <v>110</v>
      </c>
      <c r="L170" s="220">
        <v>80</v>
      </c>
      <c r="M170" s="220">
        <v>55</v>
      </c>
      <c r="N170" s="220">
        <v>80</v>
      </c>
      <c r="O170" s="220">
        <v>105</v>
      </c>
      <c r="P170" s="220">
        <v>45</v>
      </c>
      <c r="Q170" s="239">
        <v>1.5</v>
      </c>
      <c r="R170" s="240">
        <v>56</v>
      </c>
      <c r="S170" s="241" t="s">
        <v>1239</v>
      </c>
      <c r="T170" s="241" t="s">
        <v>1240</v>
      </c>
      <c r="U170" s="241" t="s">
        <v>1241</v>
      </c>
      <c r="V170" s="241" t="s">
        <v>1242</v>
      </c>
      <c r="W170" s="241" t="s">
        <v>1243</v>
      </c>
    </row>
    <row r="171" customHeight="1" spans="1:23">
      <c r="A171" s="223">
        <v>124</v>
      </c>
      <c r="B171" s="223" t="s">
        <v>1244</v>
      </c>
      <c r="C171" s="222" t="s">
        <v>281</v>
      </c>
      <c r="D171" s="222" t="s">
        <v>280</v>
      </c>
      <c r="E171" s="222" t="s">
        <v>908</v>
      </c>
      <c r="F171" s="222" t="s">
        <v>1045</v>
      </c>
      <c r="G171" s="222" t="s">
        <v>647</v>
      </c>
      <c r="H171" s="222" t="s">
        <v>791</v>
      </c>
      <c r="I171" s="222" t="s">
        <v>354</v>
      </c>
      <c r="J171" s="222">
        <v>65</v>
      </c>
      <c r="K171" s="222">
        <v>50</v>
      </c>
      <c r="L171" s="222">
        <v>35</v>
      </c>
      <c r="M171" s="222">
        <v>115</v>
      </c>
      <c r="N171" s="222">
        <v>95</v>
      </c>
      <c r="O171" s="222">
        <v>95</v>
      </c>
      <c r="P171" s="222">
        <v>45</v>
      </c>
      <c r="Q171" s="242">
        <v>1.3</v>
      </c>
      <c r="R171" s="243">
        <v>40.6</v>
      </c>
      <c r="S171" s="244" t="s">
        <v>1245</v>
      </c>
      <c r="T171" s="244" t="s">
        <v>1246</v>
      </c>
      <c r="U171" s="244" t="s">
        <v>1247</v>
      </c>
      <c r="V171" s="244" t="s">
        <v>1248</v>
      </c>
      <c r="W171" s="244" t="s">
        <v>1249</v>
      </c>
    </row>
    <row r="172" customHeight="1" spans="1:23">
      <c r="A172" s="221">
        <v>125</v>
      </c>
      <c r="B172" s="221" t="s">
        <v>1250</v>
      </c>
      <c r="C172" s="220" t="s">
        <v>279</v>
      </c>
      <c r="D172" s="220" t="s">
        <v>354</v>
      </c>
      <c r="E172" s="220" t="s">
        <v>488</v>
      </c>
      <c r="F172" s="220" t="s">
        <v>488</v>
      </c>
      <c r="G172" s="220" t="s">
        <v>740</v>
      </c>
      <c r="H172" s="220" t="s">
        <v>791</v>
      </c>
      <c r="I172" s="220" t="s">
        <v>354</v>
      </c>
      <c r="J172" s="220">
        <v>65</v>
      </c>
      <c r="K172" s="220">
        <v>83</v>
      </c>
      <c r="L172" s="220">
        <v>57</v>
      </c>
      <c r="M172" s="220">
        <v>95</v>
      </c>
      <c r="N172" s="220">
        <v>85</v>
      </c>
      <c r="O172" s="220">
        <v>105</v>
      </c>
      <c r="P172" s="220">
        <v>45</v>
      </c>
      <c r="Q172" s="239">
        <v>1.1</v>
      </c>
      <c r="R172" s="240">
        <v>30</v>
      </c>
      <c r="S172" s="241" t="s">
        <v>1251</v>
      </c>
      <c r="T172" s="241" t="s">
        <v>1252</v>
      </c>
      <c r="U172" s="241"/>
      <c r="V172" s="241" t="s">
        <v>1253</v>
      </c>
      <c r="W172" s="241" t="s">
        <v>1254</v>
      </c>
    </row>
    <row r="173" customHeight="1" spans="1:23">
      <c r="A173" s="223">
        <v>126</v>
      </c>
      <c r="B173" s="223" t="s">
        <v>1255</v>
      </c>
      <c r="C173" s="222" t="s">
        <v>276</v>
      </c>
      <c r="D173" s="222" t="s">
        <v>354</v>
      </c>
      <c r="E173" s="222" t="s">
        <v>886</v>
      </c>
      <c r="F173" s="222" t="s">
        <v>886</v>
      </c>
      <c r="G173" s="222" t="s">
        <v>740</v>
      </c>
      <c r="H173" s="222" t="s">
        <v>791</v>
      </c>
      <c r="I173" s="222" t="s">
        <v>354</v>
      </c>
      <c r="J173" s="222">
        <v>65</v>
      </c>
      <c r="K173" s="222">
        <v>95</v>
      </c>
      <c r="L173" s="222">
        <v>57</v>
      </c>
      <c r="M173" s="222">
        <v>100</v>
      </c>
      <c r="N173" s="222">
        <v>85</v>
      </c>
      <c r="O173" s="222">
        <v>93</v>
      </c>
      <c r="P173" s="222">
        <v>45</v>
      </c>
      <c r="Q173" s="242">
        <v>1.3</v>
      </c>
      <c r="R173" s="243">
        <v>44.5</v>
      </c>
      <c r="S173" s="244" t="s">
        <v>1256</v>
      </c>
      <c r="T173" s="244" t="s">
        <v>1257</v>
      </c>
      <c r="U173" s="244"/>
      <c r="V173" s="244" t="s">
        <v>1258</v>
      </c>
      <c r="W173" s="244" t="s">
        <v>1259</v>
      </c>
    </row>
    <row r="174" customHeight="1" spans="1:23">
      <c r="A174" s="221">
        <v>127</v>
      </c>
      <c r="B174" s="221" t="s">
        <v>1260</v>
      </c>
      <c r="C174" s="220" t="s">
        <v>268</v>
      </c>
      <c r="D174" s="220" t="s">
        <v>354</v>
      </c>
      <c r="E174" s="220" t="s">
        <v>1056</v>
      </c>
      <c r="F174" s="220" t="s">
        <v>1261</v>
      </c>
      <c r="G174" s="220" t="s">
        <v>1262</v>
      </c>
      <c r="H174" s="220" t="s">
        <v>268</v>
      </c>
      <c r="I174" s="220" t="s">
        <v>354</v>
      </c>
      <c r="J174" s="220">
        <v>65</v>
      </c>
      <c r="K174" s="220">
        <v>125</v>
      </c>
      <c r="L174" s="220">
        <v>100</v>
      </c>
      <c r="M174" s="220">
        <v>55</v>
      </c>
      <c r="N174" s="220">
        <v>70</v>
      </c>
      <c r="O174" s="220">
        <v>85</v>
      </c>
      <c r="P174" s="220">
        <v>45</v>
      </c>
      <c r="Q174" s="239">
        <v>1.5</v>
      </c>
      <c r="R174" s="240">
        <v>55</v>
      </c>
      <c r="S174" s="241" t="s">
        <v>1263</v>
      </c>
      <c r="T174" s="241" t="s">
        <v>1264</v>
      </c>
      <c r="U174" s="241" t="s">
        <v>1265</v>
      </c>
      <c r="V174" s="241" t="s">
        <v>1266</v>
      </c>
      <c r="W174" s="241" t="s">
        <v>1267</v>
      </c>
    </row>
    <row r="175" customHeight="1" spans="1:23">
      <c r="A175" s="221">
        <v>127.1</v>
      </c>
      <c r="B175" s="221" t="s">
        <v>1268</v>
      </c>
      <c r="C175" s="220" t="s">
        <v>268</v>
      </c>
      <c r="D175" s="220" t="s">
        <v>264</v>
      </c>
      <c r="E175" s="220" t="s">
        <v>1269</v>
      </c>
      <c r="F175" s="220" t="s">
        <v>1269</v>
      </c>
      <c r="G175" s="220" t="s">
        <v>1269</v>
      </c>
      <c r="H175" s="220" t="s">
        <v>268</v>
      </c>
      <c r="I175" s="220" t="s">
        <v>354</v>
      </c>
      <c r="J175" s="220">
        <v>65</v>
      </c>
      <c r="K175" s="220">
        <v>155</v>
      </c>
      <c r="L175" s="220">
        <v>120</v>
      </c>
      <c r="M175" s="220">
        <v>65</v>
      </c>
      <c r="N175" s="220">
        <v>90</v>
      </c>
      <c r="O175" s="220">
        <v>105</v>
      </c>
      <c r="P175" s="220">
        <v>45</v>
      </c>
      <c r="Q175" s="239">
        <v>1.7</v>
      </c>
      <c r="R175" s="240">
        <v>59</v>
      </c>
      <c r="S175" s="241"/>
      <c r="T175" s="241"/>
      <c r="U175" s="241"/>
      <c r="V175" s="241"/>
      <c r="W175" s="241"/>
    </row>
    <row r="176" customHeight="1" spans="1:23">
      <c r="A176" s="223">
        <v>128</v>
      </c>
      <c r="B176" s="223" t="s">
        <v>1270</v>
      </c>
      <c r="C176" s="222" t="s">
        <v>262</v>
      </c>
      <c r="D176" s="222" t="s">
        <v>354</v>
      </c>
      <c r="E176" s="222" t="s">
        <v>475</v>
      </c>
      <c r="F176" s="222" t="s">
        <v>741</v>
      </c>
      <c r="G176" s="222" t="s">
        <v>548</v>
      </c>
      <c r="H176" s="222" t="s">
        <v>442</v>
      </c>
      <c r="I176" s="222" t="s">
        <v>354</v>
      </c>
      <c r="J176" s="222">
        <v>75</v>
      </c>
      <c r="K176" s="222">
        <v>100</v>
      </c>
      <c r="L176" s="222">
        <v>95</v>
      </c>
      <c r="M176" s="222">
        <v>40</v>
      </c>
      <c r="N176" s="222">
        <v>70</v>
      </c>
      <c r="O176" s="222">
        <v>110</v>
      </c>
      <c r="P176" s="222">
        <v>45</v>
      </c>
      <c r="Q176" s="242">
        <v>1.3</v>
      </c>
      <c r="R176" s="243">
        <v>88.4</v>
      </c>
      <c r="S176" s="244" t="s">
        <v>1271</v>
      </c>
      <c r="T176" s="244" t="s">
        <v>1272</v>
      </c>
      <c r="U176" s="244" t="s">
        <v>1273</v>
      </c>
      <c r="V176" s="244" t="s">
        <v>1274</v>
      </c>
      <c r="W176" s="244" t="s">
        <v>1275</v>
      </c>
    </row>
    <row r="177" customHeight="1" spans="1:23">
      <c r="A177" s="223">
        <v>128.1</v>
      </c>
      <c r="B177" s="223" t="s">
        <v>1276</v>
      </c>
      <c r="C177" s="222" t="s">
        <v>263</v>
      </c>
      <c r="D177" s="222" t="s">
        <v>354</v>
      </c>
      <c r="E177" s="222" t="s">
        <v>475</v>
      </c>
      <c r="F177" s="222" t="s">
        <v>741</v>
      </c>
      <c r="G177" s="222" t="s">
        <v>1277</v>
      </c>
      <c r="H177" s="222" t="s">
        <v>442</v>
      </c>
      <c r="I177" s="222" t="s">
        <v>354</v>
      </c>
      <c r="J177" s="222">
        <v>75</v>
      </c>
      <c r="K177" s="222">
        <v>110</v>
      </c>
      <c r="L177" s="222">
        <v>105</v>
      </c>
      <c r="M177" s="222">
        <v>30</v>
      </c>
      <c r="N177" s="222">
        <v>70</v>
      </c>
      <c r="O177" s="222">
        <v>100</v>
      </c>
      <c r="P177" s="222">
        <v>45</v>
      </c>
      <c r="Q177" s="242">
        <v>1.4</v>
      </c>
      <c r="R177" s="243">
        <v>115</v>
      </c>
      <c r="S177" s="244" t="s">
        <v>1278</v>
      </c>
      <c r="T177" s="244" t="s">
        <v>1279</v>
      </c>
      <c r="U177" s="244" t="s">
        <v>1273</v>
      </c>
      <c r="V177" s="244"/>
      <c r="W177" s="244"/>
    </row>
    <row r="178" customHeight="1" spans="1:23">
      <c r="A178" s="223">
        <v>128.2</v>
      </c>
      <c r="B178" s="223" t="s">
        <v>1280</v>
      </c>
      <c r="C178" s="222" t="s">
        <v>263</v>
      </c>
      <c r="D178" s="222" t="s">
        <v>276</v>
      </c>
      <c r="E178" s="222" t="s">
        <v>475</v>
      </c>
      <c r="F178" s="222" t="s">
        <v>741</v>
      </c>
      <c r="G178" s="222" t="s">
        <v>1277</v>
      </c>
      <c r="H178" s="222" t="s">
        <v>442</v>
      </c>
      <c r="I178" s="222" t="s">
        <v>354</v>
      </c>
      <c r="J178" s="222">
        <v>75</v>
      </c>
      <c r="K178" s="222">
        <v>110</v>
      </c>
      <c r="L178" s="222">
        <v>105</v>
      </c>
      <c r="M178" s="222">
        <v>30</v>
      </c>
      <c r="N178" s="222">
        <v>70</v>
      </c>
      <c r="O178" s="222">
        <v>100</v>
      </c>
      <c r="P178" s="222">
        <v>45</v>
      </c>
      <c r="Q178" s="242">
        <v>1.4</v>
      </c>
      <c r="R178" s="243">
        <v>85</v>
      </c>
      <c r="S178" s="244" t="s">
        <v>1281</v>
      </c>
      <c r="T178" s="244" t="s">
        <v>1282</v>
      </c>
      <c r="U178" s="244" t="s">
        <v>1273</v>
      </c>
      <c r="V178" s="244"/>
      <c r="W178" s="244"/>
    </row>
    <row r="179" customHeight="1" spans="1:23">
      <c r="A179" s="223">
        <v>128.3</v>
      </c>
      <c r="B179" s="223" t="s">
        <v>1283</v>
      </c>
      <c r="C179" s="222" t="s">
        <v>263</v>
      </c>
      <c r="D179" s="222" t="s">
        <v>277</v>
      </c>
      <c r="E179" s="222" t="s">
        <v>475</v>
      </c>
      <c r="F179" s="222" t="s">
        <v>741</v>
      </c>
      <c r="G179" s="222" t="s">
        <v>1277</v>
      </c>
      <c r="H179" s="222" t="s">
        <v>442</v>
      </c>
      <c r="I179" s="222" t="s">
        <v>354</v>
      </c>
      <c r="J179" s="222">
        <v>75</v>
      </c>
      <c r="K179" s="222">
        <v>110</v>
      </c>
      <c r="L179" s="222">
        <v>105</v>
      </c>
      <c r="M179" s="222">
        <v>30</v>
      </c>
      <c r="N179" s="222">
        <v>70</v>
      </c>
      <c r="O179" s="222">
        <v>100</v>
      </c>
      <c r="P179" s="222">
        <v>45</v>
      </c>
      <c r="Q179" s="242">
        <v>1.4</v>
      </c>
      <c r="R179" s="243">
        <v>110</v>
      </c>
      <c r="S179" s="244" t="s">
        <v>1284</v>
      </c>
      <c r="T179" s="244" t="s">
        <v>1285</v>
      </c>
      <c r="U179" s="244" t="s">
        <v>1273</v>
      </c>
      <c r="V179" s="244"/>
      <c r="W179" s="244"/>
    </row>
    <row r="180" customHeight="1" spans="1:23">
      <c r="A180" s="221">
        <v>129</v>
      </c>
      <c r="B180" s="221" t="s">
        <v>1286</v>
      </c>
      <c r="C180" s="220" t="s">
        <v>277</v>
      </c>
      <c r="D180" s="220" t="s">
        <v>354</v>
      </c>
      <c r="E180" s="220" t="s">
        <v>728</v>
      </c>
      <c r="F180" s="220" t="s">
        <v>728</v>
      </c>
      <c r="G180" s="220" t="s">
        <v>703</v>
      </c>
      <c r="H180" s="220" t="s">
        <v>1202</v>
      </c>
      <c r="I180" s="220" t="s">
        <v>282</v>
      </c>
      <c r="J180" s="220">
        <v>20</v>
      </c>
      <c r="K180" s="220">
        <v>10</v>
      </c>
      <c r="L180" s="220">
        <v>55</v>
      </c>
      <c r="M180" s="220">
        <v>15</v>
      </c>
      <c r="N180" s="220">
        <v>20</v>
      </c>
      <c r="O180" s="220">
        <v>80</v>
      </c>
      <c r="P180" s="220">
        <v>255</v>
      </c>
      <c r="Q180" s="239">
        <v>0.9</v>
      </c>
      <c r="R180" s="240">
        <v>10</v>
      </c>
      <c r="S180" s="241" t="s">
        <v>1287</v>
      </c>
      <c r="T180" s="241" t="s">
        <v>1288</v>
      </c>
      <c r="U180" s="241"/>
      <c r="V180" s="241" t="s">
        <v>1289</v>
      </c>
      <c r="W180" s="241" t="s">
        <v>1290</v>
      </c>
    </row>
    <row r="181" customHeight="1" spans="1:23">
      <c r="A181" s="223">
        <v>130</v>
      </c>
      <c r="B181" s="223" t="s">
        <v>1291</v>
      </c>
      <c r="C181" s="222" t="s">
        <v>277</v>
      </c>
      <c r="D181" s="222" t="s">
        <v>264</v>
      </c>
      <c r="E181" s="222" t="s">
        <v>475</v>
      </c>
      <c r="F181" s="222" t="s">
        <v>475</v>
      </c>
      <c r="G181" s="222" t="s">
        <v>1262</v>
      </c>
      <c r="H181" s="222" t="s">
        <v>1202</v>
      </c>
      <c r="I181" s="222" t="s">
        <v>282</v>
      </c>
      <c r="J181" s="222">
        <v>95</v>
      </c>
      <c r="K181" s="222">
        <v>125</v>
      </c>
      <c r="L181" s="222">
        <v>79</v>
      </c>
      <c r="M181" s="222">
        <v>60</v>
      </c>
      <c r="N181" s="222">
        <v>100</v>
      </c>
      <c r="O181" s="222">
        <v>81</v>
      </c>
      <c r="P181" s="222">
        <v>45</v>
      </c>
      <c r="Q181" s="242">
        <v>6.5</v>
      </c>
      <c r="R181" s="243">
        <v>235</v>
      </c>
      <c r="S181" s="244" t="s">
        <v>1292</v>
      </c>
      <c r="T181" s="244" t="s">
        <v>1293</v>
      </c>
      <c r="U181" s="244"/>
      <c r="V181" s="244" t="s">
        <v>1294</v>
      </c>
      <c r="W181" s="244" t="s">
        <v>1295</v>
      </c>
    </row>
    <row r="182" customHeight="1" spans="1:23">
      <c r="A182" s="223">
        <v>130.1</v>
      </c>
      <c r="B182" s="223" t="s">
        <v>1296</v>
      </c>
      <c r="C182" s="222" t="s">
        <v>277</v>
      </c>
      <c r="D182" s="222" t="s">
        <v>283</v>
      </c>
      <c r="E182" s="222" t="s">
        <v>1261</v>
      </c>
      <c r="F182" s="222" t="s">
        <v>1261</v>
      </c>
      <c r="G182" s="222" t="s">
        <v>1261</v>
      </c>
      <c r="H182" s="222" t="s">
        <v>1202</v>
      </c>
      <c r="I182" s="222" t="s">
        <v>282</v>
      </c>
      <c r="J182" s="222">
        <v>95</v>
      </c>
      <c r="K182" s="222">
        <v>155</v>
      </c>
      <c r="L182" s="222">
        <v>109</v>
      </c>
      <c r="M182" s="222">
        <v>70</v>
      </c>
      <c r="N182" s="222">
        <v>130</v>
      </c>
      <c r="O182" s="222">
        <v>81</v>
      </c>
      <c r="P182" s="222">
        <v>45</v>
      </c>
      <c r="Q182" s="242">
        <v>6.5</v>
      </c>
      <c r="R182" s="243">
        <v>305</v>
      </c>
      <c r="S182" s="244"/>
      <c r="T182" s="244"/>
      <c r="U182" s="244"/>
      <c r="V182" s="244"/>
      <c r="W182" s="244"/>
    </row>
    <row r="183" customHeight="1" spans="1:23">
      <c r="A183" s="221">
        <v>131</v>
      </c>
      <c r="B183" s="221" t="s">
        <v>1297</v>
      </c>
      <c r="C183" s="220" t="s">
        <v>277</v>
      </c>
      <c r="D183" s="220" t="s">
        <v>281</v>
      </c>
      <c r="E183" s="220" t="s">
        <v>774</v>
      </c>
      <c r="F183" s="220" t="s">
        <v>926</v>
      </c>
      <c r="G183" s="220" t="s">
        <v>966</v>
      </c>
      <c r="H183" s="220" t="s">
        <v>336</v>
      </c>
      <c r="I183" s="220" t="s">
        <v>377</v>
      </c>
      <c r="J183" s="220">
        <v>130</v>
      </c>
      <c r="K183" s="220">
        <v>85</v>
      </c>
      <c r="L183" s="220">
        <v>80</v>
      </c>
      <c r="M183" s="220">
        <v>85</v>
      </c>
      <c r="N183" s="220">
        <v>95</v>
      </c>
      <c r="O183" s="220">
        <v>60</v>
      </c>
      <c r="P183" s="220">
        <v>45</v>
      </c>
      <c r="Q183" s="239">
        <v>2.5</v>
      </c>
      <c r="R183" s="240">
        <v>220</v>
      </c>
      <c r="S183" s="241" t="s">
        <v>1298</v>
      </c>
      <c r="T183" s="241" t="s">
        <v>1299</v>
      </c>
      <c r="U183" s="241" t="s">
        <v>1300</v>
      </c>
      <c r="V183" s="241" t="s">
        <v>1301</v>
      </c>
      <c r="W183" s="241" t="s">
        <v>1302</v>
      </c>
    </row>
    <row r="184" customHeight="1" spans="1:23">
      <c r="A184" s="223">
        <v>132</v>
      </c>
      <c r="B184" s="223" t="s">
        <v>1303</v>
      </c>
      <c r="C184" s="222" t="s">
        <v>262</v>
      </c>
      <c r="D184" s="222" t="s">
        <v>354</v>
      </c>
      <c r="E184" s="222" t="s">
        <v>715</v>
      </c>
      <c r="F184" s="222" t="s">
        <v>715</v>
      </c>
      <c r="G184" s="222" t="s">
        <v>1304</v>
      </c>
      <c r="H184" s="222" t="s">
        <v>1303</v>
      </c>
      <c r="I184" s="222" t="s">
        <v>354</v>
      </c>
      <c r="J184" s="222">
        <v>48</v>
      </c>
      <c r="K184" s="222">
        <v>48</v>
      </c>
      <c r="L184" s="222">
        <v>48</v>
      </c>
      <c r="M184" s="222">
        <v>48</v>
      </c>
      <c r="N184" s="222">
        <v>48</v>
      </c>
      <c r="O184" s="222">
        <v>48</v>
      </c>
      <c r="P184" s="222">
        <v>35</v>
      </c>
      <c r="Q184" s="242">
        <v>0.3</v>
      </c>
      <c r="R184" s="243">
        <v>4</v>
      </c>
      <c r="S184" s="244" t="s">
        <v>1305</v>
      </c>
      <c r="T184" s="244"/>
      <c r="U184" s="244"/>
      <c r="V184" s="244"/>
      <c r="W184" s="244"/>
    </row>
    <row r="185" customHeight="1" spans="1:23">
      <c r="A185" s="221">
        <v>133</v>
      </c>
      <c r="B185" s="221" t="s">
        <v>1306</v>
      </c>
      <c r="C185" s="220" t="s">
        <v>262</v>
      </c>
      <c r="D185" s="220" t="s">
        <v>354</v>
      </c>
      <c r="E185" s="220" t="s">
        <v>394</v>
      </c>
      <c r="F185" s="220" t="s">
        <v>422</v>
      </c>
      <c r="G185" s="220" t="s">
        <v>894</v>
      </c>
      <c r="H185" s="220" t="s">
        <v>442</v>
      </c>
      <c r="I185" s="220" t="s">
        <v>354</v>
      </c>
      <c r="J185" s="220">
        <v>55</v>
      </c>
      <c r="K185" s="220">
        <v>55</v>
      </c>
      <c r="L185" s="220">
        <v>50</v>
      </c>
      <c r="M185" s="220">
        <v>45</v>
      </c>
      <c r="N185" s="220">
        <v>65</v>
      </c>
      <c r="O185" s="220">
        <v>55</v>
      </c>
      <c r="P185" s="220">
        <v>45</v>
      </c>
      <c r="Q185" s="239">
        <v>0.3</v>
      </c>
      <c r="R185" s="240">
        <v>6.5</v>
      </c>
      <c r="S185" s="241" t="s">
        <v>1307</v>
      </c>
      <c r="T185" s="241" t="s">
        <v>1308</v>
      </c>
      <c r="U185" s="241" t="s">
        <v>1309</v>
      </c>
      <c r="V185" s="241" t="s">
        <v>1310</v>
      </c>
      <c r="W185" s="241" t="s">
        <v>1311</v>
      </c>
    </row>
    <row r="186" customHeight="1" spans="1:23">
      <c r="A186" s="221">
        <v>133.1</v>
      </c>
      <c r="B186" s="221" t="s">
        <v>1312</v>
      </c>
      <c r="C186" s="220" t="s">
        <v>262</v>
      </c>
      <c r="D186" s="220" t="s">
        <v>354</v>
      </c>
      <c r="E186" s="220" t="s">
        <v>394</v>
      </c>
      <c r="F186" s="220" t="s">
        <v>422</v>
      </c>
      <c r="G186" s="220" t="s">
        <v>894</v>
      </c>
      <c r="H186" s="220" t="s">
        <v>442</v>
      </c>
      <c r="I186" s="220" t="s">
        <v>354</v>
      </c>
      <c r="J186" s="220">
        <v>65</v>
      </c>
      <c r="K186" s="220">
        <v>75</v>
      </c>
      <c r="L186" s="220">
        <v>70</v>
      </c>
      <c r="M186" s="220">
        <v>65</v>
      </c>
      <c r="N186" s="220">
        <v>85</v>
      </c>
      <c r="O186" s="220">
        <v>75</v>
      </c>
      <c r="P186" s="220">
        <v>45</v>
      </c>
      <c r="Q186" s="239">
        <v>0.3</v>
      </c>
      <c r="R186" s="240">
        <v>6.5</v>
      </c>
      <c r="S186" s="241" t="s">
        <v>1313</v>
      </c>
      <c r="T186" s="241" t="s">
        <v>1314</v>
      </c>
      <c r="U186" s="241" t="s">
        <v>1309</v>
      </c>
      <c r="V186" s="241" t="s">
        <v>1315</v>
      </c>
      <c r="W186" s="241"/>
    </row>
    <row r="187" customHeight="1" spans="1:23">
      <c r="A187" s="223">
        <v>134</v>
      </c>
      <c r="B187" s="223" t="s">
        <v>1316</v>
      </c>
      <c r="C187" s="222" t="s">
        <v>277</v>
      </c>
      <c r="D187" s="222" t="s">
        <v>354</v>
      </c>
      <c r="E187" s="222" t="s">
        <v>774</v>
      </c>
      <c r="F187" s="222" t="s">
        <v>774</v>
      </c>
      <c r="G187" s="222" t="s">
        <v>966</v>
      </c>
      <c r="H187" s="222" t="s">
        <v>442</v>
      </c>
      <c r="I187" s="222" t="s">
        <v>354</v>
      </c>
      <c r="J187" s="222">
        <v>130</v>
      </c>
      <c r="K187" s="222">
        <v>65</v>
      </c>
      <c r="L187" s="222">
        <v>60</v>
      </c>
      <c r="M187" s="222">
        <v>110</v>
      </c>
      <c r="N187" s="222">
        <v>95</v>
      </c>
      <c r="O187" s="222">
        <v>65</v>
      </c>
      <c r="P187" s="222">
        <v>45</v>
      </c>
      <c r="Q187" s="242">
        <v>1</v>
      </c>
      <c r="R187" s="243">
        <v>29</v>
      </c>
      <c r="S187" s="244" t="s">
        <v>1317</v>
      </c>
      <c r="T187" s="244" t="s">
        <v>1318</v>
      </c>
      <c r="U187" s="244" t="s">
        <v>1309</v>
      </c>
      <c r="V187" s="244" t="s">
        <v>1319</v>
      </c>
      <c r="W187" s="244" t="s">
        <v>1320</v>
      </c>
    </row>
    <row r="188" customHeight="1" spans="1:23">
      <c r="A188" s="221">
        <v>135</v>
      </c>
      <c r="B188" s="221" t="s">
        <v>1321</v>
      </c>
      <c r="C188" s="220" t="s">
        <v>279</v>
      </c>
      <c r="D188" s="220" t="s">
        <v>354</v>
      </c>
      <c r="E188" s="220" t="s">
        <v>1322</v>
      </c>
      <c r="F188" s="220" t="s">
        <v>1322</v>
      </c>
      <c r="G188" s="220" t="s">
        <v>1323</v>
      </c>
      <c r="H188" s="220" t="s">
        <v>442</v>
      </c>
      <c r="I188" s="220" t="s">
        <v>354</v>
      </c>
      <c r="J188" s="220">
        <v>65</v>
      </c>
      <c r="K188" s="220">
        <v>65</v>
      </c>
      <c r="L188" s="220">
        <v>60</v>
      </c>
      <c r="M188" s="220">
        <v>110</v>
      </c>
      <c r="N188" s="220">
        <v>95</v>
      </c>
      <c r="O188" s="220">
        <v>130</v>
      </c>
      <c r="P188" s="220">
        <v>45</v>
      </c>
      <c r="Q188" s="239">
        <v>0.8</v>
      </c>
      <c r="R188" s="240">
        <v>24.5</v>
      </c>
      <c r="S188" s="241" t="s">
        <v>1324</v>
      </c>
      <c r="T188" s="241" t="s">
        <v>1325</v>
      </c>
      <c r="U188" s="241" t="s">
        <v>1309</v>
      </c>
      <c r="V188" s="241" t="s">
        <v>1326</v>
      </c>
      <c r="W188" s="241" t="s">
        <v>1327</v>
      </c>
    </row>
    <row r="189" customHeight="1" spans="1:23">
      <c r="A189" s="223">
        <v>136</v>
      </c>
      <c r="B189" s="223" t="s">
        <v>1328</v>
      </c>
      <c r="C189" s="222" t="s">
        <v>276</v>
      </c>
      <c r="D189" s="222" t="s">
        <v>354</v>
      </c>
      <c r="E189" s="222" t="s">
        <v>583</v>
      </c>
      <c r="F189" s="222" t="s">
        <v>583</v>
      </c>
      <c r="G189" s="222" t="s">
        <v>440</v>
      </c>
      <c r="H189" s="222" t="s">
        <v>442</v>
      </c>
      <c r="I189" s="222" t="s">
        <v>354</v>
      </c>
      <c r="J189" s="222">
        <v>65</v>
      </c>
      <c r="K189" s="222">
        <v>130</v>
      </c>
      <c r="L189" s="222">
        <v>60</v>
      </c>
      <c r="M189" s="222">
        <v>95</v>
      </c>
      <c r="N189" s="222">
        <v>110</v>
      </c>
      <c r="O189" s="222">
        <v>65</v>
      </c>
      <c r="P189" s="222">
        <v>45</v>
      </c>
      <c r="Q189" s="242">
        <v>0.9</v>
      </c>
      <c r="R189" s="243">
        <v>25</v>
      </c>
      <c r="S189" s="244" t="s">
        <v>1329</v>
      </c>
      <c r="T189" s="244" t="s">
        <v>1330</v>
      </c>
      <c r="U189" s="244" t="s">
        <v>1309</v>
      </c>
      <c r="V189" s="244" t="s">
        <v>1331</v>
      </c>
      <c r="W189" s="244" t="s">
        <v>1332</v>
      </c>
    </row>
    <row r="190" customHeight="1" spans="1:23">
      <c r="A190" s="221">
        <v>137</v>
      </c>
      <c r="B190" s="221" t="s">
        <v>1333</v>
      </c>
      <c r="C190" s="220" t="s">
        <v>262</v>
      </c>
      <c r="D190" s="220" t="s">
        <v>354</v>
      </c>
      <c r="E190" s="220" t="s">
        <v>807</v>
      </c>
      <c r="F190" s="220" t="s">
        <v>1334</v>
      </c>
      <c r="G190" s="220" t="s">
        <v>932</v>
      </c>
      <c r="H190" s="220" t="s">
        <v>856</v>
      </c>
      <c r="I190" s="220" t="s">
        <v>354</v>
      </c>
      <c r="J190" s="220">
        <v>65</v>
      </c>
      <c r="K190" s="220">
        <v>60</v>
      </c>
      <c r="L190" s="220">
        <v>70</v>
      </c>
      <c r="M190" s="220">
        <v>85</v>
      </c>
      <c r="N190" s="220">
        <v>75</v>
      </c>
      <c r="O190" s="220">
        <v>40</v>
      </c>
      <c r="P190" s="220">
        <v>45</v>
      </c>
      <c r="Q190" s="239">
        <v>0.8</v>
      </c>
      <c r="R190" s="240">
        <v>36.5</v>
      </c>
      <c r="S190" s="241" t="s">
        <v>1335</v>
      </c>
      <c r="T190" s="241" t="s">
        <v>1336</v>
      </c>
      <c r="U190" s="241"/>
      <c r="V190" s="241" t="s">
        <v>1337</v>
      </c>
      <c r="W190" s="241" t="s">
        <v>1338</v>
      </c>
    </row>
    <row r="191" customHeight="1" spans="1:23">
      <c r="A191" s="223">
        <v>138</v>
      </c>
      <c r="B191" s="223" t="s">
        <v>1339</v>
      </c>
      <c r="C191" s="222" t="s">
        <v>267</v>
      </c>
      <c r="D191" s="222" t="s">
        <v>277</v>
      </c>
      <c r="E191" s="222" t="s">
        <v>728</v>
      </c>
      <c r="F191" s="222" t="s">
        <v>926</v>
      </c>
      <c r="G191" s="222" t="s">
        <v>1037</v>
      </c>
      <c r="H191" s="222" t="s">
        <v>377</v>
      </c>
      <c r="I191" s="222" t="s">
        <v>843</v>
      </c>
      <c r="J191" s="222">
        <v>35</v>
      </c>
      <c r="K191" s="222">
        <v>40</v>
      </c>
      <c r="L191" s="222">
        <v>100</v>
      </c>
      <c r="M191" s="222">
        <v>90</v>
      </c>
      <c r="N191" s="222">
        <v>55</v>
      </c>
      <c r="O191" s="222">
        <v>35</v>
      </c>
      <c r="P191" s="222">
        <v>45</v>
      </c>
      <c r="Q191" s="242">
        <v>0.4</v>
      </c>
      <c r="R191" s="243">
        <v>7.5</v>
      </c>
      <c r="S191" s="244" t="s">
        <v>1340</v>
      </c>
      <c r="T191" s="244" t="s">
        <v>1341</v>
      </c>
      <c r="U191" s="244" t="s">
        <v>1342</v>
      </c>
      <c r="V191" s="244" t="s">
        <v>1343</v>
      </c>
      <c r="W191" s="244" t="s">
        <v>1344</v>
      </c>
    </row>
    <row r="192" customHeight="1" spans="1:23">
      <c r="A192" s="221">
        <v>139</v>
      </c>
      <c r="B192" s="221" t="s">
        <v>1345</v>
      </c>
      <c r="C192" s="220" t="s">
        <v>267</v>
      </c>
      <c r="D192" s="220" t="s">
        <v>277</v>
      </c>
      <c r="E192" s="220" t="s">
        <v>728</v>
      </c>
      <c r="F192" s="220" t="s">
        <v>926</v>
      </c>
      <c r="G192" s="220" t="s">
        <v>1037</v>
      </c>
      <c r="H192" s="220" t="s">
        <v>377</v>
      </c>
      <c r="I192" s="220" t="s">
        <v>843</v>
      </c>
      <c r="J192" s="220">
        <v>70</v>
      </c>
      <c r="K192" s="220">
        <v>60</v>
      </c>
      <c r="L192" s="220">
        <v>125</v>
      </c>
      <c r="M192" s="220">
        <v>115</v>
      </c>
      <c r="N192" s="220">
        <v>70</v>
      </c>
      <c r="O192" s="220">
        <v>55</v>
      </c>
      <c r="P192" s="220">
        <v>45</v>
      </c>
      <c r="Q192" s="239">
        <v>1</v>
      </c>
      <c r="R192" s="240">
        <v>35</v>
      </c>
      <c r="S192" s="241" t="s">
        <v>1346</v>
      </c>
      <c r="T192" s="241" t="s">
        <v>1347</v>
      </c>
      <c r="U192" s="241" t="s">
        <v>1342</v>
      </c>
      <c r="V192" s="241" t="s">
        <v>1348</v>
      </c>
      <c r="W192" s="241" t="s">
        <v>1349</v>
      </c>
    </row>
    <row r="193" customHeight="1" spans="1:23">
      <c r="A193" s="223">
        <v>140</v>
      </c>
      <c r="B193" s="223" t="s">
        <v>1350</v>
      </c>
      <c r="C193" s="222" t="s">
        <v>267</v>
      </c>
      <c r="D193" s="222" t="s">
        <v>277</v>
      </c>
      <c r="E193" s="222" t="s">
        <v>728</v>
      </c>
      <c r="F193" s="222" t="s">
        <v>1105</v>
      </c>
      <c r="G193" s="222" t="s">
        <v>1037</v>
      </c>
      <c r="H193" s="222" t="s">
        <v>377</v>
      </c>
      <c r="I193" s="222" t="s">
        <v>843</v>
      </c>
      <c r="J193" s="222">
        <v>30</v>
      </c>
      <c r="K193" s="222">
        <v>80</v>
      </c>
      <c r="L193" s="222">
        <v>90</v>
      </c>
      <c r="M193" s="222">
        <v>55</v>
      </c>
      <c r="N193" s="222">
        <v>45</v>
      </c>
      <c r="O193" s="222">
        <v>55</v>
      </c>
      <c r="P193" s="222">
        <v>45</v>
      </c>
      <c r="Q193" s="242">
        <v>0.5</v>
      </c>
      <c r="R193" s="243">
        <v>11.5</v>
      </c>
      <c r="S193" s="244" t="s">
        <v>1351</v>
      </c>
      <c r="T193" s="244" t="s">
        <v>1352</v>
      </c>
      <c r="U193" s="244" t="s">
        <v>1353</v>
      </c>
      <c r="V193" s="244" t="s">
        <v>1354</v>
      </c>
      <c r="W193" s="244" t="s">
        <v>1355</v>
      </c>
    </row>
    <row r="194" customHeight="1" spans="1:23">
      <c r="A194" s="221">
        <v>141</v>
      </c>
      <c r="B194" s="221" t="s">
        <v>1356</v>
      </c>
      <c r="C194" s="220" t="s">
        <v>267</v>
      </c>
      <c r="D194" s="220" t="s">
        <v>277</v>
      </c>
      <c r="E194" s="220" t="s">
        <v>728</v>
      </c>
      <c r="F194" s="220" t="s">
        <v>1105</v>
      </c>
      <c r="G194" s="220" t="s">
        <v>1037</v>
      </c>
      <c r="H194" s="220" t="s">
        <v>377</v>
      </c>
      <c r="I194" s="220" t="s">
        <v>843</v>
      </c>
      <c r="J194" s="220">
        <v>60</v>
      </c>
      <c r="K194" s="220">
        <v>115</v>
      </c>
      <c r="L194" s="220">
        <v>105</v>
      </c>
      <c r="M194" s="220">
        <v>65</v>
      </c>
      <c r="N194" s="220">
        <v>70</v>
      </c>
      <c r="O194" s="220">
        <v>80</v>
      </c>
      <c r="P194" s="220">
        <v>45</v>
      </c>
      <c r="Q194" s="239">
        <v>1.3</v>
      </c>
      <c r="R194" s="240">
        <v>40.5</v>
      </c>
      <c r="S194" s="241" t="s">
        <v>1357</v>
      </c>
      <c r="T194" s="241" t="s">
        <v>1358</v>
      </c>
      <c r="U194" s="241" t="s">
        <v>1353</v>
      </c>
      <c r="V194" s="241" t="s">
        <v>1359</v>
      </c>
      <c r="W194" s="241" t="s">
        <v>1360</v>
      </c>
    </row>
    <row r="195" customHeight="1" spans="1:23">
      <c r="A195" s="223">
        <v>142</v>
      </c>
      <c r="B195" s="223" t="s">
        <v>1361</v>
      </c>
      <c r="C195" s="222" t="s">
        <v>267</v>
      </c>
      <c r="D195" s="222" t="s">
        <v>264</v>
      </c>
      <c r="E195" s="222" t="s">
        <v>761</v>
      </c>
      <c r="F195" s="222" t="s">
        <v>1362</v>
      </c>
      <c r="G195" s="222" t="s">
        <v>476</v>
      </c>
      <c r="H195" s="222" t="s">
        <v>264</v>
      </c>
      <c r="I195" s="222" t="s">
        <v>354</v>
      </c>
      <c r="J195" s="222">
        <v>80</v>
      </c>
      <c r="K195" s="222">
        <v>105</v>
      </c>
      <c r="L195" s="222">
        <v>65</v>
      </c>
      <c r="M195" s="222">
        <v>60</v>
      </c>
      <c r="N195" s="222">
        <v>75</v>
      </c>
      <c r="O195" s="222">
        <v>130</v>
      </c>
      <c r="P195" s="222">
        <v>45</v>
      </c>
      <c r="Q195" s="242">
        <v>1.8</v>
      </c>
      <c r="R195" s="243">
        <v>59</v>
      </c>
      <c r="S195" s="244" t="s">
        <v>1363</v>
      </c>
      <c r="T195" s="244" t="s">
        <v>1364</v>
      </c>
      <c r="U195" s="244" t="s">
        <v>1365</v>
      </c>
      <c r="V195" s="244" t="s">
        <v>1366</v>
      </c>
      <c r="W195" s="244" t="s">
        <v>1367</v>
      </c>
    </row>
    <row r="196" customHeight="1" spans="1:23">
      <c r="A196" s="223">
        <v>142.1</v>
      </c>
      <c r="B196" s="223" t="s">
        <v>1368</v>
      </c>
      <c r="C196" s="222" t="s">
        <v>267</v>
      </c>
      <c r="D196" s="222" t="s">
        <v>264</v>
      </c>
      <c r="E196" s="222" t="s">
        <v>371</v>
      </c>
      <c r="F196" s="222" t="s">
        <v>371</v>
      </c>
      <c r="G196" s="222" t="s">
        <v>371</v>
      </c>
      <c r="H196" s="222" t="s">
        <v>264</v>
      </c>
      <c r="I196" s="222" t="s">
        <v>354</v>
      </c>
      <c r="J196" s="222">
        <v>80</v>
      </c>
      <c r="K196" s="222">
        <v>135</v>
      </c>
      <c r="L196" s="222">
        <v>85</v>
      </c>
      <c r="M196" s="222">
        <v>70</v>
      </c>
      <c r="N196" s="222">
        <v>95</v>
      </c>
      <c r="O196" s="222">
        <v>150</v>
      </c>
      <c r="P196" s="222">
        <v>45</v>
      </c>
      <c r="Q196" s="242">
        <v>2.1</v>
      </c>
      <c r="R196" s="243">
        <v>79</v>
      </c>
      <c r="S196" s="244"/>
      <c r="T196" s="244"/>
      <c r="U196" s="244"/>
      <c r="V196" s="244"/>
      <c r="W196" s="244"/>
    </row>
    <row r="197" customHeight="1" spans="1:23">
      <c r="A197" s="221">
        <v>143</v>
      </c>
      <c r="B197" s="221" t="s">
        <v>1369</v>
      </c>
      <c r="C197" s="220" t="s">
        <v>262</v>
      </c>
      <c r="D197" s="220" t="s">
        <v>354</v>
      </c>
      <c r="E197" s="220" t="s">
        <v>1370</v>
      </c>
      <c r="F197" s="220" t="s">
        <v>352</v>
      </c>
      <c r="G197" s="220" t="s">
        <v>449</v>
      </c>
      <c r="H197" s="220" t="s">
        <v>336</v>
      </c>
      <c r="I197" s="220" t="s">
        <v>354</v>
      </c>
      <c r="J197" s="220">
        <v>160</v>
      </c>
      <c r="K197" s="220">
        <v>110</v>
      </c>
      <c r="L197" s="220">
        <v>65</v>
      </c>
      <c r="M197" s="220">
        <v>65</v>
      </c>
      <c r="N197" s="220">
        <v>110</v>
      </c>
      <c r="O197" s="220">
        <v>30</v>
      </c>
      <c r="P197" s="220">
        <v>25</v>
      </c>
      <c r="Q197" s="239">
        <v>2.1</v>
      </c>
      <c r="R197" s="240">
        <v>460</v>
      </c>
      <c r="S197" s="241" t="s">
        <v>1371</v>
      </c>
      <c r="T197" s="241" t="s">
        <v>1372</v>
      </c>
      <c r="U197" s="241" t="s">
        <v>1373</v>
      </c>
      <c r="V197" s="241" t="s">
        <v>1374</v>
      </c>
      <c r="W197" s="241" t="s">
        <v>1375</v>
      </c>
    </row>
    <row r="198" customHeight="1" spans="1:23">
      <c r="A198" s="223">
        <v>144</v>
      </c>
      <c r="B198" s="223" t="s">
        <v>1376</v>
      </c>
      <c r="C198" s="222" t="s">
        <v>281</v>
      </c>
      <c r="D198" s="222" t="s">
        <v>264</v>
      </c>
      <c r="E198" s="222" t="s">
        <v>1362</v>
      </c>
      <c r="F198" s="222" t="s">
        <v>1362</v>
      </c>
      <c r="G198" s="222" t="s">
        <v>519</v>
      </c>
      <c r="H198" s="222" t="s">
        <v>543</v>
      </c>
      <c r="I198" s="222" t="s">
        <v>354</v>
      </c>
      <c r="J198" s="222">
        <v>90</v>
      </c>
      <c r="K198" s="222">
        <v>85</v>
      </c>
      <c r="L198" s="222">
        <v>100</v>
      </c>
      <c r="M198" s="222">
        <v>95</v>
      </c>
      <c r="N198" s="222">
        <v>125</v>
      </c>
      <c r="O198" s="222">
        <v>85</v>
      </c>
      <c r="P198" s="222">
        <v>3</v>
      </c>
      <c r="Q198" s="242">
        <v>1.7</v>
      </c>
      <c r="R198" s="243">
        <v>55.4</v>
      </c>
      <c r="S198" s="244" t="s">
        <v>1377</v>
      </c>
      <c r="T198" s="244" t="s">
        <v>1378</v>
      </c>
      <c r="U198" s="244"/>
      <c r="V198" s="244" t="s">
        <v>1379</v>
      </c>
      <c r="W198" s="244" t="s">
        <v>1380</v>
      </c>
    </row>
    <row r="199" customHeight="1" spans="1:23">
      <c r="A199" s="223">
        <v>144.1</v>
      </c>
      <c r="B199" s="223" t="s">
        <v>1381</v>
      </c>
      <c r="C199" s="222" t="s">
        <v>280</v>
      </c>
      <c r="D199" s="222" t="s">
        <v>264</v>
      </c>
      <c r="E199" s="222" t="s">
        <v>607</v>
      </c>
      <c r="F199" s="222" t="s">
        <v>607</v>
      </c>
      <c r="G199" s="222" t="s">
        <v>607</v>
      </c>
      <c r="H199" s="222" t="s">
        <v>543</v>
      </c>
      <c r="I199" s="222" t="s">
        <v>354</v>
      </c>
      <c r="J199" s="222">
        <v>90</v>
      </c>
      <c r="K199" s="222">
        <v>85</v>
      </c>
      <c r="L199" s="222">
        <v>85</v>
      </c>
      <c r="M199" s="222">
        <v>125</v>
      </c>
      <c r="N199" s="222">
        <v>100</v>
      </c>
      <c r="O199" s="222">
        <v>95</v>
      </c>
      <c r="P199" s="222">
        <v>3</v>
      </c>
      <c r="Q199" s="242">
        <v>1.7</v>
      </c>
      <c r="R199" s="243">
        <v>50.9</v>
      </c>
      <c r="S199" s="244" t="s">
        <v>1382</v>
      </c>
      <c r="T199" s="244" t="s">
        <v>1383</v>
      </c>
      <c r="U199" s="244"/>
      <c r="V199" s="244" t="s">
        <v>1384</v>
      </c>
      <c r="W199" s="244"/>
    </row>
    <row r="200" customHeight="1" spans="1:23">
      <c r="A200" s="221">
        <v>145</v>
      </c>
      <c r="B200" s="221" t="s">
        <v>1385</v>
      </c>
      <c r="C200" s="220" t="s">
        <v>279</v>
      </c>
      <c r="D200" s="220" t="s">
        <v>264</v>
      </c>
      <c r="E200" s="220" t="s">
        <v>1362</v>
      </c>
      <c r="F200" s="220" t="s">
        <v>1362</v>
      </c>
      <c r="G200" s="220" t="s">
        <v>488</v>
      </c>
      <c r="H200" s="220" t="s">
        <v>543</v>
      </c>
      <c r="I200" s="220" t="s">
        <v>354</v>
      </c>
      <c r="J200" s="220">
        <v>90</v>
      </c>
      <c r="K200" s="220">
        <v>90</v>
      </c>
      <c r="L200" s="220">
        <v>85</v>
      </c>
      <c r="M200" s="220">
        <v>125</v>
      </c>
      <c r="N200" s="220">
        <v>90</v>
      </c>
      <c r="O200" s="220">
        <v>100</v>
      </c>
      <c r="P200" s="220">
        <v>3</v>
      </c>
      <c r="Q200" s="239">
        <v>1.6</v>
      </c>
      <c r="R200" s="240">
        <v>52.6</v>
      </c>
      <c r="S200" s="241" t="s">
        <v>1386</v>
      </c>
      <c r="T200" s="241" t="s">
        <v>1387</v>
      </c>
      <c r="U200" s="241"/>
      <c r="V200" s="241" t="s">
        <v>1388</v>
      </c>
      <c r="W200" s="241" t="s">
        <v>1389</v>
      </c>
    </row>
    <row r="201" customHeight="1" spans="1:23">
      <c r="A201" s="221">
        <v>145.1</v>
      </c>
      <c r="B201" s="221" t="s">
        <v>1390</v>
      </c>
      <c r="C201" s="220" t="s">
        <v>263</v>
      </c>
      <c r="D201" s="220" t="s">
        <v>264</v>
      </c>
      <c r="E201" s="220" t="s">
        <v>742</v>
      </c>
      <c r="F201" s="220" t="s">
        <v>742</v>
      </c>
      <c r="G201" s="220" t="s">
        <v>742</v>
      </c>
      <c r="H201" s="220" t="s">
        <v>543</v>
      </c>
      <c r="I201" s="220" t="s">
        <v>354</v>
      </c>
      <c r="J201" s="220">
        <v>90</v>
      </c>
      <c r="K201" s="220">
        <v>125</v>
      </c>
      <c r="L201" s="220">
        <v>90</v>
      </c>
      <c r="M201" s="220">
        <v>85</v>
      </c>
      <c r="N201" s="220">
        <v>90</v>
      </c>
      <c r="O201" s="220">
        <v>100</v>
      </c>
      <c r="P201" s="220">
        <v>3</v>
      </c>
      <c r="Q201" s="239">
        <v>1.6</v>
      </c>
      <c r="R201" s="240">
        <v>58.2</v>
      </c>
      <c r="S201" s="241" t="s">
        <v>1391</v>
      </c>
      <c r="T201" s="241" t="s">
        <v>1392</v>
      </c>
      <c r="U201" s="241"/>
      <c r="V201" s="241" t="s">
        <v>1393</v>
      </c>
      <c r="W201" s="241"/>
    </row>
    <row r="202" customHeight="1" spans="1:23">
      <c r="A202" s="223">
        <v>146</v>
      </c>
      <c r="B202" s="223" t="s">
        <v>1394</v>
      </c>
      <c r="C202" s="222" t="s">
        <v>276</v>
      </c>
      <c r="D202" s="222" t="s">
        <v>264</v>
      </c>
      <c r="E202" s="222" t="s">
        <v>1362</v>
      </c>
      <c r="F202" s="222" t="s">
        <v>1362</v>
      </c>
      <c r="G202" s="222" t="s">
        <v>886</v>
      </c>
      <c r="H202" s="222" t="s">
        <v>543</v>
      </c>
      <c r="I202" s="222" t="s">
        <v>354</v>
      </c>
      <c r="J202" s="222">
        <v>90</v>
      </c>
      <c r="K202" s="222">
        <v>100</v>
      </c>
      <c r="L202" s="222">
        <v>90</v>
      </c>
      <c r="M202" s="222">
        <v>125</v>
      </c>
      <c r="N202" s="222">
        <v>85</v>
      </c>
      <c r="O202" s="222">
        <v>90</v>
      </c>
      <c r="P202" s="222">
        <v>3</v>
      </c>
      <c r="Q202" s="242">
        <v>2</v>
      </c>
      <c r="R202" s="243">
        <v>60</v>
      </c>
      <c r="S202" s="244" t="s">
        <v>1395</v>
      </c>
      <c r="T202" s="244" t="s">
        <v>1396</v>
      </c>
      <c r="U202" s="244"/>
      <c r="V202" s="244" t="s">
        <v>1397</v>
      </c>
      <c r="W202" s="244" t="s">
        <v>1398</v>
      </c>
    </row>
    <row r="203" customHeight="1" spans="1:23">
      <c r="A203" s="223">
        <v>146.1</v>
      </c>
      <c r="B203" s="223" t="s">
        <v>1399</v>
      </c>
      <c r="C203" s="222" t="s">
        <v>283</v>
      </c>
      <c r="D203" s="222" t="s">
        <v>264</v>
      </c>
      <c r="E203" s="222" t="s">
        <v>1400</v>
      </c>
      <c r="F203" s="222" t="s">
        <v>1400</v>
      </c>
      <c r="G203" s="222" t="s">
        <v>1400</v>
      </c>
      <c r="H203" s="222" t="s">
        <v>543</v>
      </c>
      <c r="I203" s="222" t="s">
        <v>354</v>
      </c>
      <c r="J203" s="222">
        <v>90</v>
      </c>
      <c r="K203" s="222">
        <v>85</v>
      </c>
      <c r="L203" s="222">
        <v>80</v>
      </c>
      <c r="M203" s="222">
        <v>100</v>
      </c>
      <c r="N203" s="222">
        <v>125</v>
      </c>
      <c r="O203" s="222">
        <v>90</v>
      </c>
      <c r="P203" s="222">
        <v>3</v>
      </c>
      <c r="Q203" s="242">
        <v>2</v>
      </c>
      <c r="R203" s="243">
        <v>66</v>
      </c>
      <c r="S203" s="244" t="s">
        <v>1401</v>
      </c>
      <c r="T203" s="244" t="s">
        <v>1402</v>
      </c>
      <c r="U203" s="244"/>
      <c r="V203" s="244" t="s">
        <v>1403</v>
      </c>
      <c r="W203" s="244"/>
    </row>
    <row r="204" customHeight="1" spans="1:23">
      <c r="A204" s="221">
        <v>147</v>
      </c>
      <c r="B204" s="221" t="s">
        <v>1404</v>
      </c>
      <c r="C204" s="220" t="s">
        <v>282</v>
      </c>
      <c r="D204" s="220" t="s">
        <v>354</v>
      </c>
      <c r="E204" s="220" t="s">
        <v>399</v>
      </c>
      <c r="F204" s="220" t="s">
        <v>399</v>
      </c>
      <c r="G204" s="220" t="s">
        <v>1405</v>
      </c>
      <c r="H204" s="220" t="s">
        <v>377</v>
      </c>
      <c r="I204" s="220" t="s">
        <v>282</v>
      </c>
      <c r="J204" s="220">
        <v>41</v>
      </c>
      <c r="K204" s="220">
        <v>64</v>
      </c>
      <c r="L204" s="220">
        <v>45</v>
      </c>
      <c r="M204" s="220">
        <v>50</v>
      </c>
      <c r="N204" s="220">
        <v>50</v>
      </c>
      <c r="O204" s="220">
        <v>50</v>
      </c>
      <c r="P204" s="220">
        <v>45</v>
      </c>
      <c r="Q204" s="239">
        <v>1.8</v>
      </c>
      <c r="R204" s="240">
        <v>3.3</v>
      </c>
      <c r="S204" s="241" t="s">
        <v>1406</v>
      </c>
      <c r="T204" s="241" t="s">
        <v>1407</v>
      </c>
      <c r="U204" s="241" t="s">
        <v>1408</v>
      </c>
      <c r="V204" s="241" t="s">
        <v>1409</v>
      </c>
      <c r="W204" s="241" t="s">
        <v>1410</v>
      </c>
    </row>
    <row r="205" customHeight="1" spans="1:23">
      <c r="A205" s="223">
        <v>148</v>
      </c>
      <c r="B205" s="223" t="s">
        <v>1411</v>
      </c>
      <c r="C205" s="222" t="s">
        <v>282</v>
      </c>
      <c r="D205" s="222" t="s">
        <v>354</v>
      </c>
      <c r="E205" s="222" t="s">
        <v>399</v>
      </c>
      <c r="F205" s="222" t="s">
        <v>399</v>
      </c>
      <c r="G205" s="222" t="s">
        <v>1405</v>
      </c>
      <c r="H205" s="222" t="s">
        <v>377</v>
      </c>
      <c r="I205" s="222" t="s">
        <v>282</v>
      </c>
      <c r="J205" s="222">
        <v>61</v>
      </c>
      <c r="K205" s="222">
        <v>84</v>
      </c>
      <c r="L205" s="222">
        <v>65</v>
      </c>
      <c r="M205" s="222">
        <v>70</v>
      </c>
      <c r="N205" s="222">
        <v>70</v>
      </c>
      <c r="O205" s="222">
        <v>70</v>
      </c>
      <c r="P205" s="222">
        <v>45</v>
      </c>
      <c r="Q205" s="242">
        <v>4</v>
      </c>
      <c r="R205" s="243">
        <v>16.5</v>
      </c>
      <c r="S205" s="244" t="s">
        <v>1406</v>
      </c>
      <c r="T205" s="244" t="s">
        <v>1412</v>
      </c>
      <c r="U205" s="244" t="s">
        <v>1408</v>
      </c>
      <c r="V205" s="244" t="s">
        <v>1409</v>
      </c>
      <c r="W205" s="244" t="s">
        <v>1413</v>
      </c>
    </row>
    <row r="206" customHeight="1" spans="1:23">
      <c r="A206" s="221">
        <v>149</v>
      </c>
      <c r="B206" s="221" t="s">
        <v>1414</v>
      </c>
      <c r="C206" s="220" t="s">
        <v>282</v>
      </c>
      <c r="D206" s="220" t="s">
        <v>264</v>
      </c>
      <c r="E206" s="220" t="s">
        <v>618</v>
      </c>
      <c r="F206" s="220" t="s">
        <v>618</v>
      </c>
      <c r="G206" s="220" t="s">
        <v>1415</v>
      </c>
      <c r="H206" s="220" t="s">
        <v>377</v>
      </c>
      <c r="I206" s="220" t="s">
        <v>282</v>
      </c>
      <c r="J206" s="220">
        <v>91</v>
      </c>
      <c r="K206" s="220">
        <v>134</v>
      </c>
      <c r="L206" s="220">
        <v>95</v>
      </c>
      <c r="M206" s="220">
        <v>100</v>
      </c>
      <c r="N206" s="220">
        <v>100</v>
      </c>
      <c r="O206" s="220">
        <v>80</v>
      </c>
      <c r="P206" s="220">
        <v>45</v>
      </c>
      <c r="Q206" s="239">
        <v>2.2</v>
      </c>
      <c r="R206" s="240">
        <v>210</v>
      </c>
      <c r="S206" s="241" t="s">
        <v>1416</v>
      </c>
      <c r="T206" s="241" t="s">
        <v>1417</v>
      </c>
      <c r="U206" s="241" t="s">
        <v>1408</v>
      </c>
      <c r="V206" s="241" t="s">
        <v>1418</v>
      </c>
      <c r="W206" s="241" t="s">
        <v>1419</v>
      </c>
    </row>
    <row r="207" customHeight="1" spans="1:23">
      <c r="A207" s="221">
        <v>149.1</v>
      </c>
      <c r="B207" s="221" t="s">
        <v>1420</v>
      </c>
      <c r="C207" s="220" t="s">
        <v>282</v>
      </c>
      <c r="D207" s="220" t="s">
        <v>264</v>
      </c>
      <c r="E207" s="220" t="s">
        <v>1415</v>
      </c>
      <c r="F207" s="220" t="s">
        <v>1415</v>
      </c>
      <c r="G207" s="220" t="s">
        <v>1415</v>
      </c>
      <c r="H207" s="220" t="s">
        <v>377</v>
      </c>
      <c r="I207" s="220" t="s">
        <v>282</v>
      </c>
      <c r="J207" s="220">
        <v>91</v>
      </c>
      <c r="K207" s="220">
        <v>134</v>
      </c>
      <c r="L207" s="220">
        <v>115</v>
      </c>
      <c r="M207" s="220">
        <v>145</v>
      </c>
      <c r="N207" s="220">
        <v>125</v>
      </c>
      <c r="O207" s="220">
        <v>100</v>
      </c>
      <c r="P207" s="220">
        <v>45</v>
      </c>
      <c r="Q207" s="239">
        <v>2.2</v>
      </c>
      <c r="R207" s="240">
        <v>290</v>
      </c>
      <c r="S207" s="241"/>
      <c r="T207" s="241"/>
      <c r="U207" s="241"/>
      <c r="V207" s="241"/>
      <c r="W207" s="241"/>
    </row>
    <row r="208" customHeight="1" spans="1:23">
      <c r="A208" s="223">
        <v>150</v>
      </c>
      <c r="B208" s="223" t="s">
        <v>1421</v>
      </c>
      <c r="C208" s="222" t="s">
        <v>280</v>
      </c>
      <c r="D208" s="222" t="s">
        <v>354</v>
      </c>
      <c r="E208" s="222" t="s">
        <v>1362</v>
      </c>
      <c r="F208" s="222" t="s">
        <v>1362</v>
      </c>
      <c r="G208" s="222" t="s">
        <v>476</v>
      </c>
      <c r="H208" s="222" t="s">
        <v>543</v>
      </c>
      <c r="I208" s="222" t="s">
        <v>354</v>
      </c>
      <c r="J208" s="222">
        <v>106</v>
      </c>
      <c r="K208" s="222">
        <v>110</v>
      </c>
      <c r="L208" s="222">
        <v>90</v>
      </c>
      <c r="M208" s="222">
        <v>154</v>
      </c>
      <c r="N208" s="222">
        <v>90</v>
      </c>
      <c r="O208" s="222">
        <v>130</v>
      </c>
      <c r="P208" s="222">
        <v>3</v>
      </c>
      <c r="Q208" s="242">
        <v>2</v>
      </c>
      <c r="R208" s="243">
        <v>122</v>
      </c>
      <c r="S208" s="244" t="s">
        <v>1422</v>
      </c>
      <c r="T208" s="244" t="s">
        <v>1423</v>
      </c>
      <c r="U208" s="244"/>
      <c r="V208" s="244" t="s">
        <v>1424</v>
      </c>
      <c r="W208" s="244" t="s">
        <v>1425</v>
      </c>
    </row>
    <row r="209" customHeight="1" spans="1:23">
      <c r="A209" s="223">
        <v>150.1</v>
      </c>
      <c r="B209" s="223" t="s">
        <v>1426</v>
      </c>
      <c r="C209" s="222" t="s">
        <v>280</v>
      </c>
      <c r="D209" s="222" t="s">
        <v>263</v>
      </c>
      <c r="E209" s="222" t="s">
        <v>809</v>
      </c>
      <c r="F209" s="222" t="s">
        <v>809</v>
      </c>
      <c r="G209" s="222" t="s">
        <v>809</v>
      </c>
      <c r="H209" s="222" t="s">
        <v>543</v>
      </c>
      <c r="I209" s="222" t="s">
        <v>354</v>
      </c>
      <c r="J209" s="222">
        <v>106</v>
      </c>
      <c r="K209" s="222">
        <v>190</v>
      </c>
      <c r="L209" s="222">
        <v>100</v>
      </c>
      <c r="M209" s="222">
        <v>154</v>
      </c>
      <c r="N209" s="222">
        <v>100</v>
      </c>
      <c r="O209" s="222">
        <v>130</v>
      </c>
      <c r="P209" s="222">
        <v>3</v>
      </c>
      <c r="Q209" s="242">
        <v>2.3</v>
      </c>
      <c r="R209" s="243">
        <v>127</v>
      </c>
      <c r="S209" s="244"/>
      <c r="T209" s="244"/>
      <c r="U209" s="244"/>
      <c r="V209" s="244"/>
      <c r="W209" s="244"/>
    </row>
    <row r="210" customHeight="1" spans="1:23">
      <c r="A210" s="223">
        <v>150.2</v>
      </c>
      <c r="B210" s="223" t="s">
        <v>1427</v>
      </c>
      <c r="C210" s="222" t="s">
        <v>280</v>
      </c>
      <c r="D210" s="222" t="s">
        <v>354</v>
      </c>
      <c r="E210" s="222" t="s">
        <v>1044</v>
      </c>
      <c r="F210" s="222" t="s">
        <v>1044</v>
      </c>
      <c r="G210" s="222" t="s">
        <v>1044</v>
      </c>
      <c r="H210" s="222" t="s">
        <v>543</v>
      </c>
      <c r="I210" s="222" t="s">
        <v>354</v>
      </c>
      <c r="J210" s="222">
        <v>106</v>
      </c>
      <c r="K210" s="222">
        <v>150</v>
      </c>
      <c r="L210" s="222">
        <v>70</v>
      </c>
      <c r="M210" s="222">
        <v>194</v>
      </c>
      <c r="N210" s="222">
        <v>120</v>
      </c>
      <c r="O210" s="222">
        <v>140</v>
      </c>
      <c r="P210" s="222">
        <v>3</v>
      </c>
      <c r="Q210" s="242">
        <v>1.5</v>
      </c>
      <c r="R210" s="243">
        <v>33</v>
      </c>
      <c r="S210" s="244"/>
      <c r="T210" s="244"/>
      <c r="U210" s="244"/>
      <c r="V210" s="244"/>
      <c r="W210" s="244"/>
    </row>
    <row r="211" customHeight="1" spans="1:23">
      <c r="A211" s="221">
        <v>151</v>
      </c>
      <c r="B211" s="221" t="s">
        <v>1428</v>
      </c>
      <c r="C211" s="220" t="s">
        <v>280</v>
      </c>
      <c r="D211" s="220" t="s">
        <v>354</v>
      </c>
      <c r="E211" s="220" t="s">
        <v>790</v>
      </c>
      <c r="F211" s="220" t="s">
        <v>790</v>
      </c>
      <c r="G211" s="220" t="s">
        <v>790</v>
      </c>
      <c r="H211" s="220" t="s">
        <v>543</v>
      </c>
      <c r="I211" s="220" t="s">
        <v>354</v>
      </c>
      <c r="J211" s="220">
        <v>100</v>
      </c>
      <c r="K211" s="220">
        <v>100</v>
      </c>
      <c r="L211" s="220">
        <v>100</v>
      </c>
      <c r="M211" s="220">
        <v>100</v>
      </c>
      <c r="N211" s="220">
        <v>100</v>
      </c>
      <c r="O211" s="220">
        <v>100</v>
      </c>
      <c r="P211" s="220">
        <v>45</v>
      </c>
      <c r="Q211" s="239">
        <v>0.4</v>
      </c>
      <c r="R211" s="240">
        <v>4</v>
      </c>
      <c r="S211" s="241" t="s">
        <v>1429</v>
      </c>
      <c r="T211" s="241" t="s">
        <v>1430</v>
      </c>
      <c r="U211" s="241"/>
      <c r="V211" s="241" t="s">
        <v>1431</v>
      </c>
      <c r="W211" s="241" t="s">
        <v>1432</v>
      </c>
    </row>
    <row r="212" customHeight="1" spans="1:23">
      <c r="A212" s="223">
        <v>152</v>
      </c>
      <c r="B212" s="223" t="s">
        <v>1433</v>
      </c>
      <c r="C212" s="222" t="s">
        <v>278</v>
      </c>
      <c r="D212" s="222" t="s">
        <v>354</v>
      </c>
      <c r="E212" s="222" t="s">
        <v>334</v>
      </c>
      <c r="F212" s="222" t="s">
        <v>334</v>
      </c>
      <c r="G212" s="222" t="s">
        <v>1176</v>
      </c>
      <c r="H212" s="222" t="s">
        <v>336</v>
      </c>
      <c r="I212" s="222" t="s">
        <v>337</v>
      </c>
      <c r="J212" s="222">
        <v>45</v>
      </c>
      <c r="K212" s="222">
        <v>49</v>
      </c>
      <c r="L212" s="222">
        <v>65</v>
      </c>
      <c r="M212" s="222">
        <v>49</v>
      </c>
      <c r="N212" s="222">
        <v>65</v>
      </c>
      <c r="O212" s="222">
        <v>45</v>
      </c>
      <c r="P212" s="222">
        <v>45</v>
      </c>
      <c r="Q212" s="242">
        <v>0.9</v>
      </c>
      <c r="R212" s="243">
        <v>6.4</v>
      </c>
      <c r="S212" s="244" t="s">
        <v>1434</v>
      </c>
      <c r="T212" s="244" t="s">
        <v>1435</v>
      </c>
      <c r="U212" s="244" t="s">
        <v>1436</v>
      </c>
      <c r="V212" s="244" t="s">
        <v>1437</v>
      </c>
      <c r="W212" s="244" t="s">
        <v>1438</v>
      </c>
    </row>
    <row r="213" customHeight="1" spans="1:23">
      <c r="A213" s="221">
        <v>153</v>
      </c>
      <c r="B213" s="221" t="s">
        <v>1439</v>
      </c>
      <c r="C213" s="220" t="s">
        <v>278</v>
      </c>
      <c r="D213" s="220" t="s">
        <v>354</v>
      </c>
      <c r="E213" s="220" t="s">
        <v>334</v>
      </c>
      <c r="F213" s="220" t="s">
        <v>334</v>
      </c>
      <c r="G213" s="220" t="s">
        <v>1176</v>
      </c>
      <c r="H213" s="220" t="s">
        <v>336</v>
      </c>
      <c r="I213" s="220" t="s">
        <v>337</v>
      </c>
      <c r="J213" s="220">
        <v>60</v>
      </c>
      <c r="K213" s="220">
        <v>62</v>
      </c>
      <c r="L213" s="220">
        <v>80</v>
      </c>
      <c r="M213" s="220">
        <v>63</v>
      </c>
      <c r="N213" s="220">
        <v>80</v>
      </c>
      <c r="O213" s="220">
        <v>60</v>
      </c>
      <c r="P213" s="220">
        <v>45</v>
      </c>
      <c r="Q213" s="239">
        <v>1.2</v>
      </c>
      <c r="R213" s="240">
        <v>15.8</v>
      </c>
      <c r="S213" s="241" t="s">
        <v>1434</v>
      </c>
      <c r="T213" s="241" t="s">
        <v>1440</v>
      </c>
      <c r="U213" s="241" t="s">
        <v>1436</v>
      </c>
      <c r="V213" s="241" t="s">
        <v>1441</v>
      </c>
      <c r="W213" s="241" t="s">
        <v>1442</v>
      </c>
    </row>
    <row r="214" customHeight="1" spans="1:23">
      <c r="A214" s="223">
        <v>154</v>
      </c>
      <c r="B214" s="223" t="s">
        <v>1443</v>
      </c>
      <c r="C214" s="222" t="s">
        <v>278</v>
      </c>
      <c r="D214" s="222" t="s">
        <v>354</v>
      </c>
      <c r="E214" s="222" t="s">
        <v>334</v>
      </c>
      <c r="F214" s="222" t="s">
        <v>334</v>
      </c>
      <c r="G214" s="222" t="s">
        <v>1176</v>
      </c>
      <c r="H214" s="222" t="s">
        <v>336</v>
      </c>
      <c r="I214" s="222" t="s">
        <v>337</v>
      </c>
      <c r="J214" s="222">
        <v>80</v>
      </c>
      <c r="K214" s="222">
        <v>82</v>
      </c>
      <c r="L214" s="222">
        <v>100</v>
      </c>
      <c r="M214" s="222">
        <v>83</v>
      </c>
      <c r="N214" s="222">
        <v>100</v>
      </c>
      <c r="O214" s="222">
        <v>80</v>
      </c>
      <c r="P214" s="222">
        <v>45</v>
      </c>
      <c r="Q214" s="242">
        <v>1.8</v>
      </c>
      <c r="R214" s="243">
        <v>100.5</v>
      </c>
      <c r="S214" s="244" t="s">
        <v>1444</v>
      </c>
      <c r="T214" s="244" t="s">
        <v>1445</v>
      </c>
      <c r="U214" s="244" t="s">
        <v>1436</v>
      </c>
      <c r="V214" s="244" t="s">
        <v>1446</v>
      </c>
      <c r="W214" s="244" t="s">
        <v>1442</v>
      </c>
    </row>
    <row r="215" customHeight="1" spans="1:23">
      <c r="A215" s="223">
        <v>154.1</v>
      </c>
      <c r="B215" s="223" t="s">
        <v>1447</v>
      </c>
      <c r="C215" s="222" t="s">
        <v>278</v>
      </c>
      <c r="D215" s="222" t="s">
        <v>284</v>
      </c>
      <c r="E215" s="222" t="s">
        <v>1448</v>
      </c>
      <c r="F215" s="222" t="s">
        <v>1448</v>
      </c>
      <c r="G215" s="222" t="s">
        <v>1448</v>
      </c>
      <c r="H215" s="222" t="s">
        <v>336</v>
      </c>
      <c r="I215" s="222" t="s">
        <v>337</v>
      </c>
      <c r="J215" s="222">
        <v>80</v>
      </c>
      <c r="K215" s="222">
        <v>92</v>
      </c>
      <c r="L215" s="222">
        <v>115</v>
      </c>
      <c r="M215" s="222">
        <v>143</v>
      </c>
      <c r="N215" s="222">
        <v>115</v>
      </c>
      <c r="O215" s="222">
        <v>80</v>
      </c>
      <c r="P215" s="222">
        <v>45</v>
      </c>
      <c r="Q215" s="242">
        <v>2.4</v>
      </c>
      <c r="R215" s="243">
        <v>201</v>
      </c>
      <c r="S215" s="244"/>
      <c r="T215" s="244"/>
      <c r="U215" s="244"/>
      <c r="V215" s="244"/>
      <c r="W215" s="244"/>
    </row>
    <row r="216" customHeight="1" spans="1:23">
      <c r="A216" s="221">
        <v>155</v>
      </c>
      <c r="B216" s="221" t="s">
        <v>1449</v>
      </c>
      <c r="C216" s="220" t="s">
        <v>276</v>
      </c>
      <c r="D216" s="220" t="s">
        <v>354</v>
      </c>
      <c r="E216" s="220" t="s">
        <v>355</v>
      </c>
      <c r="F216" s="220" t="s">
        <v>355</v>
      </c>
      <c r="G216" s="220" t="s">
        <v>583</v>
      </c>
      <c r="H216" s="220" t="s">
        <v>442</v>
      </c>
      <c r="I216" s="220" t="s">
        <v>354</v>
      </c>
      <c r="J216" s="220">
        <v>39</v>
      </c>
      <c r="K216" s="220">
        <v>52</v>
      </c>
      <c r="L216" s="220">
        <v>43</v>
      </c>
      <c r="M216" s="220">
        <v>60</v>
      </c>
      <c r="N216" s="220">
        <v>50</v>
      </c>
      <c r="O216" s="220">
        <v>65</v>
      </c>
      <c r="P216" s="220">
        <v>45</v>
      </c>
      <c r="Q216" s="239">
        <v>0.5</v>
      </c>
      <c r="R216" s="240">
        <v>7.9</v>
      </c>
      <c r="S216" s="241" t="s">
        <v>1450</v>
      </c>
      <c r="T216" s="241" t="s">
        <v>1451</v>
      </c>
      <c r="U216" s="241" t="s">
        <v>1452</v>
      </c>
      <c r="V216" s="241" t="s">
        <v>1453</v>
      </c>
      <c r="W216" s="241" t="s">
        <v>1454</v>
      </c>
    </row>
    <row r="217" customHeight="1" spans="1:23">
      <c r="A217" s="223">
        <v>156</v>
      </c>
      <c r="B217" s="223" t="s">
        <v>1455</v>
      </c>
      <c r="C217" s="222" t="s">
        <v>276</v>
      </c>
      <c r="D217" s="222" t="s">
        <v>354</v>
      </c>
      <c r="E217" s="222" t="s">
        <v>355</v>
      </c>
      <c r="F217" s="222" t="s">
        <v>355</v>
      </c>
      <c r="G217" s="222" t="s">
        <v>583</v>
      </c>
      <c r="H217" s="222" t="s">
        <v>442</v>
      </c>
      <c r="I217" s="222" t="s">
        <v>354</v>
      </c>
      <c r="J217" s="222">
        <v>58</v>
      </c>
      <c r="K217" s="222">
        <v>64</v>
      </c>
      <c r="L217" s="222">
        <v>58</v>
      </c>
      <c r="M217" s="222">
        <v>80</v>
      </c>
      <c r="N217" s="222">
        <v>65</v>
      </c>
      <c r="O217" s="222">
        <v>80</v>
      </c>
      <c r="P217" s="222">
        <v>45</v>
      </c>
      <c r="Q217" s="242">
        <v>0.9</v>
      </c>
      <c r="R217" s="243">
        <v>19</v>
      </c>
      <c r="S217" s="244" t="s">
        <v>1450</v>
      </c>
      <c r="T217" s="244" t="s">
        <v>1456</v>
      </c>
      <c r="U217" s="244" t="s">
        <v>1452</v>
      </c>
      <c r="V217" s="244" t="s">
        <v>1457</v>
      </c>
      <c r="W217" s="244" t="s">
        <v>1458</v>
      </c>
    </row>
    <row r="218" customHeight="1" spans="1:23">
      <c r="A218" s="221">
        <v>157</v>
      </c>
      <c r="B218" s="221" t="s">
        <v>1459</v>
      </c>
      <c r="C218" s="220" t="s">
        <v>276</v>
      </c>
      <c r="D218" s="220" t="s">
        <v>354</v>
      </c>
      <c r="E218" s="220" t="s">
        <v>355</v>
      </c>
      <c r="F218" s="220" t="s">
        <v>355</v>
      </c>
      <c r="G218" s="220" t="s">
        <v>583</v>
      </c>
      <c r="H218" s="220" t="s">
        <v>442</v>
      </c>
      <c r="I218" s="220" t="s">
        <v>354</v>
      </c>
      <c r="J218" s="220">
        <v>78</v>
      </c>
      <c r="K218" s="220">
        <v>84</v>
      </c>
      <c r="L218" s="220">
        <v>78</v>
      </c>
      <c r="M218" s="220">
        <v>109</v>
      </c>
      <c r="N218" s="220">
        <v>85</v>
      </c>
      <c r="O218" s="220">
        <v>100</v>
      </c>
      <c r="P218" s="220">
        <v>45</v>
      </c>
      <c r="Q218" s="239">
        <v>1.7</v>
      </c>
      <c r="R218" s="240">
        <v>79.5</v>
      </c>
      <c r="S218" s="241" t="s">
        <v>1460</v>
      </c>
      <c r="T218" s="241" t="s">
        <v>1461</v>
      </c>
      <c r="U218" s="241" t="s">
        <v>1452</v>
      </c>
      <c r="V218" s="241" t="s">
        <v>1462</v>
      </c>
      <c r="W218" s="241" t="s">
        <v>1458</v>
      </c>
    </row>
    <row r="219" customHeight="1" spans="1:23">
      <c r="A219" s="221">
        <v>157.1</v>
      </c>
      <c r="B219" s="221" t="s">
        <v>1463</v>
      </c>
      <c r="C219" s="220" t="s">
        <v>276</v>
      </c>
      <c r="D219" s="220" t="s">
        <v>269</v>
      </c>
      <c r="E219" s="220" t="s">
        <v>355</v>
      </c>
      <c r="F219" s="220" t="s">
        <v>355</v>
      </c>
      <c r="G219" s="220" t="s">
        <v>612</v>
      </c>
      <c r="H219" s="220" t="s">
        <v>442</v>
      </c>
      <c r="I219" s="220" t="s">
        <v>354</v>
      </c>
      <c r="J219" s="220">
        <v>73</v>
      </c>
      <c r="K219" s="220">
        <v>84</v>
      </c>
      <c r="L219" s="220">
        <v>78</v>
      </c>
      <c r="M219" s="220">
        <v>119</v>
      </c>
      <c r="N219" s="220">
        <v>85</v>
      </c>
      <c r="O219" s="220">
        <v>95</v>
      </c>
      <c r="P219" s="220">
        <v>45</v>
      </c>
      <c r="Q219" s="239">
        <v>1.6</v>
      </c>
      <c r="R219" s="240">
        <v>69.8</v>
      </c>
      <c r="S219" s="241" t="s">
        <v>1464</v>
      </c>
      <c r="T219" s="241" t="s">
        <v>1465</v>
      </c>
      <c r="U219" s="241"/>
      <c r="V219" s="241"/>
      <c r="W219" s="241"/>
    </row>
    <row r="220" customHeight="1" spans="1:23">
      <c r="A220" s="223">
        <v>158</v>
      </c>
      <c r="B220" s="223" t="s">
        <v>1466</v>
      </c>
      <c r="C220" s="222" t="s">
        <v>277</v>
      </c>
      <c r="D220" s="222" t="s">
        <v>354</v>
      </c>
      <c r="E220" s="222" t="s">
        <v>375</v>
      </c>
      <c r="F220" s="222" t="s">
        <v>375</v>
      </c>
      <c r="G220" s="222" t="s">
        <v>548</v>
      </c>
      <c r="H220" s="222" t="s">
        <v>336</v>
      </c>
      <c r="I220" s="222" t="s">
        <v>377</v>
      </c>
      <c r="J220" s="222">
        <v>50</v>
      </c>
      <c r="K220" s="222">
        <v>65</v>
      </c>
      <c r="L220" s="222">
        <v>64</v>
      </c>
      <c r="M220" s="222">
        <v>44</v>
      </c>
      <c r="N220" s="222">
        <v>48</v>
      </c>
      <c r="O220" s="222">
        <v>43</v>
      </c>
      <c r="P220" s="222">
        <v>45</v>
      </c>
      <c r="Q220" s="242">
        <v>0.6</v>
      </c>
      <c r="R220" s="243">
        <v>9.5</v>
      </c>
      <c r="S220" s="244" t="s">
        <v>1467</v>
      </c>
      <c r="T220" s="244" t="s">
        <v>1468</v>
      </c>
      <c r="U220" s="244" t="s">
        <v>1469</v>
      </c>
      <c r="V220" s="244" t="s">
        <v>1470</v>
      </c>
      <c r="W220" s="244" t="s">
        <v>1471</v>
      </c>
    </row>
    <row r="221" customHeight="1" spans="1:23">
      <c r="A221" s="221">
        <v>159</v>
      </c>
      <c r="B221" s="221" t="s">
        <v>1472</v>
      </c>
      <c r="C221" s="220" t="s">
        <v>277</v>
      </c>
      <c r="D221" s="220" t="s">
        <v>354</v>
      </c>
      <c r="E221" s="220" t="s">
        <v>375</v>
      </c>
      <c r="F221" s="220" t="s">
        <v>375</v>
      </c>
      <c r="G221" s="220" t="s">
        <v>548</v>
      </c>
      <c r="H221" s="220" t="s">
        <v>336</v>
      </c>
      <c r="I221" s="220" t="s">
        <v>377</v>
      </c>
      <c r="J221" s="220">
        <v>65</v>
      </c>
      <c r="K221" s="220">
        <v>80</v>
      </c>
      <c r="L221" s="220">
        <v>80</v>
      </c>
      <c r="M221" s="220">
        <v>59</v>
      </c>
      <c r="N221" s="220">
        <v>63</v>
      </c>
      <c r="O221" s="220">
        <v>58</v>
      </c>
      <c r="P221" s="220">
        <v>45</v>
      </c>
      <c r="Q221" s="239">
        <v>1.1</v>
      </c>
      <c r="R221" s="240">
        <v>25</v>
      </c>
      <c r="S221" s="241" t="s">
        <v>1467</v>
      </c>
      <c r="T221" s="241" t="s">
        <v>1473</v>
      </c>
      <c r="U221" s="241" t="s">
        <v>1469</v>
      </c>
      <c r="V221" s="241" t="s">
        <v>1474</v>
      </c>
      <c r="W221" s="241" t="s">
        <v>1442</v>
      </c>
    </row>
    <row r="222" customHeight="1" spans="1:23">
      <c r="A222" s="223">
        <v>160</v>
      </c>
      <c r="B222" s="223" t="s">
        <v>1475</v>
      </c>
      <c r="C222" s="222" t="s">
        <v>277</v>
      </c>
      <c r="D222" s="222" t="s">
        <v>354</v>
      </c>
      <c r="E222" s="222" t="s">
        <v>375</v>
      </c>
      <c r="F222" s="222" t="s">
        <v>375</v>
      </c>
      <c r="G222" s="222" t="s">
        <v>548</v>
      </c>
      <c r="H222" s="222" t="s">
        <v>336</v>
      </c>
      <c r="I222" s="222" t="s">
        <v>377</v>
      </c>
      <c r="J222" s="222">
        <v>85</v>
      </c>
      <c r="K222" s="222">
        <v>105</v>
      </c>
      <c r="L222" s="222">
        <v>100</v>
      </c>
      <c r="M222" s="222">
        <v>79</v>
      </c>
      <c r="N222" s="222">
        <v>83</v>
      </c>
      <c r="O222" s="222">
        <v>78</v>
      </c>
      <c r="P222" s="222">
        <v>45</v>
      </c>
      <c r="Q222" s="242">
        <v>2.3</v>
      </c>
      <c r="R222" s="243">
        <v>88.8</v>
      </c>
      <c r="S222" s="244" t="s">
        <v>1476</v>
      </c>
      <c r="T222" s="244" t="s">
        <v>1477</v>
      </c>
      <c r="U222" s="244" t="s">
        <v>1469</v>
      </c>
      <c r="V222" s="244" t="s">
        <v>1478</v>
      </c>
      <c r="W222" s="244" t="s">
        <v>1442</v>
      </c>
    </row>
    <row r="223" customHeight="1" spans="1:23">
      <c r="A223" s="223">
        <v>160.1</v>
      </c>
      <c r="B223" s="223" t="s">
        <v>1479</v>
      </c>
      <c r="C223" s="222" t="s">
        <v>277</v>
      </c>
      <c r="D223" s="222" t="s">
        <v>282</v>
      </c>
      <c r="E223" s="222" t="s">
        <v>1480</v>
      </c>
      <c r="F223" s="222" t="s">
        <v>1480</v>
      </c>
      <c r="G223" s="222" t="s">
        <v>1480</v>
      </c>
      <c r="H223" s="222" t="s">
        <v>336</v>
      </c>
      <c r="I223" s="222" t="s">
        <v>377</v>
      </c>
      <c r="J223" s="222">
        <v>85</v>
      </c>
      <c r="K223" s="222">
        <v>160</v>
      </c>
      <c r="L223" s="222">
        <v>125</v>
      </c>
      <c r="M223" s="222">
        <v>89</v>
      </c>
      <c r="N223" s="222">
        <v>93</v>
      </c>
      <c r="O223" s="222">
        <v>78</v>
      </c>
      <c r="P223" s="222">
        <v>45</v>
      </c>
      <c r="Q223" s="242">
        <v>2.3</v>
      </c>
      <c r="R223" s="243">
        <v>108</v>
      </c>
      <c r="S223" s="244"/>
      <c r="T223" s="244"/>
      <c r="U223" s="244"/>
      <c r="V223" s="244"/>
      <c r="W223" s="244"/>
    </row>
    <row r="224" customHeight="1" spans="1:23">
      <c r="A224" s="221">
        <v>161</v>
      </c>
      <c r="B224" s="221" t="s">
        <v>1481</v>
      </c>
      <c r="C224" s="220" t="s">
        <v>262</v>
      </c>
      <c r="D224" s="220" t="s">
        <v>354</v>
      </c>
      <c r="E224" s="220" t="s">
        <v>394</v>
      </c>
      <c r="F224" s="220" t="s">
        <v>424</v>
      </c>
      <c r="G224" s="220" t="s">
        <v>612</v>
      </c>
      <c r="H224" s="220" t="s">
        <v>442</v>
      </c>
      <c r="I224" s="220" t="s">
        <v>354</v>
      </c>
      <c r="J224" s="220">
        <v>35</v>
      </c>
      <c r="K224" s="220">
        <v>46</v>
      </c>
      <c r="L224" s="220">
        <v>34</v>
      </c>
      <c r="M224" s="220">
        <v>35</v>
      </c>
      <c r="N224" s="220">
        <v>45</v>
      </c>
      <c r="O224" s="220">
        <v>20</v>
      </c>
      <c r="P224" s="220">
        <v>255</v>
      </c>
      <c r="Q224" s="239">
        <v>0.8</v>
      </c>
      <c r="R224" s="240">
        <v>6</v>
      </c>
      <c r="S224" s="241" t="s">
        <v>1482</v>
      </c>
      <c r="T224" s="241" t="s">
        <v>1483</v>
      </c>
      <c r="U224" s="241" t="s">
        <v>1484</v>
      </c>
      <c r="V224" s="241" t="s">
        <v>1485</v>
      </c>
      <c r="W224" s="241" t="s">
        <v>1486</v>
      </c>
    </row>
    <row r="225" customHeight="1" spans="1:23">
      <c r="A225" s="223">
        <v>162</v>
      </c>
      <c r="B225" s="223" t="s">
        <v>1487</v>
      </c>
      <c r="C225" s="222" t="s">
        <v>262</v>
      </c>
      <c r="D225" s="222" t="s">
        <v>354</v>
      </c>
      <c r="E225" s="222" t="s">
        <v>394</v>
      </c>
      <c r="F225" s="222" t="s">
        <v>424</v>
      </c>
      <c r="G225" s="222" t="s">
        <v>612</v>
      </c>
      <c r="H225" s="222" t="s">
        <v>442</v>
      </c>
      <c r="I225" s="222" t="s">
        <v>354</v>
      </c>
      <c r="J225" s="222">
        <v>85</v>
      </c>
      <c r="K225" s="222">
        <v>76</v>
      </c>
      <c r="L225" s="222">
        <v>64</v>
      </c>
      <c r="M225" s="222">
        <v>45</v>
      </c>
      <c r="N225" s="222">
        <v>55</v>
      </c>
      <c r="O225" s="222">
        <v>90</v>
      </c>
      <c r="P225" s="222">
        <v>90</v>
      </c>
      <c r="Q225" s="242">
        <v>1.8</v>
      </c>
      <c r="R225" s="243">
        <v>32.5</v>
      </c>
      <c r="S225" s="244" t="s">
        <v>1488</v>
      </c>
      <c r="T225" s="244" t="s">
        <v>1489</v>
      </c>
      <c r="U225" s="244" t="s">
        <v>1484</v>
      </c>
      <c r="V225" s="244" t="s">
        <v>1485</v>
      </c>
      <c r="W225" s="244" t="s">
        <v>1490</v>
      </c>
    </row>
    <row r="226" customHeight="1" spans="1:23">
      <c r="A226" s="221">
        <v>163</v>
      </c>
      <c r="B226" s="221" t="s">
        <v>1491</v>
      </c>
      <c r="C226" s="220" t="s">
        <v>262</v>
      </c>
      <c r="D226" s="220" t="s">
        <v>264</v>
      </c>
      <c r="E226" s="220" t="s">
        <v>1044</v>
      </c>
      <c r="F226" s="220" t="s">
        <v>424</v>
      </c>
      <c r="G226" s="220" t="s">
        <v>405</v>
      </c>
      <c r="H226" s="220" t="s">
        <v>264</v>
      </c>
      <c r="I226" s="220" t="s">
        <v>354</v>
      </c>
      <c r="J226" s="220">
        <v>60</v>
      </c>
      <c r="K226" s="220">
        <v>30</v>
      </c>
      <c r="L226" s="220">
        <v>30</v>
      </c>
      <c r="M226" s="220">
        <v>36</v>
      </c>
      <c r="N226" s="220">
        <v>56</v>
      </c>
      <c r="O226" s="220">
        <v>50</v>
      </c>
      <c r="P226" s="220">
        <v>255</v>
      </c>
      <c r="Q226" s="239">
        <v>0.7</v>
      </c>
      <c r="R226" s="240">
        <v>21.2</v>
      </c>
      <c r="S226" s="241" t="s">
        <v>1492</v>
      </c>
      <c r="T226" s="241" t="s">
        <v>1493</v>
      </c>
      <c r="U226" s="241" t="s">
        <v>1494</v>
      </c>
      <c r="V226" s="241" t="s">
        <v>1495</v>
      </c>
      <c r="W226" s="241" t="s">
        <v>1490</v>
      </c>
    </row>
    <row r="227" customHeight="1" spans="1:23">
      <c r="A227" s="223">
        <v>164</v>
      </c>
      <c r="B227" s="223" t="s">
        <v>1496</v>
      </c>
      <c r="C227" s="222" t="s">
        <v>262</v>
      </c>
      <c r="D227" s="222" t="s">
        <v>264</v>
      </c>
      <c r="E227" s="222" t="s">
        <v>1044</v>
      </c>
      <c r="F227" s="222" t="s">
        <v>424</v>
      </c>
      <c r="G227" s="222" t="s">
        <v>405</v>
      </c>
      <c r="H227" s="222" t="s">
        <v>264</v>
      </c>
      <c r="I227" s="222" t="s">
        <v>354</v>
      </c>
      <c r="J227" s="222">
        <v>100</v>
      </c>
      <c r="K227" s="222">
        <v>50</v>
      </c>
      <c r="L227" s="222">
        <v>50</v>
      </c>
      <c r="M227" s="222">
        <v>86</v>
      </c>
      <c r="N227" s="222">
        <v>96</v>
      </c>
      <c r="O227" s="222">
        <v>70</v>
      </c>
      <c r="P227" s="222">
        <v>90</v>
      </c>
      <c r="Q227" s="242">
        <v>1.6</v>
      </c>
      <c r="R227" s="243">
        <v>40.8</v>
      </c>
      <c r="S227" s="244" t="s">
        <v>1497</v>
      </c>
      <c r="T227" s="244" t="s">
        <v>1498</v>
      </c>
      <c r="U227" s="244" t="s">
        <v>1494</v>
      </c>
      <c r="V227" s="244" t="s">
        <v>1499</v>
      </c>
      <c r="W227" s="244" t="s">
        <v>1442</v>
      </c>
    </row>
    <row r="228" customHeight="1" spans="1:23">
      <c r="A228" s="221">
        <v>165</v>
      </c>
      <c r="B228" s="221" t="s">
        <v>1500</v>
      </c>
      <c r="C228" s="220" t="s">
        <v>268</v>
      </c>
      <c r="D228" s="220" t="s">
        <v>264</v>
      </c>
      <c r="E228" s="220" t="s">
        <v>415</v>
      </c>
      <c r="F228" s="220" t="s">
        <v>955</v>
      </c>
      <c r="G228" s="220" t="s">
        <v>703</v>
      </c>
      <c r="H228" s="220" t="s">
        <v>268</v>
      </c>
      <c r="I228" s="220" t="s">
        <v>354</v>
      </c>
      <c r="J228" s="220">
        <v>40</v>
      </c>
      <c r="K228" s="220">
        <v>20</v>
      </c>
      <c r="L228" s="220">
        <v>30</v>
      </c>
      <c r="M228" s="220">
        <v>40</v>
      </c>
      <c r="N228" s="220">
        <v>80</v>
      </c>
      <c r="O228" s="220">
        <v>55</v>
      </c>
      <c r="P228" s="220">
        <v>255</v>
      </c>
      <c r="Q228" s="239">
        <v>1</v>
      </c>
      <c r="R228" s="240">
        <v>10.8</v>
      </c>
      <c r="S228" s="241" t="s">
        <v>1501</v>
      </c>
      <c r="T228" s="241" t="s">
        <v>1502</v>
      </c>
      <c r="U228" s="241" t="s">
        <v>1503</v>
      </c>
      <c r="V228" s="241" t="s">
        <v>1504</v>
      </c>
      <c r="W228" s="241" t="s">
        <v>1505</v>
      </c>
    </row>
    <row r="229" customHeight="1" spans="1:23">
      <c r="A229" s="223">
        <v>166</v>
      </c>
      <c r="B229" s="223" t="s">
        <v>1506</v>
      </c>
      <c r="C229" s="222" t="s">
        <v>268</v>
      </c>
      <c r="D229" s="222" t="s">
        <v>264</v>
      </c>
      <c r="E229" s="222" t="s">
        <v>415</v>
      </c>
      <c r="F229" s="222" t="s">
        <v>955</v>
      </c>
      <c r="G229" s="222" t="s">
        <v>1129</v>
      </c>
      <c r="H229" s="222" t="s">
        <v>268</v>
      </c>
      <c r="I229" s="222" t="s">
        <v>354</v>
      </c>
      <c r="J229" s="222">
        <v>55</v>
      </c>
      <c r="K229" s="222">
        <v>35</v>
      </c>
      <c r="L229" s="222">
        <v>50</v>
      </c>
      <c r="M229" s="222">
        <v>55</v>
      </c>
      <c r="N229" s="222">
        <v>110</v>
      </c>
      <c r="O229" s="222">
        <v>85</v>
      </c>
      <c r="P229" s="222">
        <v>90</v>
      </c>
      <c r="Q229" s="242">
        <v>1.3</v>
      </c>
      <c r="R229" s="243">
        <v>35.6</v>
      </c>
      <c r="S229" s="244" t="s">
        <v>1501</v>
      </c>
      <c r="T229" s="244" t="s">
        <v>1507</v>
      </c>
      <c r="U229" s="244" t="s">
        <v>1503</v>
      </c>
      <c r="V229" s="244" t="s">
        <v>1508</v>
      </c>
      <c r="W229" s="244" t="s">
        <v>1509</v>
      </c>
    </row>
    <row r="230" customHeight="1" spans="1:23">
      <c r="A230" s="221">
        <v>167</v>
      </c>
      <c r="B230" s="221" t="s">
        <v>1510</v>
      </c>
      <c r="C230" s="220" t="s">
        <v>268</v>
      </c>
      <c r="D230" s="220" t="s">
        <v>265</v>
      </c>
      <c r="E230" s="220" t="s">
        <v>415</v>
      </c>
      <c r="F230" s="220" t="s">
        <v>1044</v>
      </c>
      <c r="G230" s="220" t="s">
        <v>416</v>
      </c>
      <c r="H230" s="220" t="s">
        <v>268</v>
      </c>
      <c r="I230" s="220" t="s">
        <v>354</v>
      </c>
      <c r="J230" s="220">
        <v>40</v>
      </c>
      <c r="K230" s="220">
        <v>60</v>
      </c>
      <c r="L230" s="220">
        <v>40</v>
      </c>
      <c r="M230" s="220">
        <v>40</v>
      </c>
      <c r="N230" s="220">
        <v>40</v>
      </c>
      <c r="O230" s="220">
        <v>30</v>
      </c>
      <c r="P230" s="220">
        <v>255</v>
      </c>
      <c r="Q230" s="239">
        <v>0.5</v>
      </c>
      <c r="R230" s="240">
        <v>8.5</v>
      </c>
      <c r="S230" s="241" t="s">
        <v>1511</v>
      </c>
      <c r="T230" s="241" t="s">
        <v>1512</v>
      </c>
      <c r="U230" s="241" t="s">
        <v>1513</v>
      </c>
      <c r="V230" s="241" t="s">
        <v>1514</v>
      </c>
      <c r="W230" s="241" t="s">
        <v>1515</v>
      </c>
    </row>
    <row r="231" customHeight="1" spans="1:23">
      <c r="A231" s="223">
        <v>168</v>
      </c>
      <c r="B231" s="223" t="s">
        <v>1516</v>
      </c>
      <c r="C231" s="222" t="s">
        <v>268</v>
      </c>
      <c r="D231" s="222" t="s">
        <v>265</v>
      </c>
      <c r="E231" s="222" t="s">
        <v>415</v>
      </c>
      <c r="F231" s="222" t="s">
        <v>1044</v>
      </c>
      <c r="G231" s="222" t="s">
        <v>416</v>
      </c>
      <c r="H231" s="222" t="s">
        <v>268</v>
      </c>
      <c r="I231" s="222" t="s">
        <v>354</v>
      </c>
      <c r="J231" s="222">
        <v>70</v>
      </c>
      <c r="K231" s="222">
        <v>90</v>
      </c>
      <c r="L231" s="222">
        <v>70</v>
      </c>
      <c r="M231" s="222">
        <v>60</v>
      </c>
      <c r="N231" s="222">
        <v>60</v>
      </c>
      <c r="O231" s="222">
        <v>40</v>
      </c>
      <c r="P231" s="222">
        <v>90</v>
      </c>
      <c r="Q231" s="242">
        <v>1.1</v>
      </c>
      <c r="R231" s="243">
        <v>33.5</v>
      </c>
      <c r="S231" s="244" t="s">
        <v>1517</v>
      </c>
      <c r="T231" s="244" t="s">
        <v>1518</v>
      </c>
      <c r="U231" s="244" t="s">
        <v>1513</v>
      </c>
      <c r="V231" s="244" t="s">
        <v>1519</v>
      </c>
      <c r="W231" s="244" t="s">
        <v>1520</v>
      </c>
    </row>
    <row r="232" customHeight="1" spans="1:23">
      <c r="A232" s="221">
        <v>169</v>
      </c>
      <c r="B232" s="221" t="s">
        <v>1521</v>
      </c>
      <c r="C232" s="220" t="s">
        <v>265</v>
      </c>
      <c r="D232" s="220" t="s">
        <v>264</v>
      </c>
      <c r="E232" s="220" t="s">
        <v>618</v>
      </c>
      <c r="F232" s="220" t="s">
        <v>618</v>
      </c>
      <c r="G232" s="220" t="s">
        <v>619</v>
      </c>
      <c r="H232" s="220" t="s">
        <v>264</v>
      </c>
      <c r="I232" s="220" t="s">
        <v>354</v>
      </c>
      <c r="J232" s="220">
        <v>85</v>
      </c>
      <c r="K232" s="220">
        <v>90</v>
      </c>
      <c r="L232" s="220">
        <v>80</v>
      </c>
      <c r="M232" s="220">
        <v>70</v>
      </c>
      <c r="N232" s="220">
        <v>80</v>
      </c>
      <c r="O232" s="220">
        <v>130</v>
      </c>
      <c r="P232" s="220">
        <v>90</v>
      </c>
      <c r="Q232" s="239">
        <v>1.8</v>
      </c>
      <c r="R232" s="240">
        <v>75</v>
      </c>
      <c r="S232" s="241" t="s">
        <v>1522</v>
      </c>
      <c r="T232" s="241" t="s">
        <v>1523</v>
      </c>
      <c r="U232" s="241" t="s">
        <v>622</v>
      </c>
      <c r="V232" s="241" t="s">
        <v>1524</v>
      </c>
      <c r="W232" s="241" t="s">
        <v>1490</v>
      </c>
    </row>
    <row r="233" customHeight="1" spans="1:23">
      <c r="A233" s="223">
        <v>170</v>
      </c>
      <c r="B233" s="223" t="s">
        <v>1525</v>
      </c>
      <c r="C233" s="222" t="s">
        <v>277</v>
      </c>
      <c r="D233" s="222" t="s">
        <v>279</v>
      </c>
      <c r="E233" s="222" t="s">
        <v>1322</v>
      </c>
      <c r="F233" s="222" t="s">
        <v>1213</v>
      </c>
      <c r="G233" s="222" t="s">
        <v>774</v>
      </c>
      <c r="H233" s="222" t="s">
        <v>1202</v>
      </c>
      <c r="I233" s="222" t="s">
        <v>354</v>
      </c>
      <c r="J233" s="222">
        <v>75</v>
      </c>
      <c r="K233" s="222">
        <v>38</v>
      </c>
      <c r="L233" s="222">
        <v>38</v>
      </c>
      <c r="M233" s="222">
        <v>56</v>
      </c>
      <c r="N233" s="222">
        <v>56</v>
      </c>
      <c r="O233" s="222">
        <v>67</v>
      </c>
      <c r="P233" s="222">
        <v>190</v>
      </c>
      <c r="Q233" s="242">
        <v>0.5</v>
      </c>
      <c r="R233" s="243">
        <v>12</v>
      </c>
      <c r="S233" s="244" t="s">
        <v>1526</v>
      </c>
      <c r="T233" s="244" t="s">
        <v>1527</v>
      </c>
      <c r="U233" s="244" t="s">
        <v>1528</v>
      </c>
      <c r="V233" s="244" t="s">
        <v>1529</v>
      </c>
      <c r="W233" s="244" t="s">
        <v>1530</v>
      </c>
    </row>
    <row r="234" customHeight="1" spans="1:23">
      <c r="A234" s="221">
        <v>171</v>
      </c>
      <c r="B234" s="221" t="s">
        <v>1531</v>
      </c>
      <c r="C234" s="220" t="s">
        <v>277</v>
      </c>
      <c r="D234" s="220" t="s">
        <v>279</v>
      </c>
      <c r="E234" s="220" t="s">
        <v>1322</v>
      </c>
      <c r="F234" s="220" t="s">
        <v>1213</v>
      </c>
      <c r="G234" s="220" t="s">
        <v>774</v>
      </c>
      <c r="H234" s="220" t="s">
        <v>1202</v>
      </c>
      <c r="I234" s="220" t="s">
        <v>354</v>
      </c>
      <c r="J234" s="220">
        <v>125</v>
      </c>
      <c r="K234" s="220">
        <v>58</v>
      </c>
      <c r="L234" s="220">
        <v>58</v>
      </c>
      <c r="M234" s="220">
        <v>76</v>
      </c>
      <c r="N234" s="220">
        <v>76</v>
      </c>
      <c r="O234" s="220">
        <v>67</v>
      </c>
      <c r="P234" s="220">
        <v>75</v>
      </c>
      <c r="Q234" s="239">
        <v>1.2</v>
      </c>
      <c r="R234" s="240">
        <v>22.5</v>
      </c>
      <c r="S234" s="241" t="s">
        <v>1532</v>
      </c>
      <c r="T234" s="241" t="s">
        <v>1533</v>
      </c>
      <c r="U234" s="241" t="s">
        <v>1528</v>
      </c>
      <c r="V234" s="241" t="s">
        <v>1534</v>
      </c>
      <c r="W234" s="241" t="s">
        <v>1530</v>
      </c>
    </row>
    <row r="235" customHeight="1" spans="1:23">
      <c r="A235" s="223">
        <v>172</v>
      </c>
      <c r="B235" s="223" t="s">
        <v>1535</v>
      </c>
      <c r="C235" s="222" t="s">
        <v>279</v>
      </c>
      <c r="D235" s="222" t="s">
        <v>354</v>
      </c>
      <c r="E235" s="222" t="s">
        <v>488</v>
      </c>
      <c r="F235" s="222" t="s">
        <v>488</v>
      </c>
      <c r="G235" s="222" t="s">
        <v>489</v>
      </c>
      <c r="H235" s="222" t="s">
        <v>543</v>
      </c>
      <c r="I235" s="222" t="s">
        <v>354</v>
      </c>
      <c r="J235" s="222">
        <v>20</v>
      </c>
      <c r="K235" s="222">
        <v>40</v>
      </c>
      <c r="L235" s="222">
        <v>15</v>
      </c>
      <c r="M235" s="222">
        <v>35</v>
      </c>
      <c r="N235" s="222">
        <v>35</v>
      </c>
      <c r="O235" s="222">
        <v>60</v>
      </c>
      <c r="P235" s="222">
        <v>190</v>
      </c>
      <c r="Q235" s="242">
        <v>0.3</v>
      </c>
      <c r="R235" s="243">
        <v>2</v>
      </c>
      <c r="S235" s="244" t="s">
        <v>1536</v>
      </c>
      <c r="T235" s="244" t="s">
        <v>1537</v>
      </c>
      <c r="U235" s="244" t="s">
        <v>492</v>
      </c>
      <c r="V235" s="244" t="s">
        <v>1538</v>
      </c>
      <c r="W235" s="244" t="s">
        <v>1539</v>
      </c>
    </row>
    <row r="236" customHeight="1" spans="1:23">
      <c r="A236" s="221">
        <v>173</v>
      </c>
      <c r="B236" s="221" t="s">
        <v>1540</v>
      </c>
      <c r="C236" s="220" t="s">
        <v>284</v>
      </c>
      <c r="D236" s="220" t="s">
        <v>354</v>
      </c>
      <c r="E236" s="220" t="s">
        <v>568</v>
      </c>
      <c r="F236" s="220" t="s">
        <v>569</v>
      </c>
      <c r="G236" s="220" t="s">
        <v>570</v>
      </c>
      <c r="H236" s="220" t="s">
        <v>543</v>
      </c>
      <c r="I236" s="220" t="s">
        <v>354</v>
      </c>
      <c r="J236" s="220">
        <v>50</v>
      </c>
      <c r="K236" s="220">
        <v>25</v>
      </c>
      <c r="L236" s="220">
        <v>28</v>
      </c>
      <c r="M236" s="220">
        <v>45</v>
      </c>
      <c r="N236" s="220">
        <v>55</v>
      </c>
      <c r="O236" s="220">
        <v>15</v>
      </c>
      <c r="P236" s="220">
        <v>150</v>
      </c>
      <c r="Q236" s="239">
        <v>0.3</v>
      </c>
      <c r="R236" s="240">
        <v>3</v>
      </c>
      <c r="S236" s="241" t="s">
        <v>1541</v>
      </c>
      <c r="T236" s="241" t="s">
        <v>1542</v>
      </c>
      <c r="U236" s="241" t="s">
        <v>1543</v>
      </c>
      <c r="V236" s="241" t="s">
        <v>1544</v>
      </c>
      <c r="W236" s="241" t="s">
        <v>1545</v>
      </c>
    </row>
    <row r="237" customHeight="1" spans="1:23">
      <c r="A237" s="223">
        <v>174</v>
      </c>
      <c r="B237" s="223" t="s">
        <v>1546</v>
      </c>
      <c r="C237" s="222" t="s">
        <v>262</v>
      </c>
      <c r="D237" s="222" t="s">
        <v>284</v>
      </c>
      <c r="E237" s="222" t="s">
        <v>568</v>
      </c>
      <c r="F237" s="222" t="s">
        <v>607</v>
      </c>
      <c r="G237" s="222" t="s">
        <v>570</v>
      </c>
      <c r="H237" s="222" t="s">
        <v>543</v>
      </c>
      <c r="I237" s="222" t="s">
        <v>354</v>
      </c>
      <c r="J237" s="222">
        <v>90</v>
      </c>
      <c r="K237" s="222">
        <v>30</v>
      </c>
      <c r="L237" s="222">
        <v>15</v>
      </c>
      <c r="M237" s="222">
        <v>40</v>
      </c>
      <c r="N237" s="222">
        <v>20</v>
      </c>
      <c r="O237" s="222">
        <v>15</v>
      </c>
      <c r="P237" s="222">
        <v>170</v>
      </c>
      <c r="Q237" s="242">
        <v>0.3</v>
      </c>
      <c r="R237" s="243">
        <v>1</v>
      </c>
      <c r="S237" s="244" t="s">
        <v>1547</v>
      </c>
      <c r="T237" s="244" t="s">
        <v>1548</v>
      </c>
      <c r="U237" s="244" t="s">
        <v>1549</v>
      </c>
      <c r="V237" s="244" t="s">
        <v>1550</v>
      </c>
      <c r="W237" s="244" t="s">
        <v>1551</v>
      </c>
    </row>
    <row r="238" customHeight="1" spans="1:23">
      <c r="A238" s="221">
        <v>175</v>
      </c>
      <c r="B238" s="221" t="s">
        <v>1552</v>
      </c>
      <c r="C238" s="220" t="s">
        <v>284</v>
      </c>
      <c r="D238" s="220" t="s">
        <v>354</v>
      </c>
      <c r="E238" s="220" t="s">
        <v>441</v>
      </c>
      <c r="F238" s="220" t="s">
        <v>1168</v>
      </c>
      <c r="G238" s="220" t="s">
        <v>1553</v>
      </c>
      <c r="H238" s="220" t="s">
        <v>543</v>
      </c>
      <c r="I238" s="220" t="s">
        <v>354</v>
      </c>
      <c r="J238" s="220">
        <v>35</v>
      </c>
      <c r="K238" s="220">
        <v>20</v>
      </c>
      <c r="L238" s="220">
        <v>65</v>
      </c>
      <c r="M238" s="220">
        <v>40</v>
      </c>
      <c r="N238" s="220">
        <v>65</v>
      </c>
      <c r="O238" s="220">
        <v>20</v>
      </c>
      <c r="P238" s="220">
        <v>190</v>
      </c>
      <c r="Q238" s="239">
        <v>0.3</v>
      </c>
      <c r="R238" s="240">
        <v>1.5</v>
      </c>
      <c r="S238" s="241" t="s">
        <v>1554</v>
      </c>
      <c r="T238" s="241" t="s">
        <v>1555</v>
      </c>
      <c r="U238" s="241" t="s">
        <v>1556</v>
      </c>
      <c r="V238" s="241" t="s">
        <v>1557</v>
      </c>
      <c r="W238" s="241" t="s">
        <v>1545</v>
      </c>
    </row>
    <row r="239" customHeight="1" spans="1:23">
      <c r="A239" s="223">
        <v>176</v>
      </c>
      <c r="B239" s="223" t="s">
        <v>1558</v>
      </c>
      <c r="C239" s="222" t="s">
        <v>284</v>
      </c>
      <c r="D239" s="222" t="s">
        <v>264</v>
      </c>
      <c r="E239" s="222" t="s">
        <v>441</v>
      </c>
      <c r="F239" s="222" t="s">
        <v>1168</v>
      </c>
      <c r="G239" s="222" t="s">
        <v>1553</v>
      </c>
      <c r="H239" s="222" t="s">
        <v>264</v>
      </c>
      <c r="I239" s="222" t="s">
        <v>284</v>
      </c>
      <c r="J239" s="222">
        <v>55</v>
      </c>
      <c r="K239" s="222">
        <v>40</v>
      </c>
      <c r="L239" s="222">
        <v>85</v>
      </c>
      <c r="M239" s="222">
        <v>80</v>
      </c>
      <c r="N239" s="222">
        <v>105</v>
      </c>
      <c r="O239" s="222">
        <v>40</v>
      </c>
      <c r="P239" s="222">
        <v>75</v>
      </c>
      <c r="Q239" s="242">
        <v>0.6</v>
      </c>
      <c r="R239" s="243">
        <v>3.2</v>
      </c>
      <c r="S239" s="244" t="s">
        <v>1559</v>
      </c>
      <c r="T239" s="244" t="s">
        <v>1560</v>
      </c>
      <c r="U239" s="244" t="s">
        <v>1556</v>
      </c>
      <c r="V239" s="244" t="s">
        <v>1561</v>
      </c>
      <c r="W239" s="244" t="s">
        <v>1545</v>
      </c>
    </row>
    <row r="240" customHeight="1" spans="1:23">
      <c r="A240" s="221">
        <v>177</v>
      </c>
      <c r="B240" s="221" t="s">
        <v>1562</v>
      </c>
      <c r="C240" s="220" t="s">
        <v>280</v>
      </c>
      <c r="D240" s="220" t="s">
        <v>264</v>
      </c>
      <c r="E240" s="220" t="s">
        <v>790</v>
      </c>
      <c r="F240" s="220" t="s">
        <v>955</v>
      </c>
      <c r="G240" s="220" t="s">
        <v>581</v>
      </c>
      <c r="H240" s="220" t="s">
        <v>264</v>
      </c>
      <c r="I240" s="220" t="s">
        <v>354</v>
      </c>
      <c r="J240" s="220">
        <v>40</v>
      </c>
      <c r="K240" s="220">
        <v>50</v>
      </c>
      <c r="L240" s="220">
        <v>45</v>
      </c>
      <c r="M240" s="220">
        <v>70</v>
      </c>
      <c r="N240" s="220">
        <v>45</v>
      </c>
      <c r="O240" s="220">
        <v>70</v>
      </c>
      <c r="P240" s="220">
        <v>190</v>
      </c>
      <c r="Q240" s="239">
        <v>0.2</v>
      </c>
      <c r="R240" s="240">
        <v>2</v>
      </c>
      <c r="S240" s="241" t="s">
        <v>1563</v>
      </c>
      <c r="T240" s="241" t="s">
        <v>1564</v>
      </c>
      <c r="U240" s="241" t="s">
        <v>1565</v>
      </c>
      <c r="V240" s="241" t="s">
        <v>1566</v>
      </c>
      <c r="W240" s="241" t="s">
        <v>1490</v>
      </c>
    </row>
    <row r="241" customHeight="1" spans="1:23">
      <c r="A241" s="223">
        <v>178</v>
      </c>
      <c r="B241" s="223" t="s">
        <v>1567</v>
      </c>
      <c r="C241" s="222" t="s">
        <v>280</v>
      </c>
      <c r="D241" s="222" t="s">
        <v>264</v>
      </c>
      <c r="E241" s="222" t="s">
        <v>790</v>
      </c>
      <c r="F241" s="222" t="s">
        <v>955</v>
      </c>
      <c r="G241" s="222" t="s">
        <v>581</v>
      </c>
      <c r="H241" s="222" t="s">
        <v>264</v>
      </c>
      <c r="I241" s="222" t="s">
        <v>354</v>
      </c>
      <c r="J241" s="222">
        <v>65</v>
      </c>
      <c r="K241" s="222">
        <v>75</v>
      </c>
      <c r="L241" s="222">
        <v>70</v>
      </c>
      <c r="M241" s="222">
        <v>95</v>
      </c>
      <c r="N241" s="222">
        <v>70</v>
      </c>
      <c r="O241" s="222">
        <v>95</v>
      </c>
      <c r="P241" s="222">
        <v>75</v>
      </c>
      <c r="Q241" s="242">
        <v>1.5</v>
      </c>
      <c r="R241" s="243">
        <v>15</v>
      </c>
      <c r="S241" s="244" t="s">
        <v>1568</v>
      </c>
      <c r="T241" s="244" t="s">
        <v>1569</v>
      </c>
      <c r="U241" s="244" t="s">
        <v>1565</v>
      </c>
      <c r="V241" s="244" t="s">
        <v>1570</v>
      </c>
      <c r="W241" s="244" t="s">
        <v>1490</v>
      </c>
    </row>
    <row r="242" customHeight="1" spans="1:23">
      <c r="A242" s="221">
        <v>179</v>
      </c>
      <c r="B242" s="221" t="s">
        <v>1571</v>
      </c>
      <c r="C242" s="220" t="s">
        <v>279</v>
      </c>
      <c r="D242" s="220" t="s">
        <v>354</v>
      </c>
      <c r="E242" s="220" t="s">
        <v>488</v>
      </c>
      <c r="F242" s="220" t="s">
        <v>488</v>
      </c>
      <c r="G242" s="220" t="s">
        <v>1572</v>
      </c>
      <c r="H242" s="220" t="s">
        <v>336</v>
      </c>
      <c r="I242" s="220" t="s">
        <v>442</v>
      </c>
      <c r="J242" s="220">
        <v>55</v>
      </c>
      <c r="K242" s="220">
        <v>40</v>
      </c>
      <c r="L242" s="220">
        <v>40</v>
      </c>
      <c r="M242" s="220">
        <v>65</v>
      </c>
      <c r="N242" s="220">
        <v>45</v>
      </c>
      <c r="O242" s="220">
        <v>35</v>
      </c>
      <c r="P242" s="220">
        <v>235</v>
      </c>
      <c r="Q242" s="239">
        <v>0.6</v>
      </c>
      <c r="R242" s="240">
        <v>7.8</v>
      </c>
      <c r="S242" s="241" t="s">
        <v>1573</v>
      </c>
      <c r="T242" s="241" t="s">
        <v>1574</v>
      </c>
      <c r="U242" s="241" t="s">
        <v>1575</v>
      </c>
      <c r="V242" s="241" t="s">
        <v>1576</v>
      </c>
      <c r="W242" s="241" t="s">
        <v>1577</v>
      </c>
    </row>
    <row r="243" customHeight="1" spans="1:23">
      <c r="A243" s="223">
        <v>180</v>
      </c>
      <c r="B243" s="223" t="s">
        <v>1578</v>
      </c>
      <c r="C243" s="222" t="s">
        <v>279</v>
      </c>
      <c r="D243" s="222" t="s">
        <v>354</v>
      </c>
      <c r="E243" s="222" t="s">
        <v>488</v>
      </c>
      <c r="F243" s="222" t="s">
        <v>488</v>
      </c>
      <c r="G243" s="222" t="s">
        <v>1572</v>
      </c>
      <c r="H243" s="222" t="s">
        <v>336</v>
      </c>
      <c r="I243" s="222" t="s">
        <v>442</v>
      </c>
      <c r="J243" s="222">
        <v>70</v>
      </c>
      <c r="K243" s="222">
        <v>55</v>
      </c>
      <c r="L243" s="222">
        <v>55</v>
      </c>
      <c r="M243" s="222">
        <v>80</v>
      </c>
      <c r="N243" s="222">
        <v>60</v>
      </c>
      <c r="O243" s="222">
        <v>45</v>
      </c>
      <c r="P243" s="222">
        <v>120</v>
      </c>
      <c r="Q243" s="242">
        <v>0.8</v>
      </c>
      <c r="R243" s="243">
        <v>13.3</v>
      </c>
      <c r="S243" s="244" t="s">
        <v>1573</v>
      </c>
      <c r="T243" s="244" t="s">
        <v>1579</v>
      </c>
      <c r="U243" s="244" t="s">
        <v>1575</v>
      </c>
      <c r="V243" s="244" t="s">
        <v>1580</v>
      </c>
      <c r="W243" s="244" t="s">
        <v>1581</v>
      </c>
    </row>
    <row r="244" customHeight="1" spans="1:23">
      <c r="A244" s="221">
        <v>181</v>
      </c>
      <c r="B244" s="221" t="s">
        <v>1582</v>
      </c>
      <c r="C244" s="220" t="s">
        <v>279</v>
      </c>
      <c r="D244" s="220" t="s">
        <v>354</v>
      </c>
      <c r="E244" s="220" t="s">
        <v>488</v>
      </c>
      <c r="F244" s="220" t="s">
        <v>488</v>
      </c>
      <c r="G244" s="220" t="s">
        <v>1572</v>
      </c>
      <c r="H244" s="220" t="s">
        <v>336</v>
      </c>
      <c r="I244" s="220" t="s">
        <v>442</v>
      </c>
      <c r="J244" s="220">
        <v>90</v>
      </c>
      <c r="K244" s="220">
        <v>75</v>
      </c>
      <c r="L244" s="220">
        <v>85</v>
      </c>
      <c r="M244" s="220">
        <v>115</v>
      </c>
      <c r="N244" s="220">
        <v>90</v>
      </c>
      <c r="O244" s="220">
        <v>55</v>
      </c>
      <c r="P244" s="220">
        <v>45</v>
      </c>
      <c r="Q244" s="239">
        <v>1.4</v>
      </c>
      <c r="R244" s="240">
        <v>61.5</v>
      </c>
      <c r="S244" s="241" t="s">
        <v>1583</v>
      </c>
      <c r="T244" s="241" t="s">
        <v>1584</v>
      </c>
      <c r="U244" s="241" t="s">
        <v>1575</v>
      </c>
      <c r="V244" s="241" t="s">
        <v>1585</v>
      </c>
      <c r="W244" s="241" t="s">
        <v>1586</v>
      </c>
    </row>
    <row r="245" customHeight="1" spans="1:23">
      <c r="A245" s="221">
        <v>181.1</v>
      </c>
      <c r="B245" s="221" t="s">
        <v>1587</v>
      </c>
      <c r="C245" s="220" t="s">
        <v>279</v>
      </c>
      <c r="D245" s="220" t="s">
        <v>282</v>
      </c>
      <c r="E245" s="220" t="s">
        <v>1261</v>
      </c>
      <c r="F245" s="220" t="s">
        <v>1261</v>
      </c>
      <c r="G245" s="220" t="s">
        <v>1261</v>
      </c>
      <c r="H245" s="220" t="s">
        <v>336</v>
      </c>
      <c r="I245" s="220" t="s">
        <v>442</v>
      </c>
      <c r="J245" s="220">
        <v>90</v>
      </c>
      <c r="K245" s="220">
        <v>95</v>
      </c>
      <c r="L245" s="220">
        <v>105</v>
      </c>
      <c r="M245" s="220">
        <v>165</v>
      </c>
      <c r="N245" s="220">
        <v>110</v>
      </c>
      <c r="O245" s="220">
        <v>45</v>
      </c>
      <c r="P245" s="220">
        <v>45</v>
      </c>
      <c r="Q245" s="239">
        <v>1.4</v>
      </c>
      <c r="R245" s="240">
        <v>61.5</v>
      </c>
      <c r="S245" s="241"/>
      <c r="T245" s="241"/>
      <c r="U245" s="241"/>
      <c r="V245" s="241"/>
      <c r="W245" s="241"/>
    </row>
    <row r="246" customHeight="1" spans="1:23">
      <c r="A246" s="223">
        <v>182</v>
      </c>
      <c r="B246" s="223" t="s">
        <v>1588</v>
      </c>
      <c r="C246" s="222" t="s">
        <v>278</v>
      </c>
      <c r="D246" s="222" t="s">
        <v>354</v>
      </c>
      <c r="E246" s="222" t="s">
        <v>335</v>
      </c>
      <c r="F246" s="222" t="s">
        <v>335</v>
      </c>
      <c r="G246" s="222" t="s">
        <v>1169</v>
      </c>
      <c r="H246" s="222" t="s">
        <v>337</v>
      </c>
      <c r="I246" s="222" t="s">
        <v>354</v>
      </c>
      <c r="J246" s="222">
        <v>75</v>
      </c>
      <c r="K246" s="222">
        <v>80</v>
      </c>
      <c r="L246" s="222">
        <v>95</v>
      </c>
      <c r="M246" s="222">
        <v>90</v>
      </c>
      <c r="N246" s="222">
        <v>100</v>
      </c>
      <c r="O246" s="222">
        <v>50</v>
      </c>
      <c r="P246" s="222">
        <v>45</v>
      </c>
      <c r="Q246" s="242">
        <v>0.4</v>
      </c>
      <c r="R246" s="243">
        <v>5.8</v>
      </c>
      <c r="S246" s="244" t="s">
        <v>1589</v>
      </c>
      <c r="T246" s="244" t="s">
        <v>1590</v>
      </c>
      <c r="U246" s="244" t="s">
        <v>632</v>
      </c>
      <c r="V246" s="244" t="s">
        <v>1591</v>
      </c>
      <c r="W246" s="244" t="s">
        <v>1586</v>
      </c>
    </row>
    <row r="247" customHeight="1" spans="1:23">
      <c r="A247" s="221">
        <v>183</v>
      </c>
      <c r="B247" s="221" t="s">
        <v>1592</v>
      </c>
      <c r="C247" s="220" t="s">
        <v>277</v>
      </c>
      <c r="D247" s="220" t="s">
        <v>284</v>
      </c>
      <c r="E247" s="220" t="s">
        <v>352</v>
      </c>
      <c r="F247" s="220" t="s">
        <v>1224</v>
      </c>
      <c r="G247" s="220" t="s">
        <v>1593</v>
      </c>
      <c r="H247" s="220" t="s">
        <v>377</v>
      </c>
      <c r="I247" s="220" t="s">
        <v>284</v>
      </c>
      <c r="J247" s="220">
        <v>70</v>
      </c>
      <c r="K247" s="220">
        <v>20</v>
      </c>
      <c r="L247" s="220">
        <v>50</v>
      </c>
      <c r="M247" s="220">
        <v>20</v>
      </c>
      <c r="N247" s="220">
        <v>50</v>
      </c>
      <c r="O247" s="220">
        <v>40</v>
      </c>
      <c r="P247" s="220">
        <v>190</v>
      </c>
      <c r="Q247" s="239">
        <v>0.4</v>
      </c>
      <c r="R247" s="240">
        <v>8.5</v>
      </c>
      <c r="S247" s="241" t="s">
        <v>1594</v>
      </c>
      <c r="T247" s="241" t="s">
        <v>1595</v>
      </c>
      <c r="U247" s="241" t="s">
        <v>1596</v>
      </c>
      <c r="V247" s="241" t="s">
        <v>1597</v>
      </c>
      <c r="W247" s="241" t="s">
        <v>1598</v>
      </c>
    </row>
    <row r="248" customHeight="1" spans="1:23">
      <c r="A248" s="223">
        <v>184</v>
      </c>
      <c r="B248" s="223" t="s">
        <v>1599</v>
      </c>
      <c r="C248" s="222" t="s">
        <v>277</v>
      </c>
      <c r="D248" s="222" t="s">
        <v>284</v>
      </c>
      <c r="E248" s="222" t="s">
        <v>352</v>
      </c>
      <c r="F248" s="222" t="s">
        <v>1224</v>
      </c>
      <c r="G248" s="222" t="s">
        <v>1593</v>
      </c>
      <c r="H248" s="222" t="s">
        <v>377</v>
      </c>
      <c r="I248" s="222" t="s">
        <v>284</v>
      </c>
      <c r="J248" s="222">
        <v>100</v>
      </c>
      <c r="K248" s="222">
        <v>50</v>
      </c>
      <c r="L248" s="222">
        <v>80</v>
      </c>
      <c r="M248" s="222">
        <v>60</v>
      </c>
      <c r="N248" s="222">
        <v>80</v>
      </c>
      <c r="O248" s="222">
        <v>50</v>
      </c>
      <c r="P248" s="222">
        <v>75</v>
      </c>
      <c r="Q248" s="242">
        <v>0.8</v>
      </c>
      <c r="R248" s="243">
        <v>28.5</v>
      </c>
      <c r="S248" s="244" t="s">
        <v>1594</v>
      </c>
      <c r="T248" s="244" t="s">
        <v>1600</v>
      </c>
      <c r="U248" s="244" t="s">
        <v>1596</v>
      </c>
      <c r="V248" s="244" t="s">
        <v>1601</v>
      </c>
      <c r="W248" s="244" t="s">
        <v>1586</v>
      </c>
    </row>
    <row r="249" customHeight="1" spans="1:23">
      <c r="A249" s="221">
        <v>185</v>
      </c>
      <c r="B249" s="221" t="s">
        <v>1602</v>
      </c>
      <c r="C249" s="220" t="s">
        <v>267</v>
      </c>
      <c r="D249" s="220" t="s">
        <v>354</v>
      </c>
      <c r="E249" s="220" t="s">
        <v>855</v>
      </c>
      <c r="F249" s="220" t="s">
        <v>761</v>
      </c>
      <c r="G249" s="220" t="s">
        <v>703</v>
      </c>
      <c r="H249" s="220" t="s">
        <v>856</v>
      </c>
      <c r="I249" s="220" t="s">
        <v>354</v>
      </c>
      <c r="J249" s="220">
        <v>70</v>
      </c>
      <c r="K249" s="220">
        <v>100</v>
      </c>
      <c r="L249" s="220">
        <v>115</v>
      </c>
      <c r="M249" s="220">
        <v>30</v>
      </c>
      <c r="N249" s="220">
        <v>65</v>
      </c>
      <c r="O249" s="220">
        <v>30</v>
      </c>
      <c r="P249" s="220">
        <v>65</v>
      </c>
      <c r="Q249" s="239">
        <v>1.2</v>
      </c>
      <c r="R249" s="240">
        <v>38</v>
      </c>
      <c r="S249" s="241" t="s">
        <v>1603</v>
      </c>
      <c r="T249" s="241" t="s">
        <v>1604</v>
      </c>
      <c r="U249" s="241" t="s">
        <v>1605</v>
      </c>
      <c r="V249" s="241" t="s">
        <v>1606</v>
      </c>
      <c r="W249" s="241"/>
    </row>
    <row r="250" customHeight="1" spans="1:23">
      <c r="A250" s="223">
        <v>186</v>
      </c>
      <c r="B250" s="223" t="s">
        <v>1607</v>
      </c>
      <c r="C250" s="222" t="s">
        <v>277</v>
      </c>
      <c r="D250" s="222" t="s">
        <v>354</v>
      </c>
      <c r="E250" s="222" t="s">
        <v>774</v>
      </c>
      <c r="F250" s="222" t="s">
        <v>648</v>
      </c>
      <c r="G250" s="222" t="s">
        <v>1608</v>
      </c>
      <c r="H250" s="222" t="s">
        <v>377</v>
      </c>
      <c r="I250" s="222" t="s">
        <v>354</v>
      </c>
      <c r="J250" s="222">
        <v>90</v>
      </c>
      <c r="K250" s="222">
        <v>75</v>
      </c>
      <c r="L250" s="222">
        <v>75</v>
      </c>
      <c r="M250" s="222">
        <v>90</v>
      </c>
      <c r="N250" s="222">
        <v>100</v>
      </c>
      <c r="O250" s="222">
        <v>70</v>
      </c>
      <c r="P250" s="222">
        <v>45</v>
      </c>
      <c r="Q250" s="242">
        <v>1.1</v>
      </c>
      <c r="R250" s="243">
        <v>33.9</v>
      </c>
      <c r="S250" s="244" t="s">
        <v>1609</v>
      </c>
      <c r="T250" s="244" t="s">
        <v>1610</v>
      </c>
      <c r="U250" s="244" t="s">
        <v>777</v>
      </c>
      <c r="V250" s="244" t="s">
        <v>1611</v>
      </c>
      <c r="W250" s="244" t="s">
        <v>1490</v>
      </c>
    </row>
    <row r="251" customHeight="1" spans="1:23">
      <c r="A251" s="221">
        <v>187</v>
      </c>
      <c r="B251" s="221" t="s">
        <v>1612</v>
      </c>
      <c r="C251" s="220" t="s">
        <v>278</v>
      </c>
      <c r="D251" s="220" t="s">
        <v>264</v>
      </c>
      <c r="E251" s="220" t="s">
        <v>335</v>
      </c>
      <c r="F251" s="220" t="s">
        <v>1176</v>
      </c>
      <c r="G251" s="220" t="s">
        <v>619</v>
      </c>
      <c r="H251" s="220" t="s">
        <v>284</v>
      </c>
      <c r="I251" s="220" t="s">
        <v>337</v>
      </c>
      <c r="J251" s="220">
        <v>35</v>
      </c>
      <c r="K251" s="220">
        <v>35</v>
      </c>
      <c r="L251" s="220">
        <v>40</v>
      </c>
      <c r="M251" s="220">
        <v>35</v>
      </c>
      <c r="N251" s="220">
        <v>55</v>
      </c>
      <c r="O251" s="220">
        <v>50</v>
      </c>
      <c r="P251" s="220">
        <v>255</v>
      </c>
      <c r="Q251" s="239">
        <v>0.4</v>
      </c>
      <c r="R251" s="240">
        <v>0.5</v>
      </c>
      <c r="S251" s="241" t="s">
        <v>1613</v>
      </c>
      <c r="T251" s="241" t="s">
        <v>1614</v>
      </c>
      <c r="U251" s="241" t="s">
        <v>1615</v>
      </c>
      <c r="V251" s="241" t="s">
        <v>1616</v>
      </c>
      <c r="W251" s="241" t="s">
        <v>1617</v>
      </c>
    </row>
    <row r="252" customHeight="1" spans="1:23">
      <c r="A252" s="223">
        <v>188</v>
      </c>
      <c r="B252" s="223" t="s">
        <v>1618</v>
      </c>
      <c r="C252" s="222" t="s">
        <v>278</v>
      </c>
      <c r="D252" s="222" t="s">
        <v>264</v>
      </c>
      <c r="E252" s="222" t="s">
        <v>335</v>
      </c>
      <c r="F252" s="222" t="s">
        <v>1176</v>
      </c>
      <c r="G252" s="222" t="s">
        <v>619</v>
      </c>
      <c r="H252" s="222" t="s">
        <v>284</v>
      </c>
      <c r="I252" s="222" t="s">
        <v>337</v>
      </c>
      <c r="J252" s="222">
        <v>55</v>
      </c>
      <c r="K252" s="222">
        <v>45</v>
      </c>
      <c r="L252" s="222">
        <v>50</v>
      </c>
      <c r="M252" s="222">
        <v>45</v>
      </c>
      <c r="N252" s="222">
        <v>65</v>
      </c>
      <c r="O252" s="222">
        <v>80</v>
      </c>
      <c r="P252" s="222">
        <v>120</v>
      </c>
      <c r="Q252" s="242">
        <v>0.6</v>
      </c>
      <c r="R252" s="243">
        <v>1</v>
      </c>
      <c r="S252" s="244" t="s">
        <v>1613</v>
      </c>
      <c r="T252" s="244" t="s">
        <v>1619</v>
      </c>
      <c r="U252" s="244" t="s">
        <v>1615</v>
      </c>
      <c r="V252" s="244" t="s">
        <v>1616</v>
      </c>
      <c r="W252" s="244" t="s">
        <v>1509</v>
      </c>
    </row>
    <row r="253" customHeight="1" spans="1:23">
      <c r="A253" s="221">
        <v>189</v>
      </c>
      <c r="B253" s="221" t="s">
        <v>1620</v>
      </c>
      <c r="C253" s="220" t="s">
        <v>278</v>
      </c>
      <c r="D253" s="220" t="s">
        <v>264</v>
      </c>
      <c r="E253" s="220" t="s">
        <v>335</v>
      </c>
      <c r="F253" s="220" t="s">
        <v>1176</v>
      </c>
      <c r="G253" s="220" t="s">
        <v>619</v>
      </c>
      <c r="H253" s="220" t="s">
        <v>284</v>
      </c>
      <c r="I253" s="220" t="s">
        <v>337</v>
      </c>
      <c r="J253" s="220">
        <v>75</v>
      </c>
      <c r="K253" s="220">
        <v>55</v>
      </c>
      <c r="L253" s="220">
        <v>70</v>
      </c>
      <c r="M253" s="220">
        <v>55</v>
      </c>
      <c r="N253" s="220">
        <v>95</v>
      </c>
      <c r="O253" s="220">
        <v>110</v>
      </c>
      <c r="P253" s="220">
        <v>45</v>
      </c>
      <c r="Q253" s="239">
        <v>0.8</v>
      </c>
      <c r="R253" s="240">
        <v>3</v>
      </c>
      <c r="S253" s="241" t="s">
        <v>1613</v>
      </c>
      <c r="T253" s="241" t="s">
        <v>1621</v>
      </c>
      <c r="U253" s="241" t="s">
        <v>1615</v>
      </c>
      <c r="V253" s="241" t="s">
        <v>1616</v>
      </c>
      <c r="W253" s="241" t="s">
        <v>1622</v>
      </c>
    </row>
    <row r="254" customHeight="1" spans="1:23">
      <c r="A254" s="223">
        <v>190</v>
      </c>
      <c r="B254" s="223" t="s">
        <v>1623</v>
      </c>
      <c r="C254" s="222" t="s">
        <v>262</v>
      </c>
      <c r="D254" s="222" t="s">
        <v>354</v>
      </c>
      <c r="E254" s="222" t="s">
        <v>394</v>
      </c>
      <c r="F254" s="222" t="s">
        <v>695</v>
      </c>
      <c r="G254" s="222" t="s">
        <v>1005</v>
      </c>
      <c r="H254" s="222" t="s">
        <v>442</v>
      </c>
      <c r="I254" s="222" t="s">
        <v>354</v>
      </c>
      <c r="J254" s="222">
        <v>55</v>
      </c>
      <c r="K254" s="222">
        <v>70</v>
      </c>
      <c r="L254" s="222">
        <v>55</v>
      </c>
      <c r="M254" s="222">
        <v>40</v>
      </c>
      <c r="N254" s="222">
        <v>55</v>
      </c>
      <c r="O254" s="222">
        <v>85</v>
      </c>
      <c r="P254" s="222">
        <v>45</v>
      </c>
      <c r="Q254" s="242">
        <v>0.8</v>
      </c>
      <c r="R254" s="243">
        <v>11.5</v>
      </c>
      <c r="S254" s="244" t="s">
        <v>1624</v>
      </c>
      <c r="T254" s="244" t="s">
        <v>1625</v>
      </c>
      <c r="U254" s="244" t="s">
        <v>1626</v>
      </c>
      <c r="V254" s="244" t="s">
        <v>1627</v>
      </c>
      <c r="W254" s="244" t="s">
        <v>1545</v>
      </c>
    </row>
    <row r="255" customHeight="1" spans="1:23">
      <c r="A255" s="221">
        <v>191</v>
      </c>
      <c r="B255" s="221" t="s">
        <v>1628</v>
      </c>
      <c r="C255" s="220" t="s">
        <v>278</v>
      </c>
      <c r="D255" s="220" t="s">
        <v>354</v>
      </c>
      <c r="E255" s="220" t="s">
        <v>335</v>
      </c>
      <c r="F255" s="220" t="s">
        <v>356</v>
      </c>
      <c r="G255" s="220" t="s">
        <v>955</v>
      </c>
      <c r="H255" s="220" t="s">
        <v>337</v>
      </c>
      <c r="I255" s="220" t="s">
        <v>354</v>
      </c>
      <c r="J255" s="220">
        <v>30</v>
      </c>
      <c r="K255" s="220">
        <v>30</v>
      </c>
      <c r="L255" s="220">
        <v>30</v>
      </c>
      <c r="M255" s="220">
        <v>30</v>
      </c>
      <c r="N255" s="220">
        <v>30</v>
      </c>
      <c r="O255" s="220">
        <v>30</v>
      </c>
      <c r="P255" s="220">
        <v>235</v>
      </c>
      <c r="Q255" s="239">
        <v>0.3</v>
      </c>
      <c r="R255" s="240">
        <v>1.8</v>
      </c>
      <c r="S255" s="241" t="s">
        <v>1629</v>
      </c>
      <c r="T255" s="241" t="s">
        <v>1630</v>
      </c>
      <c r="U255" s="241" t="s">
        <v>1631</v>
      </c>
      <c r="V255" s="241" t="s">
        <v>1632</v>
      </c>
      <c r="W255" s="241"/>
    </row>
    <row r="256" customHeight="1" spans="1:23">
      <c r="A256" s="223">
        <v>192</v>
      </c>
      <c r="B256" s="223" t="s">
        <v>1633</v>
      </c>
      <c r="C256" s="222" t="s">
        <v>278</v>
      </c>
      <c r="D256" s="222" t="s">
        <v>354</v>
      </c>
      <c r="E256" s="222" t="s">
        <v>335</v>
      </c>
      <c r="F256" s="222" t="s">
        <v>356</v>
      </c>
      <c r="G256" s="222" t="s">
        <v>955</v>
      </c>
      <c r="H256" s="222" t="s">
        <v>337</v>
      </c>
      <c r="I256" s="222" t="s">
        <v>354</v>
      </c>
      <c r="J256" s="222">
        <v>75</v>
      </c>
      <c r="K256" s="222">
        <v>75</v>
      </c>
      <c r="L256" s="222">
        <v>55</v>
      </c>
      <c r="M256" s="222">
        <v>105</v>
      </c>
      <c r="N256" s="222">
        <v>85</v>
      </c>
      <c r="O256" s="222">
        <v>30</v>
      </c>
      <c r="P256" s="222">
        <v>120</v>
      </c>
      <c r="Q256" s="242">
        <v>0.8</v>
      </c>
      <c r="R256" s="243">
        <v>8.5</v>
      </c>
      <c r="S256" s="244" t="s">
        <v>1634</v>
      </c>
      <c r="T256" s="244" t="s">
        <v>1635</v>
      </c>
      <c r="U256" s="244" t="s">
        <v>1631</v>
      </c>
      <c r="V256" s="244" t="s">
        <v>1632</v>
      </c>
      <c r="W256" s="244" t="s">
        <v>1636</v>
      </c>
    </row>
    <row r="257" customHeight="1" spans="1:23">
      <c r="A257" s="221">
        <v>193</v>
      </c>
      <c r="B257" s="221" t="s">
        <v>1637</v>
      </c>
      <c r="C257" s="220" t="s">
        <v>268</v>
      </c>
      <c r="D257" s="220" t="s">
        <v>264</v>
      </c>
      <c r="E257" s="220" t="s">
        <v>1638</v>
      </c>
      <c r="F257" s="220" t="s">
        <v>404</v>
      </c>
      <c r="G257" s="220" t="s">
        <v>612</v>
      </c>
      <c r="H257" s="220" t="s">
        <v>268</v>
      </c>
      <c r="I257" s="220" t="s">
        <v>354</v>
      </c>
      <c r="J257" s="220">
        <v>65</v>
      </c>
      <c r="K257" s="220">
        <v>65</v>
      </c>
      <c r="L257" s="220">
        <v>45</v>
      </c>
      <c r="M257" s="220">
        <v>75</v>
      </c>
      <c r="N257" s="220">
        <v>45</v>
      </c>
      <c r="O257" s="220">
        <v>95</v>
      </c>
      <c r="P257" s="220">
        <v>75</v>
      </c>
      <c r="Q257" s="239">
        <v>1.2</v>
      </c>
      <c r="R257" s="240">
        <v>38</v>
      </c>
      <c r="S257" s="241" t="s">
        <v>1639</v>
      </c>
      <c r="T257" s="241" t="s">
        <v>1640</v>
      </c>
      <c r="U257" s="241" t="s">
        <v>1641</v>
      </c>
      <c r="V257" s="241" t="s">
        <v>1642</v>
      </c>
      <c r="W257" s="241" t="s">
        <v>1586</v>
      </c>
    </row>
    <row r="258" customHeight="1" spans="1:23">
      <c r="A258" s="223">
        <v>194</v>
      </c>
      <c r="B258" s="223" t="s">
        <v>1643</v>
      </c>
      <c r="C258" s="222" t="s">
        <v>277</v>
      </c>
      <c r="D258" s="222" t="s">
        <v>266</v>
      </c>
      <c r="E258" s="222" t="s">
        <v>648</v>
      </c>
      <c r="F258" s="222" t="s">
        <v>774</v>
      </c>
      <c r="G258" s="222" t="s">
        <v>576</v>
      </c>
      <c r="H258" s="222" t="s">
        <v>377</v>
      </c>
      <c r="I258" s="222" t="s">
        <v>442</v>
      </c>
      <c r="J258" s="222">
        <v>55</v>
      </c>
      <c r="K258" s="222">
        <v>45</v>
      </c>
      <c r="L258" s="222">
        <v>45</v>
      </c>
      <c r="M258" s="222">
        <v>25</v>
      </c>
      <c r="N258" s="222">
        <v>25</v>
      </c>
      <c r="O258" s="222">
        <v>15</v>
      </c>
      <c r="P258" s="222">
        <v>255</v>
      </c>
      <c r="Q258" s="242">
        <v>0.4</v>
      </c>
      <c r="R258" s="243">
        <v>8.5</v>
      </c>
      <c r="S258" s="244" t="s">
        <v>1644</v>
      </c>
      <c r="T258" s="244" t="s">
        <v>1645</v>
      </c>
      <c r="U258" s="244" t="s">
        <v>1646</v>
      </c>
      <c r="V258" s="244" t="s">
        <v>1647</v>
      </c>
      <c r="W258" s="244"/>
    </row>
    <row r="259" customHeight="1" spans="1:23">
      <c r="A259" s="223">
        <v>194.1</v>
      </c>
      <c r="B259" s="223" t="s">
        <v>1648</v>
      </c>
      <c r="C259" s="222" t="s">
        <v>265</v>
      </c>
      <c r="D259" s="222" t="s">
        <v>266</v>
      </c>
      <c r="E259" s="222" t="s">
        <v>535</v>
      </c>
      <c r="F259" s="222" t="s">
        <v>774</v>
      </c>
      <c r="G259" s="222" t="s">
        <v>576</v>
      </c>
      <c r="H259" s="222" t="s">
        <v>1202</v>
      </c>
      <c r="I259" s="222" t="s">
        <v>442</v>
      </c>
      <c r="J259" s="222">
        <v>55</v>
      </c>
      <c r="K259" s="222">
        <v>45</v>
      </c>
      <c r="L259" s="222">
        <v>45</v>
      </c>
      <c r="M259" s="222">
        <v>25</v>
      </c>
      <c r="N259" s="222">
        <v>25</v>
      </c>
      <c r="O259" s="222">
        <v>15</v>
      </c>
      <c r="P259" s="222">
        <v>255</v>
      </c>
      <c r="Q259" s="242">
        <v>0.4</v>
      </c>
      <c r="R259" s="243">
        <v>11</v>
      </c>
      <c r="S259" s="244" t="s">
        <v>1649</v>
      </c>
      <c r="T259" s="244" t="s">
        <v>1650</v>
      </c>
      <c r="U259" s="244" t="s">
        <v>1651</v>
      </c>
      <c r="V259" s="244"/>
      <c r="W259" s="244"/>
    </row>
    <row r="260" customHeight="1" spans="1:23">
      <c r="A260" s="221">
        <v>195</v>
      </c>
      <c r="B260" s="221" t="s">
        <v>1652</v>
      </c>
      <c r="C260" s="220" t="s">
        <v>277</v>
      </c>
      <c r="D260" s="220" t="s">
        <v>266</v>
      </c>
      <c r="E260" s="220" t="s">
        <v>648</v>
      </c>
      <c r="F260" s="220" t="s">
        <v>774</v>
      </c>
      <c r="G260" s="220" t="s">
        <v>576</v>
      </c>
      <c r="H260" s="220" t="s">
        <v>377</v>
      </c>
      <c r="I260" s="220" t="s">
        <v>442</v>
      </c>
      <c r="J260" s="220">
        <v>95</v>
      </c>
      <c r="K260" s="220">
        <v>85</v>
      </c>
      <c r="L260" s="220">
        <v>85</v>
      </c>
      <c r="M260" s="220">
        <v>65</v>
      </c>
      <c r="N260" s="220">
        <v>65</v>
      </c>
      <c r="O260" s="220">
        <v>35</v>
      </c>
      <c r="P260" s="220">
        <v>90</v>
      </c>
      <c r="Q260" s="239">
        <v>1.3</v>
      </c>
      <c r="R260" s="240">
        <v>75</v>
      </c>
      <c r="S260" s="241" t="s">
        <v>1644</v>
      </c>
      <c r="T260" s="241" t="s">
        <v>1653</v>
      </c>
      <c r="U260" s="241" t="s">
        <v>1646</v>
      </c>
      <c r="V260" s="241" t="s">
        <v>1654</v>
      </c>
      <c r="W260" s="241"/>
    </row>
    <row r="261" customHeight="1" spans="1:23">
      <c r="A261" s="223">
        <v>196</v>
      </c>
      <c r="B261" s="223" t="s">
        <v>1655</v>
      </c>
      <c r="C261" s="222" t="s">
        <v>280</v>
      </c>
      <c r="D261" s="222" t="s">
        <v>354</v>
      </c>
      <c r="E261" s="222" t="s">
        <v>790</v>
      </c>
      <c r="F261" s="222" t="s">
        <v>790</v>
      </c>
      <c r="G261" s="222" t="s">
        <v>581</v>
      </c>
      <c r="H261" s="222" t="s">
        <v>442</v>
      </c>
      <c r="I261" s="222" t="s">
        <v>354</v>
      </c>
      <c r="J261" s="222">
        <v>65</v>
      </c>
      <c r="K261" s="222">
        <v>65</v>
      </c>
      <c r="L261" s="222">
        <v>60</v>
      </c>
      <c r="M261" s="222">
        <v>130</v>
      </c>
      <c r="N261" s="222">
        <v>95</v>
      </c>
      <c r="O261" s="222">
        <v>110</v>
      </c>
      <c r="P261" s="222">
        <v>45</v>
      </c>
      <c r="Q261" s="242">
        <v>0.9</v>
      </c>
      <c r="R261" s="243">
        <v>26.5</v>
      </c>
      <c r="S261" s="244" t="s">
        <v>1656</v>
      </c>
      <c r="T261" s="244" t="s">
        <v>1657</v>
      </c>
      <c r="U261" s="244" t="s">
        <v>1309</v>
      </c>
      <c r="V261" s="244" t="s">
        <v>1658</v>
      </c>
      <c r="W261" s="244" t="s">
        <v>1659</v>
      </c>
    </row>
    <row r="262" customHeight="1" spans="1:23">
      <c r="A262" s="221">
        <v>197</v>
      </c>
      <c r="B262" s="221" t="s">
        <v>1660</v>
      </c>
      <c r="C262" s="220" t="s">
        <v>283</v>
      </c>
      <c r="D262" s="220" t="s">
        <v>354</v>
      </c>
      <c r="E262" s="220" t="s">
        <v>790</v>
      </c>
      <c r="F262" s="220" t="s">
        <v>790</v>
      </c>
      <c r="G262" s="220" t="s">
        <v>618</v>
      </c>
      <c r="H262" s="220" t="s">
        <v>442</v>
      </c>
      <c r="I262" s="220" t="s">
        <v>354</v>
      </c>
      <c r="J262" s="220">
        <v>95</v>
      </c>
      <c r="K262" s="220">
        <v>65</v>
      </c>
      <c r="L262" s="220">
        <v>110</v>
      </c>
      <c r="M262" s="220">
        <v>60</v>
      </c>
      <c r="N262" s="220">
        <v>130</v>
      </c>
      <c r="O262" s="220">
        <v>65</v>
      </c>
      <c r="P262" s="220">
        <v>45</v>
      </c>
      <c r="Q262" s="239">
        <v>1</v>
      </c>
      <c r="R262" s="240">
        <v>27</v>
      </c>
      <c r="S262" s="241" t="s">
        <v>1661</v>
      </c>
      <c r="T262" s="241" t="s">
        <v>1662</v>
      </c>
      <c r="U262" s="241" t="s">
        <v>1309</v>
      </c>
      <c r="V262" s="241" t="s">
        <v>1663</v>
      </c>
      <c r="W262" s="241" t="s">
        <v>1659</v>
      </c>
    </row>
    <row r="263" customHeight="1" spans="1:23">
      <c r="A263" s="223">
        <v>198</v>
      </c>
      <c r="B263" s="223" t="s">
        <v>1664</v>
      </c>
      <c r="C263" s="222" t="s">
        <v>283</v>
      </c>
      <c r="D263" s="222" t="s">
        <v>264</v>
      </c>
      <c r="E263" s="222" t="s">
        <v>1044</v>
      </c>
      <c r="F263" s="222" t="s">
        <v>1553</v>
      </c>
      <c r="G263" s="222" t="s">
        <v>1665</v>
      </c>
      <c r="H263" s="222" t="s">
        <v>264</v>
      </c>
      <c r="I263" s="222" t="s">
        <v>354</v>
      </c>
      <c r="J263" s="222">
        <v>60</v>
      </c>
      <c r="K263" s="222">
        <v>85</v>
      </c>
      <c r="L263" s="222">
        <v>42</v>
      </c>
      <c r="M263" s="222">
        <v>85</v>
      </c>
      <c r="N263" s="222">
        <v>42</v>
      </c>
      <c r="O263" s="222">
        <v>91</v>
      </c>
      <c r="P263" s="222">
        <v>30</v>
      </c>
      <c r="Q263" s="242">
        <v>0.5</v>
      </c>
      <c r="R263" s="243">
        <v>2.1</v>
      </c>
      <c r="S263" s="244" t="s">
        <v>1666</v>
      </c>
      <c r="T263" s="244" t="s">
        <v>1667</v>
      </c>
      <c r="U263" s="244" t="s">
        <v>1668</v>
      </c>
      <c r="V263" s="244" t="s">
        <v>1669</v>
      </c>
      <c r="W263" s="244" t="s">
        <v>1670</v>
      </c>
    </row>
    <row r="264" customHeight="1" spans="1:23">
      <c r="A264" s="221">
        <v>199</v>
      </c>
      <c r="B264" s="221" t="s">
        <v>1671</v>
      </c>
      <c r="C264" s="220" t="s">
        <v>277</v>
      </c>
      <c r="D264" s="220" t="s">
        <v>280</v>
      </c>
      <c r="E264" s="220" t="s">
        <v>908</v>
      </c>
      <c r="F264" s="220" t="s">
        <v>909</v>
      </c>
      <c r="G264" s="220" t="s">
        <v>910</v>
      </c>
      <c r="H264" s="220" t="s">
        <v>336</v>
      </c>
      <c r="I264" s="220" t="s">
        <v>377</v>
      </c>
      <c r="J264" s="220">
        <v>95</v>
      </c>
      <c r="K264" s="220">
        <v>75</v>
      </c>
      <c r="L264" s="220">
        <v>80</v>
      </c>
      <c r="M264" s="220">
        <v>100</v>
      </c>
      <c r="N264" s="220">
        <v>110</v>
      </c>
      <c r="O264" s="220">
        <v>30</v>
      </c>
      <c r="P264" s="220">
        <v>70</v>
      </c>
      <c r="Q264" s="239">
        <v>2</v>
      </c>
      <c r="R264" s="240">
        <v>79.5</v>
      </c>
      <c r="S264" s="241" t="s">
        <v>1672</v>
      </c>
      <c r="T264" s="241" t="s">
        <v>1673</v>
      </c>
      <c r="U264" s="241" t="s">
        <v>913</v>
      </c>
      <c r="V264" s="241" t="s">
        <v>1674</v>
      </c>
      <c r="W264" s="241" t="s">
        <v>1530</v>
      </c>
    </row>
    <row r="265" customHeight="1" spans="1:23">
      <c r="A265" s="221">
        <v>199.1</v>
      </c>
      <c r="B265" s="221" t="s">
        <v>1675</v>
      </c>
      <c r="C265" s="220" t="s">
        <v>265</v>
      </c>
      <c r="D265" s="220" t="s">
        <v>280</v>
      </c>
      <c r="E265" s="220" t="s">
        <v>1676</v>
      </c>
      <c r="F265" s="220" t="s">
        <v>909</v>
      </c>
      <c r="G265" s="220" t="s">
        <v>910</v>
      </c>
      <c r="H265" s="220" t="s">
        <v>336</v>
      </c>
      <c r="I265" s="220" t="s">
        <v>377</v>
      </c>
      <c r="J265" s="220">
        <v>95</v>
      </c>
      <c r="K265" s="220">
        <v>65</v>
      </c>
      <c r="L265" s="220">
        <v>80</v>
      </c>
      <c r="M265" s="220">
        <v>110</v>
      </c>
      <c r="N265" s="220">
        <v>110</v>
      </c>
      <c r="O265" s="220">
        <v>30</v>
      </c>
      <c r="P265" s="220">
        <v>70</v>
      </c>
      <c r="Q265" s="239">
        <v>1.8</v>
      </c>
      <c r="R265" s="240">
        <v>79.5</v>
      </c>
      <c r="S265" s="241" t="s">
        <v>1677</v>
      </c>
      <c r="T265" s="241" t="s">
        <v>1678</v>
      </c>
      <c r="U265" s="241"/>
      <c r="V265" s="241" t="s">
        <v>898</v>
      </c>
      <c r="W265" s="241"/>
    </row>
    <row r="266" customHeight="1" spans="1:23">
      <c r="A266" s="223">
        <v>200</v>
      </c>
      <c r="B266" s="223" t="s">
        <v>1679</v>
      </c>
      <c r="C266" s="222" t="s">
        <v>269</v>
      </c>
      <c r="D266" s="222" t="s">
        <v>354</v>
      </c>
      <c r="E266" s="222" t="s">
        <v>1018</v>
      </c>
      <c r="F266" s="222" t="s">
        <v>1018</v>
      </c>
      <c r="G266" s="222" t="s">
        <v>1018</v>
      </c>
      <c r="H266" s="222" t="s">
        <v>981</v>
      </c>
      <c r="I266" s="222" t="s">
        <v>354</v>
      </c>
      <c r="J266" s="222">
        <v>60</v>
      </c>
      <c r="K266" s="222">
        <v>60</v>
      </c>
      <c r="L266" s="222">
        <v>60</v>
      </c>
      <c r="M266" s="222">
        <v>85</v>
      </c>
      <c r="N266" s="222">
        <v>85</v>
      </c>
      <c r="O266" s="222">
        <v>85</v>
      </c>
      <c r="P266" s="222">
        <v>45</v>
      </c>
      <c r="Q266" s="242">
        <v>0.7</v>
      </c>
      <c r="R266" s="243">
        <v>1</v>
      </c>
      <c r="S266" s="244" t="s">
        <v>1680</v>
      </c>
      <c r="T266" s="244" t="s">
        <v>1681</v>
      </c>
      <c r="U266" s="244" t="s">
        <v>1682</v>
      </c>
      <c r="V266" s="244" t="s">
        <v>1683</v>
      </c>
      <c r="W266" s="244" t="s">
        <v>1684</v>
      </c>
    </row>
    <row r="267" customHeight="1" spans="1:23">
      <c r="A267" s="221">
        <v>201</v>
      </c>
      <c r="B267" s="221" t="s">
        <v>1685</v>
      </c>
      <c r="C267" s="220" t="s">
        <v>280</v>
      </c>
      <c r="D267" s="220" t="s">
        <v>354</v>
      </c>
      <c r="E267" s="220" t="s">
        <v>1018</v>
      </c>
      <c r="F267" s="220" t="s">
        <v>1018</v>
      </c>
      <c r="G267" s="220" t="s">
        <v>1018</v>
      </c>
      <c r="H267" s="220" t="s">
        <v>543</v>
      </c>
      <c r="I267" s="220" t="s">
        <v>354</v>
      </c>
      <c r="J267" s="220">
        <v>48</v>
      </c>
      <c r="K267" s="220">
        <v>72</v>
      </c>
      <c r="L267" s="220">
        <v>48</v>
      </c>
      <c r="M267" s="220">
        <v>72</v>
      </c>
      <c r="N267" s="220">
        <v>48</v>
      </c>
      <c r="O267" s="220">
        <v>48</v>
      </c>
      <c r="P267" s="220">
        <v>235</v>
      </c>
      <c r="Q267" s="239">
        <v>0.5</v>
      </c>
      <c r="R267" s="240">
        <v>5</v>
      </c>
      <c r="S267" s="241" t="s">
        <v>1686</v>
      </c>
      <c r="T267" s="241" t="s">
        <v>1686</v>
      </c>
      <c r="U267" s="241"/>
      <c r="V267" s="241"/>
      <c r="W267" s="241"/>
    </row>
    <row r="268" customHeight="1" spans="1:23">
      <c r="A268" s="223">
        <v>202</v>
      </c>
      <c r="B268" s="223" t="s">
        <v>1687</v>
      </c>
      <c r="C268" s="222" t="s">
        <v>280</v>
      </c>
      <c r="D268" s="222" t="s">
        <v>354</v>
      </c>
      <c r="E268" s="222" t="s">
        <v>1035</v>
      </c>
      <c r="F268" s="222" t="s">
        <v>1035</v>
      </c>
      <c r="G268" s="222" t="s">
        <v>1688</v>
      </c>
      <c r="H268" s="222" t="s">
        <v>981</v>
      </c>
      <c r="I268" s="222" t="s">
        <v>354</v>
      </c>
      <c r="J268" s="222">
        <v>190</v>
      </c>
      <c r="K268" s="222">
        <v>33</v>
      </c>
      <c r="L268" s="222">
        <v>58</v>
      </c>
      <c r="M268" s="222">
        <v>33</v>
      </c>
      <c r="N268" s="222">
        <v>58</v>
      </c>
      <c r="O268" s="222">
        <v>33</v>
      </c>
      <c r="P268" s="222">
        <v>45</v>
      </c>
      <c r="Q268" s="242">
        <v>1.3</v>
      </c>
      <c r="R268" s="243">
        <v>28.5</v>
      </c>
      <c r="S268" s="244" t="s">
        <v>1689</v>
      </c>
      <c r="T268" s="244" t="s">
        <v>1690</v>
      </c>
      <c r="U268" s="244"/>
      <c r="V268" s="244"/>
      <c r="W268" s="244"/>
    </row>
    <row r="269" customHeight="1" spans="1:23">
      <c r="A269" s="221">
        <v>203</v>
      </c>
      <c r="B269" s="221" t="s">
        <v>1691</v>
      </c>
      <c r="C269" s="220" t="s">
        <v>262</v>
      </c>
      <c r="D269" s="220" t="s">
        <v>280</v>
      </c>
      <c r="E269" s="220" t="s">
        <v>618</v>
      </c>
      <c r="F269" s="220" t="s">
        <v>955</v>
      </c>
      <c r="G269" s="220" t="s">
        <v>1593</v>
      </c>
      <c r="H269" s="220" t="s">
        <v>442</v>
      </c>
      <c r="I269" s="220" t="s">
        <v>354</v>
      </c>
      <c r="J269" s="220">
        <v>70</v>
      </c>
      <c r="K269" s="220">
        <v>80</v>
      </c>
      <c r="L269" s="220">
        <v>65</v>
      </c>
      <c r="M269" s="220">
        <v>90</v>
      </c>
      <c r="N269" s="220">
        <v>65</v>
      </c>
      <c r="O269" s="220">
        <v>85</v>
      </c>
      <c r="P269" s="220">
        <v>60</v>
      </c>
      <c r="Q269" s="239">
        <v>1.5</v>
      </c>
      <c r="R269" s="240">
        <v>41.5</v>
      </c>
      <c r="S269" s="241" t="s">
        <v>1692</v>
      </c>
      <c r="T269" s="241" t="s">
        <v>1693</v>
      </c>
      <c r="U269" s="241" t="s">
        <v>1694</v>
      </c>
      <c r="V269" s="241" t="s">
        <v>1695</v>
      </c>
      <c r="W269" s="241" t="s">
        <v>1581</v>
      </c>
    </row>
    <row r="270" customHeight="1" spans="1:23">
      <c r="A270" s="223">
        <v>204</v>
      </c>
      <c r="B270" s="223" t="s">
        <v>1696</v>
      </c>
      <c r="C270" s="222" t="s">
        <v>268</v>
      </c>
      <c r="D270" s="222" t="s">
        <v>354</v>
      </c>
      <c r="E270" s="222" t="s">
        <v>855</v>
      </c>
      <c r="F270" s="222" t="s">
        <v>855</v>
      </c>
      <c r="G270" s="222" t="s">
        <v>1006</v>
      </c>
      <c r="H270" s="222" t="s">
        <v>268</v>
      </c>
      <c r="I270" s="222" t="s">
        <v>354</v>
      </c>
      <c r="J270" s="222">
        <v>50</v>
      </c>
      <c r="K270" s="222">
        <v>65</v>
      </c>
      <c r="L270" s="222">
        <v>90</v>
      </c>
      <c r="M270" s="222">
        <v>35</v>
      </c>
      <c r="N270" s="222">
        <v>35</v>
      </c>
      <c r="O270" s="222">
        <v>15</v>
      </c>
      <c r="P270" s="222">
        <v>190</v>
      </c>
      <c r="Q270" s="242">
        <v>0.6</v>
      </c>
      <c r="R270" s="243">
        <v>7.2</v>
      </c>
      <c r="S270" s="244" t="s">
        <v>1697</v>
      </c>
      <c r="T270" s="244" t="s">
        <v>1698</v>
      </c>
      <c r="U270" s="244" t="s">
        <v>1699</v>
      </c>
      <c r="V270" s="244" t="s">
        <v>1700</v>
      </c>
      <c r="W270" s="244" t="s">
        <v>1701</v>
      </c>
    </row>
    <row r="271" customHeight="1" spans="1:23">
      <c r="A271" s="221">
        <v>205</v>
      </c>
      <c r="B271" s="221" t="s">
        <v>1702</v>
      </c>
      <c r="C271" s="220" t="s">
        <v>268</v>
      </c>
      <c r="D271" s="220" t="s">
        <v>270</v>
      </c>
      <c r="E271" s="220" t="s">
        <v>855</v>
      </c>
      <c r="F271" s="220" t="s">
        <v>855</v>
      </c>
      <c r="G271" s="220" t="s">
        <v>1006</v>
      </c>
      <c r="H271" s="220" t="s">
        <v>268</v>
      </c>
      <c r="I271" s="220" t="s">
        <v>354</v>
      </c>
      <c r="J271" s="220">
        <v>75</v>
      </c>
      <c r="K271" s="220">
        <v>90</v>
      </c>
      <c r="L271" s="220">
        <v>140</v>
      </c>
      <c r="M271" s="220">
        <v>60</v>
      </c>
      <c r="N271" s="220">
        <v>60</v>
      </c>
      <c r="O271" s="220">
        <v>40</v>
      </c>
      <c r="P271" s="220">
        <v>75</v>
      </c>
      <c r="Q271" s="239">
        <v>1.2</v>
      </c>
      <c r="R271" s="240">
        <v>125.8</v>
      </c>
      <c r="S271" s="241" t="s">
        <v>1703</v>
      </c>
      <c r="T271" s="241" t="s">
        <v>1704</v>
      </c>
      <c r="U271" s="241" t="s">
        <v>1699</v>
      </c>
      <c r="V271" s="241" t="s">
        <v>1705</v>
      </c>
      <c r="W271" s="241" t="s">
        <v>1636</v>
      </c>
    </row>
    <row r="272" customHeight="1" spans="1:23">
      <c r="A272" s="223">
        <v>206</v>
      </c>
      <c r="B272" s="223" t="s">
        <v>1706</v>
      </c>
      <c r="C272" s="222" t="s">
        <v>262</v>
      </c>
      <c r="D272" s="222" t="s">
        <v>354</v>
      </c>
      <c r="E272" s="222" t="s">
        <v>1168</v>
      </c>
      <c r="F272" s="222" t="s">
        <v>394</v>
      </c>
      <c r="G272" s="222" t="s">
        <v>703</v>
      </c>
      <c r="H272" s="222" t="s">
        <v>442</v>
      </c>
      <c r="I272" s="222" t="s">
        <v>354</v>
      </c>
      <c r="J272" s="222">
        <v>100</v>
      </c>
      <c r="K272" s="222">
        <v>70</v>
      </c>
      <c r="L272" s="222">
        <v>70</v>
      </c>
      <c r="M272" s="222">
        <v>65</v>
      </c>
      <c r="N272" s="222">
        <v>65</v>
      </c>
      <c r="O272" s="222">
        <v>45</v>
      </c>
      <c r="P272" s="222">
        <v>190</v>
      </c>
      <c r="Q272" s="242">
        <v>1.5</v>
      </c>
      <c r="R272" s="243">
        <v>14</v>
      </c>
      <c r="S272" s="244" t="s">
        <v>1707</v>
      </c>
      <c r="T272" s="244" t="s">
        <v>1708</v>
      </c>
      <c r="U272" s="244" t="s">
        <v>1709</v>
      </c>
      <c r="V272" s="244" t="s">
        <v>1710</v>
      </c>
      <c r="W272" s="244" t="s">
        <v>1530</v>
      </c>
    </row>
    <row r="273" customHeight="1" spans="1:23">
      <c r="A273" s="221">
        <v>207</v>
      </c>
      <c r="B273" s="221" t="s">
        <v>1711</v>
      </c>
      <c r="C273" s="220" t="s">
        <v>266</v>
      </c>
      <c r="D273" s="220" t="s">
        <v>264</v>
      </c>
      <c r="E273" s="220" t="s">
        <v>1056</v>
      </c>
      <c r="F273" s="220" t="s">
        <v>511</v>
      </c>
      <c r="G273" s="220" t="s">
        <v>1370</v>
      </c>
      <c r="H273" s="220" t="s">
        <v>268</v>
      </c>
      <c r="I273" s="220" t="s">
        <v>354</v>
      </c>
      <c r="J273" s="220">
        <v>65</v>
      </c>
      <c r="K273" s="220">
        <v>75</v>
      </c>
      <c r="L273" s="220">
        <v>105</v>
      </c>
      <c r="M273" s="220">
        <v>35</v>
      </c>
      <c r="N273" s="220">
        <v>65</v>
      </c>
      <c r="O273" s="220">
        <v>85</v>
      </c>
      <c r="P273" s="220">
        <v>60</v>
      </c>
      <c r="Q273" s="239">
        <v>1.1</v>
      </c>
      <c r="R273" s="240">
        <v>64.8</v>
      </c>
      <c r="S273" s="241" t="s">
        <v>1712</v>
      </c>
      <c r="T273" s="241" t="s">
        <v>1713</v>
      </c>
      <c r="U273" s="241" t="s">
        <v>1714</v>
      </c>
      <c r="V273" s="241" t="s">
        <v>1715</v>
      </c>
      <c r="W273" s="241" t="s">
        <v>1490</v>
      </c>
    </row>
    <row r="274" customHeight="1" spans="1:23">
      <c r="A274" s="223">
        <v>208</v>
      </c>
      <c r="B274" s="223" t="s">
        <v>1716</v>
      </c>
      <c r="C274" s="222" t="s">
        <v>270</v>
      </c>
      <c r="D274" s="222" t="s">
        <v>266</v>
      </c>
      <c r="E274" s="222" t="s">
        <v>761</v>
      </c>
      <c r="F274" s="222" t="s">
        <v>855</v>
      </c>
      <c r="G274" s="222" t="s">
        <v>548</v>
      </c>
      <c r="H274" s="222" t="s">
        <v>856</v>
      </c>
      <c r="I274" s="222" t="s">
        <v>354</v>
      </c>
      <c r="J274" s="222">
        <v>75</v>
      </c>
      <c r="K274" s="222">
        <v>85</v>
      </c>
      <c r="L274" s="222">
        <v>200</v>
      </c>
      <c r="M274" s="222">
        <v>55</v>
      </c>
      <c r="N274" s="222">
        <v>65</v>
      </c>
      <c r="O274" s="222">
        <v>30</v>
      </c>
      <c r="P274" s="222">
        <v>25</v>
      </c>
      <c r="Q274" s="242">
        <v>9.2</v>
      </c>
      <c r="R274" s="243">
        <v>400</v>
      </c>
      <c r="S274" s="244" t="s">
        <v>1717</v>
      </c>
      <c r="T274" s="244" t="s">
        <v>1718</v>
      </c>
      <c r="U274" s="244" t="s">
        <v>1040</v>
      </c>
      <c r="V274" s="244" t="s">
        <v>1719</v>
      </c>
      <c r="W274" s="244"/>
    </row>
    <row r="275" customHeight="1" spans="1:23">
      <c r="A275" s="223">
        <v>208.1</v>
      </c>
      <c r="B275" s="223" t="s">
        <v>1720</v>
      </c>
      <c r="C275" s="222" t="s">
        <v>270</v>
      </c>
      <c r="D275" s="222" t="s">
        <v>266</v>
      </c>
      <c r="E275" s="222" t="s">
        <v>673</v>
      </c>
      <c r="F275" s="222" t="s">
        <v>673</v>
      </c>
      <c r="G275" s="222" t="s">
        <v>673</v>
      </c>
      <c r="H275" s="222" t="s">
        <v>856</v>
      </c>
      <c r="I275" s="222" t="s">
        <v>354</v>
      </c>
      <c r="J275" s="222">
        <v>75</v>
      </c>
      <c r="K275" s="222">
        <v>125</v>
      </c>
      <c r="L275" s="222">
        <v>230</v>
      </c>
      <c r="M275" s="222">
        <v>55</v>
      </c>
      <c r="N275" s="222">
        <v>95</v>
      </c>
      <c r="O275" s="222">
        <v>30</v>
      </c>
      <c r="P275" s="222">
        <v>25</v>
      </c>
      <c r="Q275" s="242">
        <v>10.5</v>
      </c>
      <c r="R275" s="243">
        <v>740</v>
      </c>
      <c r="S275" s="244"/>
      <c r="T275" s="244"/>
      <c r="U275" s="244"/>
      <c r="V275" s="244"/>
      <c r="W275" s="244"/>
    </row>
    <row r="276" customHeight="1" spans="1:23">
      <c r="A276" s="221">
        <v>209</v>
      </c>
      <c r="B276" s="221" t="s">
        <v>1721</v>
      </c>
      <c r="C276" s="220" t="s">
        <v>284</v>
      </c>
      <c r="D276" s="220" t="s">
        <v>354</v>
      </c>
      <c r="E276" s="220" t="s">
        <v>475</v>
      </c>
      <c r="F276" s="220" t="s">
        <v>394</v>
      </c>
      <c r="G276" s="220" t="s">
        <v>703</v>
      </c>
      <c r="H276" s="220" t="s">
        <v>442</v>
      </c>
      <c r="I276" s="220" t="s">
        <v>284</v>
      </c>
      <c r="J276" s="220">
        <v>60</v>
      </c>
      <c r="K276" s="220">
        <v>80</v>
      </c>
      <c r="L276" s="220">
        <v>50</v>
      </c>
      <c r="M276" s="220">
        <v>40</v>
      </c>
      <c r="N276" s="220">
        <v>40</v>
      </c>
      <c r="O276" s="220">
        <v>30</v>
      </c>
      <c r="P276" s="220">
        <v>190</v>
      </c>
      <c r="Q276" s="239">
        <v>0.6</v>
      </c>
      <c r="R276" s="240">
        <v>7.8</v>
      </c>
      <c r="S276" s="241" t="s">
        <v>1722</v>
      </c>
      <c r="T276" s="241" t="s">
        <v>1723</v>
      </c>
      <c r="U276" s="241" t="s">
        <v>1724</v>
      </c>
      <c r="V276" s="241" t="s">
        <v>1725</v>
      </c>
      <c r="W276" s="241" t="s">
        <v>1726</v>
      </c>
    </row>
    <row r="277" customHeight="1" spans="1:23">
      <c r="A277" s="223">
        <v>210</v>
      </c>
      <c r="B277" s="223" t="s">
        <v>1727</v>
      </c>
      <c r="C277" s="222" t="s">
        <v>284</v>
      </c>
      <c r="D277" s="222" t="s">
        <v>354</v>
      </c>
      <c r="E277" s="222" t="s">
        <v>475</v>
      </c>
      <c r="F277" s="222" t="s">
        <v>1323</v>
      </c>
      <c r="G277" s="222" t="s">
        <v>703</v>
      </c>
      <c r="H277" s="222" t="s">
        <v>442</v>
      </c>
      <c r="I277" s="222" t="s">
        <v>284</v>
      </c>
      <c r="J277" s="222">
        <v>90</v>
      </c>
      <c r="K277" s="222">
        <v>120</v>
      </c>
      <c r="L277" s="222">
        <v>75</v>
      </c>
      <c r="M277" s="222">
        <v>60</v>
      </c>
      <c r="N277" s="222">
        <v>60</v>
      </c>
      <c r="O277" s="222">
        <v>45</v>
      </c>
      <c r="P277" s="222">
        <v>75</v>
      </c>
      <c r="Q277" s="242">
        <v>1.3</v>
      </c>
      <c r="R277" s="243">
        <v>48.7</v>
      </c>
      <c r="S277" s="244" t="s">
        <v>1728</v>
      </c>
      <c r="T277" s="244" t="s">
        <v>1729</v>
      </c>
      <c r="U277" s="244" t="s">
        <v>1724</v>
      </c>
      <c r="V277" s="244" t="s">
        <v>1730</v>
      </c>
      <c r="W277" s="244" t="s">
        <v>1731</v>
      </c>
    </row>
    <row r="278" customHeight="1" spans="1:23">
      <c r="A278" s="221">
        <v>211</v>
      </c>
      <c r="B278" s="221" t="s">
        <v>1732</v>
      </c>
      <c r="C278" s="220" t="s">
        <v>277</v>
      </c>
      <c r="D278" s="220" t="s">
        <v>265</v>
      </c>
      <c r="E278" s="220" t="s">
        <v>535</v>
      </c>
      <c r="F278" s="220" t="s">
        <v>728</v>
      </c>
      <c r="G278" s="220" t="s">
        <v>475</v>
      </c>
      <c r="H278" s="220" t="s">
        <v>1202</v>
      </c>
      <c r="I278" s="220" t="s">
        <v>354</v>
      </c>
      <c r="J278" s="220">
        <v>65</v>
      </c>
      <c r="K278" s="220">
        <v>95</v>
      </c>
      <c r="L278" s="220">
        <v>85</v>
      </c>
      <c r="M278" s="220">
        <v>55</v>
      </c>
      <c r="N278" s="220">
        <v>55</v>
      </c>
      <c r="O278" s="220">
        <v>85</v>
      </c>
      <c r="P278" s="220">
        <v>45</v>
      </c>
      <c r="Q278" s="239">
        <v>0.5</v>
      </c>
      <c r="R278" s="240">
        <v>3.9</v>
      </c>
      <c r="S278" s="241" t="s">
        <v>1733</v>
      </c>
      <c r="T278" s="241" t="s">
        <v>1734</v>
      </c>
      <c r="U278" s="241" t="s">
        <v>1735</v>
      </c>
      <c r="V278" s="241" t="s">
        <v>1736</v>
      </c>
      <c r="W278" s="241"/>
    </row>
    <row r="279" customHeight="1" spans="1:23">
      <c r="A279" s="221">
        <v>211.1</v>
      </c>
      <c r="B279" s="221" t="s">
        <v>1737</v>
      </c>
      <c r="C279" s="220" t="s">
        <v>283</v>
      </c>
      <c r="D279" s="220" t="s">
        <v>265</v>
      </c>
      <c r="E279" s="220" t="s">
        <v>535</v>
      </c>
      <c r="F279" s="220" t="s">
        <v>728</v>
      </c>
      <c r="G279" s="220" t="s">
        <v>475</v>
      </c>
      <c r="H279" s="220" t="s">
        <v>843</v>
      </c>
      <c r="I279" s="220" t="s">
        <v>354</v>
      </c>
      <c r="J279" s="220">
        <v>65</v>
      </c>
      <c r="K279" s="220">
        <v>95</v>
      </c>
      <c r="L279" s="220">
        <v>85</v>
      </c>
      <c r="M279" s="220">
        <v>55</v>
      </c>
      <c r="N279" s="220">
        <v>55</v>
      </c>
      <c r="O279" s="220">
        <v>85</v>
      </c>
      <c r="P279" s="220">
        <v>45</v>
      </c>
      <c r="Q279" s="239">
        <v>0.5</v>
      </c>
      <c r="R279" s="240">
        <v>3.9</v>
      </c>
      <c r="S279" s="241" t="s">
        <v>1738</v>
      </c>
      <c r="T279" s="241" t="s">
        <v>1739</v>
      </c>
      <c r="U279" s="241" t="s">
        <v>1740</v>
      </c>
      <c r="V279" s="241"/>
      <c r="W279" s="241"/>
    </row>
    <row r="280" customHeight="1" spans="1:23">
      <c r="A280" s="223">
        <v>212</v>
      </c>
      <c r="B280" s="223" t="s">
        <v>1741</v>
      </c>
      <c r="C280" s="222" t="s">
        <v>268</v>
      </c>
      <c r="D280" s="222" t="s">
        <v>270</v>
      </c>
      <c r="E280" s="222" t="s">
        <v>415</v>
      </c>
      <c r="F280" s="222" t="s">
        <v>696</v>
      </c>
      <c r="G280" s="222" t="s">
        <v>1742</v>
      </c>
      <c r="H280" s="222" t="s">
        <v>268</v>
      </c>
      <c r="I280" s="222" t="s">
        <v>354</v>
      </c>
      <c r="J280" s="222">
        <v>70</v>
      </c>
      <c r="K280" s="222">
        <v>130</v>
      </c>
      <c r="L280" s="222">
        <v>100</v>
      </c>
      <c r="M280" s="222">
        <v>55</v>
      </c>
      <c r="N280" s="222">
        <v>80</v>
      </c>
      <c r="O280" s="222">
        <v>65</v>
      </c>
      <c r="P280" s="222">
        <v>25</v>
      </c>
      <c r="Q280" s="242">
        <v>1.8</v>
      </c>
      <c r="R280" s="243">
        <v>118</v>
      </c>
      <c r="S280" s="244" t="s">
        <v>1743</v>
      </c>
      <c r="T280" s="244" t="s">
        <v>1744</v>
      </c>
      <c r="U280" s="244" t="s">
        <v>1241</v>
      </c>
      <c r="V280" s="244" t="s">
        <v>1745</v>
      </c>
      <c r="W280" s="244" t="s">
        <v>1442</v>
      </c>
    </row>
    <row r="281" customHeight="1" spans="1:23">
      <c r="A281" s="223">
        <v>212.1</v>
      </c>
      <c r="B281" s="223" t="s">
        <v>1746</v>
      </c>
      <c r="C281" s="222" t="s">
        <v>268</v>
      </c>
      <c r="D281" s="222" t="s">
        <v>270</v>
      </c>
      <c r="E281" s="222" t="s">
        <v>696</v>
      </c>
      <c r="F281" s="222" t="s">
        <v>696</v>
      </c>
      <c r="G281" s="222" t="s">
        <v>696</v>
      </c>
      <c r="H281" s="222" t="s">
        <v>268</v>
      </c>
      <c r="I281" s="222" t="s">
        <v>354</v>
      </c>
      <c r="J281" s="222">
        <v>70</v>
      </c>
      <c r="K281" s="222">
        <v>150</v>
      </c>
      <c r="L281" s="222">
        <v>140</v>
      </c>
      <c r="M281" s="222">
        <v>65</v>
      </c>
      <c r="N281" s="222">
        <v>100</v>
      </c>
      <c r="O281" s="222">
        <v>75</v>
      </c>
      <c r="P281" s="222">
        <v>25</v>
      </c>
      <c r="Q281" s="242">
        <v>2</v>
      </c>
      <c r="R281" s="243">
        <v>125</v>
      </c>
      <c r="S281" s="244"/>
      <c r="T281" s="244"/>
      <c r="U281" s="244"/>
      <c r="V281" s="244"/>
      <c r="W281" s="244"/>
    </row>
    <row r="282" customHeight="1" spans="1:23">
      <c r="A282" s="221">
        <v>213</v>
      </c>
      <c r="B282" s="221" t="s">
        <v>1747</v>
      </c>
      <c r="C282" s="220" t="s">
        <v>268</v>
      </c>
      <c r="D282" s="220" t="s">
        <v>267</v>
      </c>
      <c r="E282" s="220" t="s">
        <v>855</v>
      </c>
      <c r="F282" s="220" t="s">
        <v>449</v>
      </c>
      <c r="G282" s="220" t="s">
        <v>1748</v>
      </c>
      <c r="H282" s="220" t="s">
        <v>268</v>
      </c>
      <c r="I282" s="220" t="s">
        <v>354</v>
      </c>
      <c r="J282" s="220">
        <v>20</v>
      </c>
      <c r="K282" s="220">
        <v>10</v>
      </c>
      <c r="L282" s="220">
        <v>230</v>
      </c>
      <c r="M282" s="220">
        <v>10</v>
      </c>
      <c r="N282" s="220">
        <v>230</v>
      </c>
      <c r="O282" s="220">
        <v>5</v>
      </c>
      <c r="P282" s="220">
        <v>190</v>
      </c>
      <c r="Q282" s="239">
        <v>0.6</v>
      </c>
      <c r="R282" s="240">
        <v>20.5</v>
      </c>
      <c r="S282" s="241" t="s">
        <v>1749</v>
      </c>
      <c r="T282" s="241" t="s">
        <v>1750</v>
      </c>
      <c r="U282" s="241" t="s">
        <v>1751</v>
      </c>
      <c r="V282" s="241" t="s">
        <v>1752</v>
      </c>
      <c r="W282" s="241" t="s">
        <v>1586</v>
      </c>
    </row>
    <row r="283" customHeight="1" spans="1:23">
      <c r="A283" s="223">
        <v>214</v>
      </c>
      <c r="B283" s="223" t="s">
        <v>1753</v>
      </c>
      <c r="C283" s="222" t="s">
        <v>268</v>
      </c>
      <c r="D283" s="222" t="s">
        <v>263</v>
      </c>
      <c r="E283" s="222" t="s">
        <v>415</v>
      </c>
      <c r="F283" s="222" t="s">
        <v>440</v>
      </c>
      <c r="G283" s="222" t="s">
        <v>1262</v>
      </c>
      <c r="H283" s="222" t="s">
        <v>268</v>
      </c>
      <c r="I283" s="222" t="s">
        <v>354</v>
      </c>
      <c r="J283" s="222">
        <v>80</v>
      </c>
      <c r="K283" s="222">
        <v>125</v>
      </c>
      <c r="L283" s="222">
        <v>75</v>
      </c>
      <c r="M283" s="222">
        <v>40</v>
      </c>
      <c r="N283" s="222">
        <v>95</v>
      </c>
      <c r="O283" s="222">
        <v>85</v>
      </c>
      <c r="P283" s="222">
        <v>45</v>
      </c>
      <c r="Q283" s="242">
        <v>1.5</v>
      </c>
      <c r="R283" s="243">
        <v>54</v>
      </c>
      <c r="S283" s="244" t="s">
        <v>1754</v>
      </c>
      <c r="T283" s="244" t="s">
        <v>1755</v>
      </c>
      <c r="U283" s="244" t="s">
        <v>1756</v>
      </c>
      <c r="V283" s="244" t="s">
        <v>1757</v>
      </c>
      <c r="W283" s="244" t="s">
        <v>1442</v>
      </c>
    </row>
    <row r="284" customHeight="1" spans="1:23">
      <c r="A284" s="223">
        <v>214.1</v>
      </c>
      <c r="B284" s="223" t="s">
        <v>1758</v>
      </c>
      <c r="C284" s="222" t="s">
        <v>268</v>
      </c>
      <c r="D284" s="222" t="s">
        <v>263</v>
      </c>
      <c r="E284" s="222" t="s">
        <v>1005</v>
      </c>
      <c r="F284" s="222" t="s">
        <v>1005</v>
      </c>
      <c r="G284" s="222" t="s">
        <v>1005</v>
      </c>
      <c r="H284" s="222" t="s">
        <v>268</v>
      </c>
      <c r="I284" s="222" t="s">
        <v>354</v>
      </c>
      <c r="J284" s="222">
        <v>80</v>
      </c>
      <c r="K284" s="222">
        <v>185</v>
      </c>
      <c r="L284" s="222">
        <v>115</v>
      </c>
      <c r="M284" s="222">
        <v>40</v>
      </c>
      <c r="N284" s="222">
        <v>105</v>
      </c>
      <c r="O284" s="222">
        <v>75</v>
      </c>
      <c r="P284" s="222">
        <v>45</v>
      </c>
      <c r="Q284" s="242">
        <v>1.7</v>
      </c>
      <c r="R284" s="243">
        <v>62.5</v>
      </c>
      <c r="S284" s="244"/>
      <c r="T284" s="244"/>
      <c r="U284" s="244"/>
      <c r="V284" s="244"/>
      <c r="W284" s="244"/>
    </row>
    <row r="285" customHeight="1" spans="1:23">
      <c r="A285" s="221">
        <v>215</v>
      </c>
      <c r="B285" s="221" t="s">
        <v>1759</v>
      </c>
      <c r="C285" s="220" t="s">
        <v>283</v>
      </c>
      <c r="D285" s="220" t="s">
        <v>281</v>
      </c>
      <c r="E285" s="220" t="s">
        <v>618</v>
      </c>
      <c r="F285" s="220" t="s">
        <v>424</v>
      </c>
      <c r="G285" s="220" t="s">
        <v>1760</v>
      </c>
      <c r="H285" s="220" t="s">
        <v>442</v>
      </c>
      <c r="I285" s="220" t="s">
        <v>354</v>
      </c>
      <c r="J285" s="220">
        <v>55</v>
      </c>
      <c r="K285" s="220">
        <v>95</v>
      </c>
      <c r="L285" s="220">
        <v>55</v>
      </c>
      <c r="M285" s="220">
        <v>35</v>
      </c>
      <c r="N285" s="220">
        <v>75</v>
      </c>
      <c r="O285" s="220">
        <v>115</v>
      </c>
      <c r="P285" s="220">
        <v>60</v>
      </c>
      <c r="Q285" s="239">
        <v>0.9</v>
      </c>
      <c r="R285" s="240">
        <v>28</v>
      </c>
      <c r="S285" s="241" t="s">
        <v>1761</v>
      </c>
      <c r="T285" s="241" t="s">
        <v>1762</v>
      </c>
      <c r="U285" s="241" t="s">
        <v>1763</v>
      </c>
      <c r="V285" s="241" t="s">
        <v>1764</v>
      </c>
      <c r="W285" s="241" t="s">
        <v>1490</v>
      </c>
    </row>
    <row r="286" customHeight="1" spans="1:23">
      <c r="A286" s="221">
        <v>215.1</v>
      </c>
      <c r="B286" s="221" t="s">
        <v>1765</v>
      </c>
      <c r="C286" s="220" t="s">
        <v>265</v>
      </c>
      <c r="D286" s="220" t="s">
        <v>263</v>
      </c>
      <c r="E286" s="220" t="s">
        <v>618</v>
      </c>
      <c r="F286" s="220" t="s">
        <v>424</v>
      </c>
      <c r="G286" s="220" t="s">
        <v>1760</v>
      </c>
      <c r="H286" s="220" t="s">
        <v>442</v>
      </c>
      <c r="I286" s="220" t="s">
        <v>354</v>
      </c>
      <c r="J286" s="220">
        <v>55</v>
      </c>
      <c r="K286" s="220">
        <v>95</v>
      </c>
      <c r="L286" s="220">
        <v>55</v>
      </c>
      <c r="M286" s="220">
        <v>35</v>
      </c>
      <c r="N286" s="220">
        <v>75</v>
      </c>
      <c r="O286" s="220">
        <v>115</v>
      </c>
      <c r="P286" s="220">
        <v>60</v>
      </c>
      <c r="Q286" s="239">
        <v>0.9</v>
      </c>
      <c r="R286" s="240">
        <v>27</v>
      </c>
      <c r="S286" s="241" t="s">
        <v>1766</v>
      </c>
      <c r="T286" s="241" t="s">
        <v>1767</v>
      </c>
      <c r="U286" s="241" t="s">
        <v>1768</v>
      </c>
      <c r="V286" s="241"/>
      <c r="W286" s="241"/>
    </row>
    <row r="287" customHeight="1" spans="1:23">
      <c r="A287" s="223">
        <v>216</v>
      </c>
      <c r="B287" s="223" t="s">
        <v>1769</v>
      </c>
      <c r="C287" s="222" t="s">
        <v>262</v>
      </c>
      <c r="D287" s="222" t="s">
        <v>354</v>
      </c>
      <c r="E287" s="222" t="s">
        <v>695</v>
      </c>
      <c r="F287" s="222" t="s">
        <v>1323</v>
      </c>
      <c r="G287" s="222" t="s">
        <v>1770</v>
      </c>
      <c r="H287" s="222" t="s">
        <v>442</v>
      </c>
      <c r="I287" s="222" t="s">
        <v>354</v>
      </c>
      <c r="J287" s="222">
        <v>60</v>
      </c>
      <c r="K287" s="222">
        <v>80</v>
      </c>
      <c r="L287" s="222">
        <v>50</v>
      </c>
      <c r="M287" s="222">
        <v>50</v>
      </c>
      <c r="N287" s="222">
        <v>50</v>
      </c>
      <c r="O287" s="222">
        <v>40</v>
      </c>
      <c r="P287" s="222">
        <v>120</v>
      </c>
      <c r="Q287" s="242">
        <v>0.6</v>
      </c>
      <c r="R287" s="243">
        <v>8.8</v>
      </c>
      <c r="S287" s="244" t="s">
        <v>1771</v>
      </c>
      <c r="T287" s="244" t="s">
        <v>1772</v>
      </c>
      <c r="U287" s="244" t="s">
        <v>1773</v>
      </c>
      <c r="V287" s="244" t="s">
        <v>1774</v>
      </c>
      <c r="W287" s="244" t="s">
        <v>1775</v>
      </c>
    </row>
    <row r="288" customHeight="1" spans="1:23">
      <c r="A288" s="221">
        <v>217</v>
      </c>
      <c r="B288" s="221" t="s">
        <v>1776</v>
      </c>
      <c r="C288" s="220" t="s">
        <v>262</v>
      </c>
      <c r="D288" s="220" t="s">
        <v>354</v>
      </c>
      <c r="E288" s="220" t="s">
        <v>440</v>
      </c>
      <c r="F288" s="220" t="s">
        <v>1323</v>
      </c>
      <c r="G288" s="220" t="s">
        <v>476</v>
      </c>
      <c r="H288" s="220" t="s">
        <v>442</v>
      </c>
      <c r="I288" s="220" t="s">
        <v>354</v>
      </c>
      <c r="J288" s="220">
        <v>90</v>
      </c>
      <c r="K288" s="220">
        <v>130</v>
      </c>
      <c r="L288" s="220">
        <v>75</v>
      </c>
      <c r="M288" s="220">
        <v>75</v>
      </c>
      <c r="N288" s="220">
        <v>75</v>
      </c>
      <c r="O288" s="220">
        <v>55</v>
      </c>
      <c r="P288" s="220">
        <v>60</v>
      </c>
      <c r="Q288" s="239">
        <v>1.8</v>
      </c>
      <c r="R288" s="240">
        <v>125.8</v>
      </c>
      <c r="S288" s="241" t="s">
        <v>1777</v>
      </c>
      <c r="T288" s="241" t="s">
        <v>1778</v>
      </c>
      <c r="U288" s="241" t="s">
        <v>1773</v>
      </c>
      <c r="V288" s="241" t="s">
        <v>1779</v>
      </c>
      <c r="W288" s="241" t="s">
        <v>1581</v>
      </c>
    </row>
    <row r="289" customHeight="1" spans="1:23">
      <c r="A289" s="223">
        <v>218</v>
      </c>
      <c r="B289" s="223" t="s">
        <v>1780</v>
      </c>
      <c r="C289" s="222" t="s">
        <v>276</v>
      </c>
      <c r="D289" s="222" t="s">
        <v>354</v>
      </c>
      <c r="E289" s="222" t="s">
        <v>1781</v>
      </c>
      <c r="F289" s="222" t="s">
        <v>886</v>
      </c>
      <c r="G289" s="222" t="s">
        <v>1037</v>
      </c>
      <c r="H289" s="222" t="s">
        <v>981</v>
      </c>
      <c r="I289" s="222" t="s">
        <v>354</v>
      </c>
      <c r="J289" s="222">
        <v>40</v>
      </c>
      <c r="K289" s="222">
        <v>40</v>
      </c>
      <c r="L289" s="222">
        <v>40</v>
      </c>
      <c r="M289" s="222">
        <v>70</v>
      </c>
      <c r="N289" s="222">
        <v>40</v>
      </c>
      <c r="O289" s="222">
        <v>20</v>
      </c>
      <c r="P289" s="222">
        <v>190</v>
      </c>
      <c r="Q289" s="242">
        <v>0.7</v>
      </c>
      <c r="R289" s="243">
        <v>35</v>
      </c>
      <c r="S289" s="244" t="s">
        <v>1782</v>
      </c>
      <c r="T289" s="244" t="s">
        <v>1783</v>
      </c>
      <c r="U289" s="244" t="s">
        <v>1784</v>
      </c>
      <c r="V289" s="244" t="s">
        <v>1785</v>
      </c>
      <c r="W289" s="244"/>
    </row>
    <row r="290" customHeight="1" spans="1:23">
      <c r="A290" s="221">
        <v>219</v>
      </c>
      <c r="B290" s="221" t="s">
        <v>1786</v>
      </c>
      <c r="C290" s="220" t="s">
        <v>276</v>
      </c>
      <c r="D290" s="220" t="s">
        <v>267</v>
      </c>
      <c r="E290" s="220" t="s">
        <v>1781</v>
      </c>
      <c r="F290" s="220" t="s">
        <v>886</v>
      </c>
      <c r="G290" s="220" t="s">
        <v>1037</v>
      </c>
      <c r="H290" s="220" t="s">
        <v>981</v>
      </c>
      <c r="I290" s="220" t="s">
        <v>354</v>
      </c>
      <c r="J290" s="220">
        <v>60</v>
      </c>
      <c r="K290" s="220">
        <v>50</v>
      </c>
      <c r="L290" s="220">
        <v>120</v>
      </c>
      <c r="M290" s="220">
        <v>90</v>
      </c>
      <c r="N290" s="220">
        <v>80</v>
      </c>
      <c r="O290" s="220">
        <v>30</v>
      </c>
      <c r="P290" s="220">
        <v>75</v>
      </c>
      <c r="Q290" s="239">
        <v>0.8</v>
      </c>
      <c r="R290" s="240">
        <v>55</v>
      </c>
      <c r="S290" s="241" t="s">
        <v>1787</v>
      </c>
      <c r="T290" s="241" t="s">
        <v>1788</v>
      </c>
      <c r="U290" s="241" t="s">
        <v>1784</v>
      </c>
      <c r="V290" s="241" t="s">
        <v>1789</v>
      </c>
      <c r="W290" s="241" t="s">
        <v>1790</v>
      </c>
    </row>
    <row r="291" customHeight="1" spans="1:23">
      <c r="A291" s="223">
        <v>220</v>
      </c>
      <c r="B291" s="223" t="s">
        <v>1791</v>
      </c>
      <c r="C291" s="222" t="s">
        <v>281</v>
      </c>
      <c r="D291" s="222" t="s">
        <v>266</v>
      </c>
      <c r="E291" s="222" t="s">
        <v>908</v>
      </c>
      <c r="F291" s="222" t="s">
        <v>519</v>
      </c>
      <c r="G291" s="222" t="s">
        <v>352</v>
      </c>
      <c r="H291" s="222" t="s">
        <v>442</v>
      </c>
      <c r="I291" s="222" t="s">
        <v>354</v>
      </c>
      <c r="J291" s="222">
        <v>50</v>
      </c>
      <c r="K291" s="222">
        <v>50</v>
      </c>
      <c r="L291" s="222">
        <v>40</v>
      </c>
      <c r="M291" s="222">
        <v>30</v>
      </c>
      <c r="N291" s="222">
        <v>30</v>
      </c>
      <c r="O291" s="222">
        <v>50</v>
      </c>
      <c r="P291" s="222">
        <v>225</v>
      </c>
      <c r="Q291" s="242">
        <v>0.4</v>
      </c>
      <c r="R291" s="243">
        <v>6.5</v>
      </c>
      <c r="S291" s="244" t="s">
        <v>1792</v>
      </c>
      <c r="T291" s="244" t="s">
        <v>1793</v>
      </c>
      <c r="U291" s="244" t="s">
        <v>1794</v>
      </c>
      <c r="V291" s="244" t="s">
        <v>1795</v>
      </c>
      <c r="W291" s="244" t="s">
        <v>1442</v>
      </c>
    </row>
    <row r="292" customHeight="1" spans="1:23">
      <c r="A292" s="221">
        <v>221</v>
      </c>
      <c r="B292" s="221" t="s">
        <v>1796</v>
      </c>
      <c r="C292" s="220" t="s">
        <v>281</v>
      </c>
      <c r="D292" s="220" t="s">
        <v>266</v>
      </c>
      <c r="E292" s="220" t="s">
        <v>908</v>
      </c>
      <c r="F292" s="220" t="s">
        <v>519</v>
      </c>
      <c r="G292" s="220" t="s">
        <v>352</v>
      </c>
      <c r="H292" s="220" t="s">
        <v>442</v>
      </c>
      <c r="I292" s="220" t="s">
        <v>354</v>
      </c>
      <c r="J292" s="220">
        <v>100</v>
      </c>
      <c r="K292" s="220">
        <v>100</v>
      </c>
      <c r="L292" s="220">
        <v>80</v>
      </c>
      <c r="M292" s="220">
        <v>60</v>
      </c>
      <c r="N292" s="220">
        <v>60</v>
      </c>
      <c r="O292" s="220">
        <v>50</v>
      </c>
      <c r="P292" s="220">
        <v>75</v>
      </c>
      <c r="Q292" s="239">
        <v>1.1</v>
      </c>
      <c r="R292" s="240">
        <v>55.8</v>
      </c>
      <c r="S292" s="241" t="s">
        <v>1797</v>
      </c>
      <c r="T292" s="241" t="s">
        <v>1798</v>
      </c>
      <c r="U292" s="241" t="s">
        <v>1794</v>
      </c>
      <c r="V292" s="241" t="s">
        <v>1799</v>
      </c>
      <c r="W292" s="241" t="s">
        <v>1442</v>
      </c>
    </row>
    <row r="293" customHeight="1" spans="1:23">
      <c r="A293" s="223">
        <v>222</v>
      </c>
      <c r="B293" s="223" t="s">
        <v>1800</v>
      </c>
      <c r="C293" s="222" t="s">
        <v>277</v>
      </c>
      <c r="D293" s="222" t="s">
        <v>267</v>
      </c>
      <c r="E293" s="222" t="s">
        <v>441</v>
      </c>
      <c r="F293" s="222" t="s">
        <v>1167</v>
      </c>
      <c r="G293" s="222" t="s">
        <v>910</v>
      </c>
      <c r="H293" s="222" t="s">
        <v>377</v>
      </c>
      <c r="I293" s="222" t="s">
        <v>843</v>
      </c>
      <c r="J293" s="222">
        <v>65</v>
      </c>
      <c r="K293" s="222">
        <v>55</v>
      </c>
      <c r="L293" s="222">
        <v>95</v>
      </c>
      <c r="M293" s="222">
        <v>65</v>
      </c>
      <c r="N293" s="222">
        <v>95</v>
      </c>
      <c r="O293" s="222">
        <v>35</v>
      </c>
      <c r="P293" s="222">
        <v>60</v>
      </c>
      <c r="Q293" s="242">
        <v>0.6</v>
      </c>
      <c r="R293" s="243">
        <v>5</v>
      </c>
      <c r="S293" s="244" t="s">
        <v>1801</v>
      </c>
      <c r="T293" s="244" t="s">
        <v>1802</v>
      </c>
      <c r="U293" s="244" t="s">
        <v>1803</v>
      </c>
      <c r="V293" s="244" t="s">
        <v>1804</v>
      </c>
      <c r="W293" s="244" t="s">
        <v>1805</v>
      </c>
    </row>
    <row r="294" customHeight="1" spans="1:23">
      <c r="A294" s="223">
        <v>222.1</v>
      </c>
      <c r="B294" s="223" t="s">
        <v>1806</v>
      </c>
      <c r="C294" s="222" t="s">
        <v>269</v>
      </c>
      <c r="D294" s="222" t="s">
        <v>354</v>
      </c>
      <c r="E294" s="222" t="s">
        <v>1037</v>
      </c>
      <c r="F294" s="222" t="s">
        <v>1037</v>
      </c>
      <c r="G294" s="222" t="s">
        <v>1029</v>
      </c>
      <c r="H294" s="222" t="s">
        <v>377</v>
      </c>
      <c r="I294" s="222" t="s">
        <v>843</v>
      </c>
      <c r="J294" s="222">
        <v>60</v>
      </c>
      <c r="K294" s="222">
        <v>55</v>
      </c>
      <c r="L294" s="222">
        <v>100</v>
      </c>
      <c r="M294" s="222">
        <v>65</v>
      </c>
      <c r="N294" s="222">
        <v>100</v>
      </c>
      <c r="O294" s="222">
        <v>30</v>
      </c>
      <c r="P294" s="222">
        <v>60</v>
      </c>
      <c r="Q294" s="242">
        <v>0.6</v>
      </c>
      <c r="R294" s="243">
        <v>0.5</v>
      </c>
      <c r="S294" s="244" t="s">
        <v>1807</v>
      </c>
      <c r="T294" s="244" t="s">
        <v>1808</v>
      </c>
      <c r="U294" s="244" t="s">
        <v>1809</v>
      </c>
      <c r="V294" s="244" t="s">
        <v>1810</v>
      </c>
      <c r="W294" s="244"/>
    </row>
    <row r="295" customHeight="1" spans="1:23">
      <c r="A295" s="221">
        <v>223</v>
      </c>
      <c r="B295" s="221" t="s">
        <v>1811</v>
      </c>
      <c r="C295" s="220" t="s">
        <v>277</v>
      </c>
      <c r="D295" s="220" t="s">
        <v>354</v>
      </c>
      <c r="E295" s="220" t="s">
        <v>441</v>
      </c>
      <c r="F295" s="220" t="s">
        <v>416</v>
      </c>
      <c r="G295" s="220" t="s">
        <v>1812</v>
      </c>
      <c r="H295" s="220" t="s">
        <v>377</v>
      </c>
      <c r="I295" s="220" t="s">
        <v>1202</v>
      </c>
      <c r="J295" s="220">
        <v>35</v>
      </c>
      <c r="K295" s="220">
        <v>65</v>
      </c>
      <c r="L295" s="220">
        <v>35</v>
      </c>
      <c r="M295" s="220">
        <v>65</v>
      </c>
      <c r="N295" s="220">
        <v>35</v>
      </c>
      <c r="O295" s="220">
        <v>65</v>
      </c>
      <c r="P295" s="220">
        <v>190</v>
      </c>
      <c r="Q295" s="239">
        <v>0.6</v>
      </c>
      <c r="R295" s="240">
        <v>12</v>
      </c>
      <c r="S295" s="241" t="s">
        <v>1813</v>
      </c>
      <c r="T295" s="241" t="s">
        <v>1814</v>
      </c>
      <c r="U295" s="241" t="s">
        <v>1815</v>
      </c>
      <c r="V295" s="241" t="s">
        <v>1816</v>
      </c>
      <c r="W295" s="241" t="s">
        <v>1586</v>
      </c>
    </row>
    <row r="296" customHeight="1" spans="1:23">
      <c r="A296" s="223">
        <v>224</v>
      </c>
      <c r="B296" s="223" t="s">
        <v>1817</v>
      </c>
      <c r="C296" s="222" t="s">
        <v>277</v>
      </c>
      <c r="D296" s="222" t="s">
        <v>354</v>
      </c>
      <c r="E296" s="222" t="s">
        <v>1818</v>
      </c>
      <c r="F296" s="222" t="s">
        <v>416</v>
      </c>
      <c r="G296" s="222" t="s">
        <v>1812</v>
      </c>
      <c r="H296" s="222" t="s">
        <v>377</v>
      </c>
      <c r="I296" s="222" t="s">
        <v>1202</v>
      </c>
      <c r="J296" s="222">
        <v>75</v>
      </c>
      <c r="K296" s="222">
        <v>105</v>
      </c>
      <c r="L296" s="222">
        <v>75</v>
      </c>
      <c r="M296" s="222">
        <v>105</v>
      </c>
      <c r="N296" s="222">
        <v>75</v>
      </c>
      <c r="O296" s="222">
        <v>45</v>
      </c>
      <c r="P296" s="222">
        <v>75</v>
      </c>
      <c r="Q296" s="242">
        <v>0.9</v>
      </c>
      <c r="R296" s="243">
        <v>28.5</v>
      </c>
      <c r="S296" s="244" t="s">
        <v>1819</v>
      </c>
      <c r="T296" s="244" t="s">
        <v>1820</v>
      </c>
      <c r="U296" s="244" t="s">
        <v>1815</v>
      </c>
      <c r="V296" s="244" t="s">
        <v>1821</v>
      </c>
      <c r="W296" s="244" t="s">
        <v>1586</v>
      </c>
    </row>
    <row r="297" customHeight="1" spans="1:23">
      <c r="A297" s="221">
        <v>225</v>
      </c>
      <c r="B297" s="221" t="s">
        <v>1822</v>
      </c>
      <c r="C297" s="220" t="s">
        <v>281</v>
      </c>
      <c r="D297" s="220" t="s">
        <v>264</v>
      </c>
      <c r="E297" s="220" t="s">
        <v>740</v>
      </c>
      <c r="F297" s="220" t="s">
        <v>441</v>
      </c>
      <c r="G297" s="220" t="s">
        <v>1044</v>
      </c>
      <c r="H297" s="220" t="s">
        <v>377</v>
      </c>
      <c r="I297" s="220" t="s">
        <v>442</v>
      </c>
      <c r="J297" s="220">
        <v>45</v>
      </c>
      <c r="K297" s="220">
        <v>55</v>
      </c>
      <c r="L297" s="220">
        <v>45</v>
      </c>
      <c r="M297" s="220">
        <v>65</v>
      </c>
      <c r="N297" s="220">
        <v>45</v>
      </c>
      <c r="O297" s="220">
        <v>75</v>
      </c>
      <c r="P297" s="220">
        <v>45</v>
      </c>
      <c r="Q297" s="239">
        <v>0.9</v>
      </c>
      <c r="R297" s="240">
        <v>16</v>
      </c>
      <c r="S297" s="241" t="s">
        <v>1823</v>
      </c>
      <c r="T297" s="241" t="s">
        <v>1824</v>
      </c>
      <c r="U297" s="241" t="s">
        <v>1825</v>
      </c>
      <c r="V297" s="241" t="s">
        <v>1826</v>
      </c>
      <c r="W297" s="241" t="s">
        <v>1827</v>
      </c>
    </row>
    <row r="298" customHeight="1" spans="1:23">
      <c r="A298" s="223">
        <v>226</v>
      </c>
      <c r="B298" s="223" t="s">
        <v>1828</v>
      </c>
      <c r="C298" s="222" t="s">
        <v>277</v>
      </c>
      <c r="D298" s="222" t="s">
        <v>264</v>
      </c>
      <c r="E298" s="222" t="s">
        <v>728</v>
      </c>
      <c r="F298" s="222" t="s">
        <v>774</v>
      </c>
      <c r="G298" s="222" t="s">
        <v>1201</v>
      </c>
      <c r="H298" s="222" t="s">
        <v>377</v>
      </c>
      <c r="I298" s="222" t="s">
        <v>354</v>
      </c>
      <c r="J298" s="222">
        <v>85</v>
      </c>
      <c r="K298" s="222">
        <v>40</v>
      </c>
      <c r="L298" s="222">
        <v>70</v>
      </c>
      <c r="M298" s="222">
        <v>80</v>
      </c>
      <c r="N298" s="222">
        <v>140</v>
      </c>
      <c r="O298" s="222">
        <v>70</v>
      </c>
      <c r="P298" s="222">
        <v>25</v>
      </c>
      <c r="Q298" s="242">
        <v>2.1</v>
      </c>
      <c r="R298" s="243">
        <v>220</v>
      </c>
      <c r="S298" s="244" t="s">
        <v>1829</v>
      </c>
      <c r="T298" s="244" t="s">
        <v>1830</v>
      </c>
      <c r="U298" s="244" t="s">
        <v>1831</v>
      </c>
      <c r="V298" s="244" t="s">
        <v>1832</v>
      </c>
      <c r="W298" s="244" t="s">
        <v>1586</v>
      </c>
    </row>
    <row r="299" customHeight="1" spans="1:23">
      <c r="A299" s="221">
        <v>227</v>
      </c>
      <c r="B299" s="221" t="s">
        <v>1833</v>
      </c>
      <c r="C299" s="220" t="s">
        <v>270</v>
      </c>
      <c r="D299" s="220" t="s">
        <v>264</v>
      </c>
      <c r="E299" s="220" t="s">
        <v>424</v>
      </c>
      <c r="F299" s="220" t="s">
        <v>855</v>
      </c>
      <c r="G299" s="220" t="s">
        <v>1037</v>
      </c>
      <c r="H299" s="220" t="s">
        <v>264</v>
      </c>
      <c r="I299" s="220" t="s">
        <v>354</v>
      </c>
      <c r="J299" s="220">
        <v>65</v>
      </c>
      <c r="K299" s="220">
        <v>80</v>
      </c>
      <c r="L299" s="220">
        <v>140</v>
      </c>
      <c r="M299" s="220">
        <v>40</v>
      </c>
      <c r="N299" s="220">
        <v>70</v>
      </c>
      <c r="O299" s="220">
        <v>70</v>
      </c>
      <c r="P299" s="220">
        <v>25</v>
      </c>
      <c r="Q299" s="239">
        <v>1.7</v>
      </c>
      <c r="R299" s="240">
        <v>50.5</v>
      </c>
      <c r="S299" s="241" t="s">
        <v>1834</v>
      </c>
      <c r="T299" s="241" t="s">
        <v>1835</v>
      </c>
      <c r="U299" s="241" t="s">
        <v>1836</v>
      </c>
      <c r="V299" s="241" t="s">
        <v>1837</v>
      </c>
      <c r="W299" s="241" t="s">
        <v>1442</v>
      </c>
    </row>
    <row r="300" customHeight="1" spans="1:23">
      <c r="A300" s="221">
        <v>227.1</v>
      </c>
      <c r="B300" s="221" t="s">
        <v>1838</v>
      </c>
      <c r="C300" s="220" t="s">
        <v>270</v>
      </c>
      <c r="D300" s="220" t="s">
        <v>264</v>
      </c>
      <c r="E300" s="220" t="s">
        <v>1839</v>
      </c>
      <c r="F300" s="220" t="s">
        <v>1839</v>
      </c>
      <c r="G300" s="220" t="s">
        <v>1839</v>
      </c>
      <c r="H300" s="220" t="s">
        <v>264</v>
      </c>
      <c r="I300" s="220" t="s">
        <v>354</v>
      </c>
      <c r="J300" s="220">
        <v>65</v>
      </c>
      <c r="K300" s="220">
        <v>140</v>
      </c>
      <c r="L300" s="220">
        <v>110</v>
      </c>
      <c r="M300" s="220">
        <v>40</v>
      </c>
      <c r="N300" s="220">
        <v>100</v>
      </c>
      <c r="O300" s="220">
        <v>110</v>
      </c>
      <c r="P300" s="220">
        <v>25</v>
      </c>
      <c r="Q300" s="239">
        <v>1.7</v>
      </c>
      <c r="R300" s="240">
        <v>40.4</v>
      </c>
      <c r="S300" s="241"/>
      <c r="T300" s="241"/>
      <c r="U300" s="241"/>
      <c r="V300" s="241"/>
      <c r="W300" s="241"/>
    </row>
    <row r="301" customHeight="1" spans="1:23">
      <c r="A301" s="223">
        <v>228</v>
      </c>
      <c r="B301" s="223" t="s">
        <v>1840</v>
      </c>
      <c r="C301" s="222" t="s">
        <v>283</v>
      </c>
      <c r="D301" s="222" t="s">
        <v>276</v>
      </c>
      <c r="E301" s="222" t="s">
        <v>955</v>
      </c>
      <c r="F301" s="222" t="s">
        <v>583</v>
      </c>
      <c r="G301" s="222" t="s">
        <v>476</v>
      </c>
      <c r="H301" s="222" t="s">
        <v>442</v>
      </c>
      <c r="I301" s="222" t="s">
        <v>354</v>
      </c>
      <c r="J301" s="222">
        <v>45</v>
      </c>
      <c r="K301" s="222">
        <v>60</v>
      </c>
      <c r="L301" s="222">
        <v>30</v>
      </c>
      <c r="M301" s="222">
        <v>80</v>
      </c>
      <c r="N301" s="222">
        <v>50</v>
      </c>
      <c r="O301" s="222">
        <v>65</v>
      </c>
      <c r="P301" s="222">
        <v>120</v>
      </c>
      <c r="Q301" s="242">
        <v>0.6</v>
      </c>
      <c r="R301" s="243">
        <v>10.8</v>
      </c>
      <c r="S301" s="244" t="s">
        <v>1841</v>
      </c>
      <c r="T301" s="244" t="s">
        <v>1842</v>
      </c>
      <c r="U301" s="244" t="s">
        <v>1843</v>
      </c>
      <c r="V301" s="244" t="s">
        <v>1844</v>
      </c>
      <c r="W301" s="244" t="s">
        <v>1845</v>
      </c>
    </row>
    <row r="302" customHeight="1" spans="1:23">
      <c r="A302" s="221">
        <v>229</v>
      </c>
      <c r="B302" s="221" t="s">
        <v>1846</v>
      </c>
      <c r="C302" s="220" t="s">
        <v>283</v>
      </c>
      <c r="D302" s="220" t="s">
        <v>276</v>
      </c>
      <c r="E302" s="220" t="s">
        <v>955</v>
      </c>
      <c r="F302" s="220" t="s">
        <v>583</v>
      </c>
      <c r="G302" s="220" t="s">
        <v>476</v>
      </c>
      <c r="H302" s="220" t="s">
        <v>442</v>
      </c>
      <c r="I302" s="220" t="s">
        <v>354</v>
      </c>
      <c r="J302" s="220">
        <v>75</v>
      </c>
      <c r="K302" s="220">
        <v>90</v>
      </c>
      <c r="L302" s="220">
        <v>50</v>
      </c>
      <c r="M302" s="220">
        <v>110</v>
      </c>
      <c r="N302" s="220">
        <v>80</v>
      </c>
      <c r="O302" s="220">
        <v>95</v>
      </c>
      <c r="P302" s="220">
        <v>45</v>
      </c>
      <c r="Q302" s="239">
        <v>1.3</v>
      </c>
      <c r="R302" s="240">
        <v>35</v>
      </c>
      <c r="S302" s="241" t="s">
        <v>1847</v>
      </c>
      <c r="T302" s="241" t="s">
        <v>1848</v>
      </c>
      <c r="U302" s="241" t="s">
        <v>1843</v>
      </c>
      <c r="V302" s="241" t="s">
        <v>1849</v>
      </c>
      <c r="W302" s="241" t="s">
        <v>1490</v>
      </c>
    </row>
    <row r="303" customHeight="1" spans="1:23">
      <c r="A303" s="221">
        <v>229.1</v>
      </c>
      <c r="B303" s="221" t="s">
        <v>1850</v>
      </c>
      <c r="C303" s="220" t="s">
        <v>283</v>
      </c>
      <c r="D303" s="220" t="s">
        <v>276</v>
      </c>
      <c r="E303" s="220" t="s">
        <v>356</v>
      </c>
      <c r="F303" s="220" t="s">
        <v>356</v>
      </c>
      <c r="G303" s="220" t="s">
        <v>356</v>
      </c>
      <c r="H303" s="220" t="s">
        <v>442</v>
      </c>
      <c r="I303" s="220" t="s">
        <v>354</v>
      </c>
      <c r="J303" s="220">
        <v>75</v>
      </c>
      <c r="K303" s="220">
        <v>90</v>
      </c>
      <c r="L303" s="220">
        <v>90</v>
      </c>
      <c r="M303" s="220">
        <v>140</v>
      </c>
      <c r="N303" s="220">
        <v>90</v>
      </c>
      <c r="O303" s="220">
        <v>115</v>
      </c>
      <c r="P303" s="220">
        <v>45</v>
      </c>
      <c r="Q303" s="239">
        <v>1.9</v>
      </c>
      <c r="R303" s="240">
        <v>49.5</v>
      </c>
      <c r="S303" s="241"/>
      <c r="T303" s="241"/>
      <c r="U303" s="241"/>
      <c r="V303" s="241"/>
      <c r="W303" s="241"/>
    </row>
    <row r="304" customHeight="1" spans="1:23">
      <c r="A304" s="223">
        <v>230</v>
      </c>
      <c r="B304" s="223" t="s">
        <v>1851</v>
      </c>
      <c r="C304" s="222" t="s">
        <v>277</v>
      </c>
      <c r="D304" s="222" t="s">
        <v>282</v>
      </c>
      <c r="E304" s="222" t="s">
        <v>728</v>
      </c>
      <c r="F304" s="222" t="s">
        <v>416</v>
      </c>
      <c r="G304" s="222" t="s">
        <v>648</v>
      </c>
      <c r="H304" s="222" t="s">
        <v>377</v>
      </c>
      <c r="I304" s="222" t="s">
        <v>282</v>
      </c>
      <c r="J304" s="222">
        <v>75</v>
      </c>
      <c r="K304" s="222">
        <v>95</v>
      </c>
      <c r="L304" s="222">
        <v>95</v>
      </c>
      <c r="M304" s="222">
        <v>95</v>
      </c>
      <c r="N304" s="222">
        <v>95</v>
      </c>
      <c r="O304" s="222">
        <v>85</v>
      </c>
      <c r="P304" s="222">
        <v>45</v>
      </c>
      <c r="Q304" s="242">
        <v>1.8</v>
      </c>
      <c r="R304" s="243">
        <v>152</v>
      </c>
      <c r="S304" s="244" t="s">
        <v>1852</v>
      </c>
      <c r="T304" s="244" t="s">
        <v>1853</v>
      </c>
      <c r="U304" s="244" t="s">
        <v>1193</v>
      </c>
      <c r="V304" s="244" t="s">
        <v>1854</v>
      </c>
      <c r="W304" s="244" t="s">
        <v>1586</v>
      </c>
    </row>
    <row r="305" customHeight="1" spans="1:23">
      <c r="A305" s="221">
        <v>231</v>
      </c>
      <c r="B305" s="221" t="s">
        <v>1855</v>
      </c>
      <c r="C305" s="220" t="s">
        <v>266</v>
      </c>
      <c r="D305" s="220" t="s">
        <v>354</v>
      </c>
      <c r="E305" s="220" t="s">
        <v>695</v>
      </c>
      <c r="F305" s="220" t="s">
        <v>695</v>
      </c>
      <c r="G305" s="220" t="s">
        <v>511</v>
      </c>
      <c r="H305" s="220" t="s">
        <v>442</v>
      </c>
      <c r="I305" s="220" t="s">
        <v>354</v>
      </c>
      <c r="J305" s="220">
        <v>90</v>
      </c>
      <c r="K305" s="220">
        <v>60</v>
      </c>
      <c r="L305" s="220">
        <v>60</v>
      </c>
      <c r="M305" s="220">
        <v>40</v>
      </c>
      <c r="N305" s="220">
        <v>40</v>
      </c>
      <c r="O305" s="220">
        <v>40</v>
      </c>
      <c r="P305" s="220">
        <v>120</v>
      </c>
      <c r="Q305" s="239">
        <v>0.5</v>
      </c>
      <c r="R305" s="240">
        <v>33.5</v>
      </c>
      <c r="S305" s="241" t="s">
        <v>1856</v>
      </c>
      <c r="T305" s="241" t="s">
        <v>1857</v>
      </c>
      <c r="U305" s="241" t="s">
        <v>1858</v>
      </c>
      <c r="V305" s="241" t="s">
        <v>1859</v>
      </c>
      <c r="W305" s="241" t="s">
        <v>1860</v>
      </c>
    </row>
    <row r="306" customHeight="1" spans="1:23">
      <c r="A306" s="223">
        <v>232</v>
      </c>
      <c r="B306" s="223" t="s">
        <v>1861</v>
      </c>
      <c r="C306" s="222" t="s">
        <v>266</v>
      </c>
      <c r="D306" s="222" t="s">
        <v>354</v>
      </c>
      <c r="E306" s="222" t="s">
        <v>855</v>
      </c>
      <c r="F306" s="222" t="s">
        <v>855</v>
      </c>
      <c r="G306" s="222" t="s">
        <v>511</v>
      </c>
      <c r="H306" s="222" t="s">
        <v>442</v>
      </c>
      <c r="I306" s="222" t="s">
        <v>354</v>
      </c>
      <c r="J306" s="222">
        <v>90</v>
      </c>
      <c r="K306" s="222">
        <v>120</v>
      </c>
      <c r="L306" s="222">
        <v>120</v>
      </c>
      <c r="M306" s="222">
        <v>60</v>
      </c>
      <c r="N306" s="222">
        <v>60</v>
      </c>
      <c r="O306" s="222">
        <v>50</v>
      </c>
      <c r="P306" s="222">
        <v>60</v>
      </c>
      <c r="Q306" s="242">
        <v>1.1</v>
      </c>
      <c r="R306" s="243">
        <v>120</v>
      </c>
      <c r="S306" s="244" t="s">
        <v>1862</v>
      </c>
      <c r="T306" s="244" t="s">
        <v>1863</v>
      </c>
      <c r="U306" s="244" t="s">
        <v>1858</v>
      </c>
      <c r="V306" s="244" t="s">
        <v>1864</v>
      </c>
      <c r="W306" s="244"/>
    </row>
    <row r="307" customHeight="1" spans="1:23">
      <c r="A307" s="221">
        <v>233</v>
      </c>
      <c r="B307" s="221" t="s">
        <v>1865</v>
      </c>
      <c r="C307" s="220" t="s">
        <v>262</v>
      </c>
      <c r="D307" s="220" t="s">
        <v>354</v>
      </c>
      <c r="E307" s="220" t="s">
        <v>807</v>
      </c>
      <c r="F307" s="220" t="s">
        <v>1334</v>
      </c>
      <c r="G307" s="220" t="s">
        <v>932</v>
      </c>
      <c r="H307" s="220" t="s">
        <v>856</v>
      </c>
      <c r="I307" s="220" t="s">
        <v>354</v>
      </c>
      <c r="J307" s="220">
        <v>85</v>
      </c>
      <c r="K307" s="220">
        <v>80</v>
      </c>
      <c r="L307" s="220">
        <v>90</v>
      </c>
      <c r="M307" s="220">
        <v>105</v>
      </c>
      <c r="N307" s="220">
        <v>95</v>
      </c>
      <c r="O307" s="220">
        <v>60</v>
      </c>
      <c r="P307" s="220">
        <v>45</v>
      </c>
      <c r="Q307" s="239">
        <v>0.6</v>
      </c>
      <c r="R307" s="240">
        <v>32.5</v>
      </c>
      <c r="S307" s="241" t="s">
        <v>1866</v>
      </c>
      <c r="T307" s="241" t="s">
        <v>1336</v>
      </c>
      <c r="U307" s="241"/>
      <c r="V307" s="241" t="s">
        <v>1867</v>
      </c>
      <c r="W307" s="241" t="s">
        <v>1586</v>
      </c>
    </row>
    <row r="308" customHeight="1" spans="1:23">
      <c r="A308" s="223">
        <v>234</v>
      </c>
      <c r="B308" s="223" t="s">
        <v>1868</v>
      </c>
      <c r="C308" s="222" t="s">
        <v>262</v>
      </c>
      <c r="D308" s="222" t="s">
        <v>354</v>
      </c>
      <c r="E308" s="222" t="s">
        <v>475</v>
      </c>
      <c r="F308" s="222" t="s">
        <v>612</v>
      </c>
      <c r="G308" s="222" t="s">
        <v>1593</v>
      </c>
      <c r="H308" s="222" t="s">
        <v>442</v>
      </c>
      <c r="I308" s="222" t="s">
        <v>354</v>
      </c>
      <c r="J308" s="222">
        <v>73</v>
      </c>
      <c r="K308" s="222">
        <v>95</v>
      </c>
      <c r="L308" s="222">
        <v>62</v>
      </c>
      <c r="M308" s="222">
        <v>85</v>
      </c>
      <c r="N308" s="222">
        <v>65</v>
      </c>
      <c r="O308" s="222">
        <v>85</v>
      </c>
      <c r="P308" s="222">
        <v>45</v>
      </c>
      <c r="Q308" s="242">
        <v>1.3</v>
      </c>
      <c r="R308" s="243">
        <v>71.2</v>
      </c>
      <c r="S308" s="244" t="s">
        <v>1869</v>
      </c>
      <c r="T308" s="244" t="s">
        <v>1870</v>
      </c>
      <c r="U308" s="244" t="s">
        <v>1871</v>
      </c>
      <c r="V308" s="244" t="s">
        <v>1872</v>
      </c>
      <c r="W308" s="244" t="s">
        <v>1442</v>
      </c>
    </row>
    <row r="309" customHeight="1" spans="1:23">
      <c r="A309" s="221">
        <v>235</v>
      </c>
      <c r="B309" s="221" t="s">
        <v>1873</v>
      </c>
      <c r="C309" s="220" t="s">
        <v>262</v>
      </c>
      <c r="D309" s="220" t="s">
        <v>354</v>
      </c>
      <c r="E309" s="220" t="s">
        <v>909</v>
      </c>
      <c r="F309" s="220" t="s">
        <v>696</v>
      </c>
      <c r="G309" s="220" t="s">
        <v>1812</v>
      </c>
      <c r="H309" s="220" t="s">
        <v>442</v>
      </c>
      <c r="I309" s="220" t="s">
        <v>354</v>
      </c>
      <c r="J309" s="220">
        <v>55</v>
      </c>
      <c r="K309" s="220">
        <v>20</v>
      </c>
      <c r="L309" s="220">
        <v>35</v>
      </c>
      <c r="M309" s="220">
        <v>20</v>
      </c>
      <c r="N309" s="220">
        <v>45</v>
      </c>
      <c r="O309" s="220">
        <v>75</v>
      </c>
      <c r="P309" s="220">
        <v>45</v>
      </c>
      <c r="Q309" s="239">
        <v>1.2</v>
      </c>
      <c r="R309" s="240">
        <v>58</v>
      </c>
      <c r="S309" s="241" t="s">
        <v>1874</v>
      </c>
      <c r="T309" s="241"/>
      <c r="U309" s="241"/>
      <c r="V309" s="241"/>
      <c r="W309" s="241" t="s">
        <v>1875</v>
      </c>
    </row>
    <row r="310" customHeight="1" spans="1:23">
      <c r="A310" s="223">
        <v>236</v>
      </c>
      <c r="B310" s="223" t="s">
        <v>1876</v>
      </c>
      <c r="C310" s="222" t="s">
        <v>263</v>
      </c>
      <c r="D310" s="222" t="s">
        <v>354</v>
      </c>
      <c r="E310" s="222" t="s">
        <v>440</v>
      </c>
      <c r="F310" s="222" t="s">
        <v>809</v>
      </c>
      <c r="G310" s="222" t="s">
        <v>740</v>
      </c>
      <c r="H310" s="222" t="s">
        <v>543</v>
      </c>
      <c r="I310" s="222" t="s">
        <v>354</v>
      </c>
      <c r="J310" s="222">
        <v>35</v>
      </c>
      <c r="K310" s="222">
        <v>35</v>
      </c>
      <c r="L310" s="222">
        <v>35</v>
      </c>
      <c r="M310" s="222">
        <v>35</v>
      </c>
      <c r="N310" s="222">
        <v>35</v>
      </c>
      <c r="O310" s="222">
        <v>35</v>
      </c>
      <c r="P310" s="222">
        <v>75</v>
      </c>
      <c r="Q310" s="242">
        <v>0.7</v>
      </c>
      <c r="R310" s="243">
        <v>21</v>
      </c>
      <c r="S310" s="244" t="s">
        <v>1877</v>
      </c>
      <c r="T310" s="244" t="s">
        <v>1878</v>
      </c>
      <c r="U310" s="244" t="s">
        <v>1125</v>
      </c>
      <c r="V310" s="244" t="s">
        <v>1879</v>
      </c>
      <c r="W310" s="244" t="s">
        <v>1490</v>
      </c>
    </row>
    <row r="311" customHeight="1" spans="1:23">
      <c r="A311" s="221">
        <v>237</v>
      </c>
      <c r="B311" s="221" t="s">
        <v>1880</v>
      </c>
      <c r="C311" s="220" t="s">
        <v>263</v>
      </c>
      <c r="D311" s="220" t="s">
        <v>354</v>
      </c>
      <c r="E311" s="220" t="s">
        <v>475</v>
      </c>
      <c r="F311" s="220" t="s">
        <v>696</v>
      </c>
      <c r="G311" s="220" t="s">
        <v>809</v>
      </c>
      <c r="H311" s="220" t="s">
        <v>791</v>
      </c>
      <c r="I311" s="220" t="s">
        <v>354</v>
      </c>
      <c r="J311" s="220">
        <v>50</v>
      </c>
      <c r="K311" s="220">
        <v>95</v>
      </c>
      <c r="L311" s="220">
        <v>95</v>
      </c>
      <c r="M311" s="220">
        <v>35</v>
      </c>
      <c r="N311" s="220">
        <v>110</v>
      </c>
      <c r="O311" s="220">
        <v>70</v>
      </c>
      <c r="P311" s="220">
        <v>45</v>
      </c>
      <c r="Q311" s="239">
        <v>1.3</v>
      </c>
      <c r="R311" s="240">
        <v>48</v>
      </c>
      <c r="S311" s="241" t="s">
        <v>1881</v>
      </c>
      <c r="T311" s="241" t="s">
        <v>1882</v>
      </c>
      <c r="U311" s="241" t="s">
        <v>1125</v>
      </c>
      <c r="V311" s="241" t="s">
        <v>1883</v>
      </c>
      <c r="W311" s="241" t="s">
        <v>1586</v>
      </c>
    </row>
    <row r="312" customHeight="1" spans="1:23">
      <c r="A312" s="223">
        <v>238</v>
      </c>
      <c r="B312" s="223" t="s">
        <v>1884</v>
      </c>
      <c r="C312" s="222" t="s">
        <v>281</v>
      </c>
      <c r="D312" s="222" t="s">
        <v>280</v>
      </c>
      <c r="E312" s="222" t="s">
        <v>908</v>
      </c>
      <c r="F312" s="222" t="s">
        <v>1045</v>
      </c>
      <c r="G312" s="222" t="s">
        <v>966</v>
      </c>
      <c r="H312" s="222" t="s">
        <v>543</v>
      </c>
      <c r="I312" s="222" t="s">
        <v>354</v>
      </c>
      <c r="J312" s="222">
        <v>45</v>
      </c>
      <c r="K312" s="222">
        <v>30</v>
      </c>
      <c r="L312" s="222">
        <v>15</v>
      </c>
      <c r="M312" s="222">
        <v>85</v>
      </c>
      <c r="N312" s="222">
        <v>65</v>
      </c>
      <c r="O312" s="222">
        <v>65</v>
      </c>
      <c r="P312" s="222">
        <v>45</v>
      </c>
      <c r="Q312" s="242">
        <v>0.4</v>
      </c>
      <c r="R312" s="243">
        <v>6</v>
      </c>
      <c r="S312" s="244" t="s">
        <v>1885</v>
      </c>
      <c r="T312" s="244" t="s">
        <v>1886</v>
      </c>
      <c r="U312" s="244" t="s">
        <v>1247</v>
      </c>
      <c r="V312" s="244" t="s">
        <v>1887</v>
      </c>
      <c r="W312" s="244" t="s">
        <v>1509</v>
      </c>
    </row>
    <row r="313" customHeight="1" spans="1:23">
      <c r="A313" s="221">
        <v>239</v>
      </c>
      <c r="B313" s="221" t="s">
        <v>1888</v>
      </c>
      <c r="C313" s="220" t="s">
        <v>279</v>
      </c>
      <c r="D313" s="220" t="s">
        <v>354</v>
      </c>
      <c r="E313" s="220" t="s">
        <v>488</v>
      </c>
      <c r="F313" s="220" t="s">
        <v>488</v>
      </c>
      <c r="G313" s="220" t="s">
        <v>740</v>
      </c>
      <c r="H313" s="220" t="s">
        <v>543</v>
      </c>
      <c r="I313" s="220" t="s">
        <v>354</v>
      </c>
      <c r="J313" s="220">
        <v>45</v>
      </c>
      <c r="K313" s="220">
        <v>63</v>
      </c>
      <c r="L313" s="220">
        <v>37</v>
      </c>
      <c r="M313" s="220">
        <v>65</v>
      </c>
      <c r="N313" s="220">
        <v>55</v>
      </c>
      <c r="O313" s="220">
        <v>95</v>
      </c>
      <c r="P313" s="220">
        <v>45</v>
      </c>
      <c r="Q313" s="239">
        <v>0.6</v>
      </c>
      <c r="R313" s="240">
        <v>23.5</v>
      </c>
      <c r="S313" s="241" t="s">
        <v>1889</v>
      </c>
      <c r="T313" s="241" t="s">
        <v>1890</v>
      </c>
      <c r="U313" s="241" t="s">
        <v>1891</v>
      </c>
      <c r="V313" s="241" t="s">
        <v>1892</v>
      </c>
      <c r="W313" s="241" t="s">
        <v>1545</v>
      </c>
    </row>
    <row r="314" customHeight="1" spans="1:23">
      <c r="A314" s="223">
        <v>240</v>
      </c>
      <c r="B314" s="223" t="s">
        <v>1893</v>
      </c>
      <c r="C314" s="222" t="s">
        <v>276</v>
      </c>
      <c r="D314" s="222" t="s">
        <v>354</v>
      </c>
      <c r="E314" s="222" t="s">
        <v>886</v>
      </c>
      <c r="F314" s="222" t="s">
        <v>886</v>
      </c>
      <c r="G314" s="222" t="s">
        <v>740</v>
      </c>
      <c r="H314" s="222" t="s">
        <v>543</v>
      </c>
      <c r="I314" s="222" t="s">
        <v>354</v>
      </c>
      <c r="J314" s="222">
        <v>45</v>
      </c>
      <c r="K314" s="222">
        <v>75</v>
      </c>
      <c r="L314" s="222">
        <v>37</v>
      </c>
      <c r="M314" s="222">
        <v>70</v>
      </c>
      <c r="N314" s="222">
        <v>55</v>
      </c>
      <c r="O314" s="222">
        <v>83</v>
      </c>
      <c r="P314" s="222">
        <v>45</v>
      </c>
      <c r="Q314" s="242">
        <v>0.7</v>
      </c>
      <c r="R314" s="243">
        <v>21.4</v>
      </c>
      <c r="S314" s="244" t="s">
        <v>1894</v>
      </c>
      <c r="T314" s="244" t="s">
        <v>1895</v>
      </c>
      <c r="U314" s="244" t="s">
        <v>1896</v>
      </c>
      <c r="V314" s="244" t="s">
        <v>1897</v>
      </c>
      <c r="W314" s="244" t="s">
        <v>1442</v>
      </c>
    </row>
    <row r="315" customHeight="1" spans="1:23">
      <c r="A315" s="221">
        <v>241</v>
      </c>
      <c r="B315" s="221" t="s">
        <v>1898</v>
      </c>
      <c r="C315" s="220" t="s">
        <v>262</v>
      </c>
      <c r="D315" s="220" t="s">
        <v>354</v>
      </c>
      <c r="E315" s="220" t="s">
        <v>352</v>
      </c>
      <c r="F315" s="220" t="s">
        <v>949</v>
      </c>
      <c r="G315" s="220" t="s">
        <v>1593</v>
      </c>
      <c r="H315" s="220" t="s">
        <v>442</v>
      </c>
      <c r="I315" s="220" t="s">
        <v>354</v>
      </c>
      <c r="J315" s="220">
        <v>95</v>
      </c>
      <c r="K315" s="220">
        <v>80</v>
      </c>
      <c r="L315" s="220">
        <v>105</v>
      </c>
      <c r="M315" s="220">
        <v>40</v>
      </c>
      <c r="N315" s="220">
        <v>70</v>
      </c>
      <c r="O315" s="220">
        <v>100</v>
      </c>
      <c r="P315" s="220">
        <v>45</v>
      </c>
      <c r="Q315" s="239">
        <v>1.2</v>
      </c>
      <c r="R315" s="240">
        <v>75.5</v>
      </c>
      <c r="S315" s="241" t="s">
        <v>1899</v>
      </c>
      <c r="T315" s="241" t="s">
        <v>1900</v>
      </c>
      <c r="U315" s="241" t="s">
        <v>1901</v>
      </c>
      <c r="V315" s="241" t="s">
        <v>1902</v>
      </c>
      <c r="W315" s="241" t="s">
        <v>1903</v>
      </c>
    </row>
    <row r="316" customHeight="1" spans="1:23">
      <c r="A316" s="223">
        <v>242</v>
      </c>
      <c r="B316" s="223" t="s">
        <v>1904</v>
      </c>
      <c r="C316" s="222" t="s">
        <v>262</v>
      </c>
      <c r="D316" s="222" t="s">
        <v>354</v>
      </c>
      <c r="E316" s="222" t="s">
        <v>1167</v>
      </c>
      <c r="F316" s="222" t="s">
        <v>1168</v>
      </c>
      <c r="G316" s="222" t="s">
        <v>1169</v>
      </c>
      <c r="H316" s="222" t="s">
        <v>284</v>
      </c>
      <c r="I316" s="222" t="s">
        <v>354</v>
      </c>
      <c r="J316" s="222">
        <v>255</v>
      </c>
      <c r="K316" s="222">
        <v>10</v>
      </c>
      <c r="L316" s="222">
        <v>10</v>
      </c>
      <c r="M316" s="222">
        <v>75</v>
      </c>
      <c r="N316" s="222">
        <v>135</v>
      </c>
      <c r="O316" s="222">
        <v>55</v>
      </c>
      <c r="P316" s="222">
        <v>30</v>
      </c>
      <c r="Q316" s="242">
        <v>1.5</v>
      </c>
      <c r="R316" s="243">
        <v>46.8</v>
      </c>
      <c r="S316" s="244" t="s">
        <v>1170</v>
      </c>
      <c r="T316" s="244" t="s">
        <v>1905</v>
      </c>
      <c r="U316" s="244" t="s">
        <v>1172</v>
      </c>
      <c r="V316" s="244" t="s">
        <v>1906</v>
      </c>
      <c r="W316" s="244" t="s">
        <v>1581</v>
      </c>
    </row>
    <row r="317" customHeight="1" spans="1:23">
      <c r="A317" s="221">
        <v>243</v>
      </c>
      <c r="B317" s="221" t="s">
        <v>1907</v>
      </c>
      <c r="C317" s="220" t="s">
        <v>279</v>
      </c>
      <c r="D317" s="220" t="s">
        <v>354</v>
      </c>
      <c r="E317" s="220" t="s">
        <v>1362</v>
      </c>
      <c r="F317" s="220" t="s">
        <v>1362</v>
      </c>
      <c r="G317" s="220" t="s">
        <v>618</v>
      </c>
      <c r="H317" s="220" t="s">
        <v>543</v>
      </c>
      <c r="I317" s="220" t="s">
        <v>354</v>
      </c>
      <c r="J317" s="220">
        <v>90</v>
      </c>
      <c r="K317" s="220">
        <v>85</v>
      </c>
      <c r="L317" s="220">
        <v>75</v>
      </c>
      <c r="M317" s="220">
        <v>115</v>
      </c>
      <c r="N317" s="220">
        <v>100</v>
      </c>
      <c r="O317" s="220">
        <v>115</v>
      </c>
      <c r="P317" s="220">
        <v>3</v>
      </c>
      <c r="Q317" s="239">
        <v>1.9</v>
      </c>
      <c r="R317" s="240">
        <v>178</v>
      </c>
      <c r="S317" s="241" t="s">
        <v>1908</v>
      </c>
      <c r="T317" s="241" t="s">
        <v>1909</v>
      </c>
      <c r="U317" s="241"/>
      <c r="V317" s="241" t="s">
        <v>1910</v>
      </c>
      <c r="W317" s="241" t="s">
        <v>1490</v>
      </c>
    </row>
    <row r="318" customHeight="1" spans="1:23">
      <c r="A318" s="223">
        <v>244</v>
      </c>
      <c r="B318" s="223" t="s">
        <v>1911</v>
      </c>
      <c r="C318" s="222" t="s">
        <v>276</v>
      </c>
      <c r="D318" s="222" t="s">
        <v>354</v>
      </c>
      <c r="E318" s="222" t="s">
        <v>1362</v>
      </c>
      <c r="F318" s="222" t="s">
        <v>1362</v>
      </c>
      <c r="G318" s="222" t="s">
        <v>618</v>
      </c>
      <c r="H318" s="222" t="s">
        <v>543</v>
      </c>
      <c r="I318" s="222" t="s">
        <v>354</v>
      </c>
      <c r="J318" s="222">
        <v>115</v>
      </c>
      <c r="K318" s="222">
        <v>115</v>
      </c>
      <c r="L318" s="222">
        <v>85</v>
      </c>
      <c r="M318" s="222">
        <v>90</v>
      </c>
      <c r="N318" s="222">
        <v>75</v>
      </c>
      <c r="O318" s="222">
        <v>100</v>
      </c>
      <c r="P318" s="222">
        <v>3</v>
      </c>
      <c r="Q318" s="242">
        <v>2.1</v>
      </c>
      <c r="R318" s="243">
        <v>198</v>
      </c>
      <c r="S318" s="244" t="s">
        <v>1912</v>
      </c>
      <c r="T318" s="244" t="s">
        <v>1913</v>
      </c>
      <c r="U318" s="244"/>
      <c r="V318" s="244" t="s">
        <v>1914</v>
      </c>
      <c r="W318" s="244" t="s">
        <v>1915</v>
      </c>
    </row>
    <row r="319" customHeight="1" spans="1:23">
      <c r="A319" s="221">
        <v>245</v>
      </c>
      <c r="B319" s="221" t="s">
        <v>1916</v>
      </c>
      <c r="C319" s="220" t="s">
        <v>277</v>
      </c>
      <c r="D319" s="220" t="s">
        <v>354</v>
      </c>
      <c r="E319" s="220" t="s">
        <v>1362</v>
      </c>
      <c r="F319" s="220" t="s">
        <v>1362</v>
      </c>
      <c r="G319" s="220" t="s">
        <v>618</v>
      </c>
      <c r="H319" s="220" t="s">
        <v>543</v>
      </c>
      <c r="I319" s="220" t="s">
        <v>354</v>
      </c>
      <c r="J319" s="220">
        <v>100</v>
      </c>
      <c r="K319" s="220">
        <v>75</v>
      </c>
      <c r="L319" s="220">
        <v>115</v>
      </c>
      <c r="M319" s="220">
        <v>90</v>
      </c>
      <c r="N319" s="220">
        <v>115</v>
      </c>
      <c r="O319" s="220">
        <v>85</v>
      </c>
      <c r="P319" s="220">
        <v>3</v>
      </c>
      <c r="Q319" s="239">
        <v>2</v>
      </c>
      <c r="R319" s="240">
        <v>187</v>
      </c>
      <c r="S319" s="241" t="s">
        <v>1917</v>
      </c>
      <c r="T319" s="241" t="s">
        <v>1918</v>
      </c>
      <c r="U319" s="241"/>
      <c r="V319" s="241" t="s">
        <v>1919</v>
      </c>
      <c r="W319" s="241" t="s">
        <v>1920</v>
      </c>
    </row>
    <row r="320" customHeight="1" spans="1:23">
      <c r="A320" s="223">
        <v>246</v>
      </c>
      <c r="B320" s="223" t="s">
        <v>1921</v>
      </c>
      <c r="C320" s="222" t="s">
        <v>267</v>
      </c>
      <c r="D320" s="222" t="s">
        <v>266</v>
      </c>
      <c r="E320" s="222" t="s">
        <v>440</v>
      </c>
      <c r="F320" s="222" t="s">
        <v>440</v>
      </c>
      <c r="G320" s="222" t="s">
        <v>511</v>
      </c>
      <c r="H320" s="222" t="s">
        <v>336</v>
      </c>
      <c r="I320" s="222" t="s">
        <v>354</v>
      </c>
      <c r="J320" s="222">
        <v>50</v>
      </c>
      <c r="K320" s="222">
        <v>64</v>
      </c>
      <c r="L320" s="222">
        <v>50</v>
      </c>
      <c r="M320" s="222">
        <v>45</v>
      </c>
      <c r="N320" s="222">
        <v>50</v>
      </c>
      <c r="O320" s="222">
        <v>41</v>
      </c>
      <c r="P320" s="222">
        <v>45</v>
      </c>
      <c r="Q320" s="242">
        <v>0.6</v>
      </c>
      <c r="R320" s="243">
        <v>72</v>
      </c>
      <c r="S320" s="244" t="s">
        <v>1922</v>
      </c>
      <c r="T320" s="244" t="s">
        <v>1923</v>
      </c>
      <c r="U320" s="244" t="s">
        <v>1924</v>
      </c>
      <c r="V320" s="244" t="s">
        <v>1925</v>
      </c>
      <c r="W320" s="244" t="s">
        <v>1442</v>
      </c>
    </row>
    <row r="321" customHeight="1" spans="1:23">
      <c r="A321" s="221">
        <v>247</v>
      </c>
      <c r="B321" s="221" t="s">
        <v>1926</v>
      </c>
      <c r="C321" s="220" t="s">
        <v>267</v>
      </c>
      <c r="D321" s="220" t="s">
        <v>266</v>
      </c>
      <c r="E321" s="220" t="s">
        <v>399</v>
      </c>
      <c r="F321" s="220" t="s">
        <v>399</v>
      </c>
      <c r="G321" s="220" t="s">
        <v>399</v>
      </c>
      <c r="H321" s="220" t="s">
        <v>336</v>
      </c>
      <c r="I321" s="220" t="s">
        <v>354</v>
      </c>
      <c r="J321" s="220">
        <v>70</v>
      </c>
      <c r="K321" s="220">
        <v>84</v>
      </c>
      <c r="L321" s="220">
        <v>70</v>
      </c>
      <c r="M321" s="220">
        <v>65</v>
      </c>
      <c r="N321" s="220">
        <v>70</v>
      </c>
      <c r="O321" s="220">
        <v>51</v>
      </c>
      <c r="P321" s="220">
        <v>45</v>
      </c>
      <c r="Q321" s="239">
        <v>1.2</v>
      </c>
      <c r="R321" s="240">
        <v>152</v>
      </c>
      <c r="S321" s="241" t="s">
        <v>1927</v>
      </c>
      <c r="T321" s="241" t="s">
        <v>1928</v>
      </c>
      <c r="U321" s="241" t="s">
        <v>1924</v>
      </c>
      <c r="V321" s="241" t="s">
        <v>1925</v>
      </c>
      <c r="W321" s="241" t="s">
        <v>1442</v>
      </c>
    </row>
    <row r="322" customHeight="1" spans="1:23">
      <c r="A322" s="223">
        <v>248</v>
      </c>
      <c r="B322" s="223" t="s">
        <v>1929</v>
      </c>
      <c r="C322" s="222" t="s">
        <v>267</v>
      </c>
      <c r="D322" s="222" t="s">
        <v>283</v>
      </c>
      <c r="E322" s="222" t="s">
        <v>1930</v>
      </c>
      <c r="F322" s="222" t="s">
        <v>1930</v>
      </c>
      <c r="G322" s="222" t="s">
        <v>476</v>
      </c>
      <c r="H322" s="222" t="s">
        <v>336</v>
      </c>
      <c r="I322" s="222" t="s">
        <v>354</v>
      </c>
      <c r="J322" s="222">
        <v>100</v>
      </c>
      <c r="K322" s="222">
        <v>134</v>
      </c>
      <c r="L322" s="222">
        <v>110</v>
      </c>
      <c r="M322" s="222">
        <v>95</v>
      </c>
      <c r="N322" s="222">
        <v>100</v>
      </c>
      <c r="O322" s="222">
        <v>61</v>
      </c>
      <c r="P322" s="222">
        <v>45</v>
      </c>
      <c r="Q322" s="242">
        <v>2</v>
      </c>
      <c r="R322" s="243">
        <v>202</v>
      </c>
      <c r="S322" s="244" t="s">
        <v>1931</v>
      </c>
      <c r="T322" s="244" t="s">
        <v>1932</v>
      </c>
      <c r="U322" s="244" t="s">
        <v>1924</v>
      </c>
      <c r="V322" s="244" t="s">
        <v>1933</v>
      </c>
      <c r="W322" s="244" t="s">
        <v>1934</v>
      </c>
    </row>
    <row r="323" customHeight="1" spans="1:23">
      <c r="A323" s="223">
        <v>248.1</v>
      </c>
      <c r="B323" s="223" t="s">
        <v>1935</v>
      </c>
      <c r="C323" s="222" t="s">
        <v>267</v>
      </c>
      <c r="D323" s="222" t="s">
        <v>283</v>
      </c>
      <c r="E323" s="222" t="s">
        <v>1930</v>
      </c>
      <c r="F323" s="222" t="s">
        <v>1930</v>
      </c>
      <c r="G323" s="222" t="s">
        <v>1930</v>
      </c>
      <c r="H323" s="222" t="s">
        <v>336</v>
      </c>
      <c r="I323" s="222" t="s">
        <v>354</v>
      </c>
      <c r="J323" s="222">
        <v>100</v>
      </c>
      <c r="K323" s="222">
        <v>164</v>
      </c>
      <c r="L323" s="222">
        <v>150</v>
      </c>
      <c r="M323" s="222">
        <v>95</v>
      </c>
      <c r="N323" s="222">
        <v>120</v>
      </c>
      <c r="O323" s="222">
        <v>71</v>
      </c>
      <c r="P323" s="222">
        <v>45</v>
      </c>
      <c r="Q323" s="242">
        <v>2.5</v>
      </c>
      <c r="R323" s="243">
        <v>255</v>
      </c>
      <c r="S323" s="244"/>
      <c r="T323" s="244"/>
      <c r="U323" s="244"/>
      <c r="V323" s="244"/>
      <c r="W323" s="244"/>
    </row>
    <row r="324" customHeight="1" spans="1:23">
      <c r="A324" s="221">
        <v>249</v>
      </c>
      <c r="B324" s="221" t="s">
        <v>1936</v>
      </c>
      <c r="C324" s="220" t="s">
        <v>280</v>
      </c>
      <c r="D324" s="220" t="s">
        <v>264</v>
      </c>
      <c r="E324" s="220" t="s">
        <v>1362</v>
      </c>
      <c r="F324" s="220" t="s">
        <v>1362</v>
      </c>
      <c r="G324" s="220" t="s">
        <v>1415</v>
      </c>
      <c r="H324" s="220" t="s">
        <v>543</v>
      </c>
      <c r="I324" s="220" t="s">
        <v>354</v>
      </c>
      <c r="J324" s="220">
        <v>106</v>
      </c>
      <c r="K324" s="220">
        <v>90</v>
      </c>
      <c r="L324" s="220">
        <v>130</v>
      </c>
      <c r="M324" s="220">
        <v>90</v>
      </c>
      <c r="N324" s="220">
        <v>154</v>
      </c>
      <c r="O324" s="220">
        <v>110</v>
      </c>
      <c r="P324" s="220">
        <v>3</v>
      </c>
      <c r="Q324" s="239">
        <v>5.2</v>
      </c>
      <c r="R324" s="240">
        <v>216</v>
      </c>
      <c r="S324" s="241" t="s">
        <v>1937</v>
      </c>
      <c r="T324" s="241" t="s">
        <v>1938</v>
      </c>
      <c r="U324" s="241"/>
      <c r="V324" s="241" t="s">
        <v>1939</v>
      </c>
      <c r="W324" s="241" t="s">
        <v>1940</v>
      </c>
    </row>
    <row r="325" customHeight="1" spans="1:23">
      <c r="A325" s="223">
        <v>250</v>
      </c>
      <c r="B325" s="223" t="s">
        <v>1941</v>
      </c>
      <c r="C325" s="222" t="s">
        <v>276</v>
      </c>
      <c r="D325" s="222" t="s">
        <v>264</v>
      </c>
      <c r="E325" s="222" t="s">
        <v>1362</v>
      </c>
      <c r="F325" s="222" t="s">
        <v>1362</v>
      </c>
      <c r="G325" s="222" t="s">
        <v>910</v>
      </c>
      <c r="H325" s="222" t="s">
        <v>543</v>
      </c>
      <c r="I325" s="222" t="s">
        <v>354</v>
      </c>
      <c r="J325" s="222">
        <v>106</v>
      </c>
      <c r="K325" s="222">
        <v>130</v>
      </c>
      <c r="L325" s="222">
        <v>90</v>
      </c>
      <c r="M325" s="222">
        <v>110</v>
      </c>
      <c r="N325" s="222">
        <v>154</v>
      </c>
      <c r="O325" s="222">
        <v>90</v>
      </c>
      <c r="P325" s="222">
        <v>3</v>
      </c>
      <c r="Q325" s="242">
        <v>3.8</v>
      </c>
      <c r="R325" s="243">
        <v>199</v>
      </c>
      <c r="S325" s="244" t="s">
        <v>1942</v>
      </c>
      <c r="T325" s="244" t="s">
        <v>1943</v>
      </c>
      <c r="U325" s="244"/>
      <c r="V325" s="244" t="s">
        <v>1944</v>
      </c>
      <c r="W325" s="244" t="s">
        <v>1945</v>
      </c>
    </row>
    <row r="326" customHeight="1" spans="1:23">
      <c r="A326" s="221">
        <v>251</v>
      </c>
      <c r="B326" s="221" t="s">
        <v>1946</v>
      </c>
      <c r="C326" s="220" t="s">
        <v>280</v>
      </c>
      <c r="D326" s="220" t="s">
        <v>278</v>
      </c>
      <c r="E326" s="220" t="s">
        <v>1167</v>
      </c>
      <c r="F326" s="220" t="s">
        <v>1167</v>
      </c>
      <c r="G326" s="220" t="s">
        <v>1167</v>
      </c>
      <c r="H326" s="220" t="s">
        <v>543</v>
      </c>
      <c r="I326" s="220" t="s">
        <v>354</v>
      </c>
      <c r="J326" s="220">
        <v>100</v>
      </c>
      <c r="K326" s="220">
        <v>100</v>
      </c>
      <c r="L326" s="220">
        <v>100</v>
      </c>
      <c r="M326" s="220">
        <v>100</v>
      </c>
      <c r="N326" s="220">
        <v>100</v>
      </c>
      <c r="O326" s="220">
        <v>100</v>
      </c>
      <c r="P326" s="220">
        <v>45</v>
      </c>
      <c r="Q326" s="239">
        <v>0.6</v>
      </c>
      <c r="R326" s="240">
        <v>5</v>
      </c>
      <c r="S326" s="241" t="s">
        <v>1947</v>
      </c>
      <c r="T326" s="241" t="s">
        <v>1948</v>
      </c>
      <c r="U326" s="241"/>
      <c r="V326" s="241" t="s">
        <v>1949</v>
      </c>
      <c r="W326" s="241" t="s">
        <v>1950</v>
      </c>
    </row>
    <row r="327" customHeight="1" spans="1:23">
      <c r="A327" s="223">
        <v>252</v>
      </c>
      <c r="B327" s="223" t="s">
        <v>1951</v>
      </c>
      <c r="C327" s="222" t="s">
        <v>278</v>
      </c>
      <c r="D327" s="222" t="s">
        <v>354</v>
      </c>
      <c r="E327" s="222" t="s">
        <v>334</v>
      </c>
      <c r="F327" s="222" t="s">
        <v>334</v>
      </c>
      <c r="G327" s="222" t="s">
        <v>1122</v>
      </c>
      <c r="H327" s="222" t="s">
        <v>336</v>
      </c>
      <c r="I327" s="222" t="s">
        <v>282</v>
      </c>
      <c r="J327" s="222">
        <v>40</v>
      </c>
      <c r="K327" s="222">
        <v>45</v>
      </c>
      <c r="L327" s="222">
        <v>35</v>
      </c>
      <c r="M327" s="222">
        <v>65</v>
      </c>
      <c r="N327" s="222">
        <v>55</v>
      </c>
      <c r="O327" s="222">
        <v>70</v>
      </c>
      <c r="P327" s="222">
        <v>45</v>
      </c>
      <c r="Q327" s="242">
        <v>0.5</v>
      </c>
      <c r="R327" s="243">
        <v>5</v>
      </c>
      <c r="S327" s="244" t="s">
        <v>1952</v>
      </c>
      <c r="T327" s="244" t="s">
        <v>1953</v>
      </c>
      <c r="U327" s="244" t="s">
        <v>1954</v>
      </c>
      <c r="V327" s="244" t="s">
        <v>1955</v>
      </c>
      <c r="W327" s="244"/>
    </row>
    <row r="328" customHeight="1" spans="1:23">
      <c r="A328" s="221">
        <v>253</v>
      </c>
      <c r="B328" s="221" t="s">
        <v>1956</v>
      </c>
      <c r="C328" s="220" t="s">
        <v>278</v>
      </c>
      <c r="D328" s="220" t="s">
        <v>354</v>
      </c>
      <c r="E328" s="220" t="s">
        <v>334</v>
      </c>
      <c r="F328" s="220" t="s">
        <v>334</v>
      </c>
      <c r="G328" s="220" t="s">
        <v>1122</v>
      </c>
      <c r="H328" s="220" t="s">
        <v>336</v>
      </c>
      <c r="I328" s="220" t="s">
        <v>282</v>
      </c>
      <c r="J328" s="220">
        <v>50</v>
      </c>
      <c r="K328" s="220">
        <v>65</v>
      </c>
      <c r="L328" s="220">
        <v>45</v>
      </c>
      <c r="M328" s="220">
        <v>85</v>
      </c>
      <c r="N328" s="220">
        <v>65</v>
      </c>
      <c r="O328" s="220">
        <v>95</v>
      </c>
      <c r="P328" s="220">
        <v>45</v>
      </c>
      <c r="Q328" s="239">
        <v>0.9</v>
      </c>
      <c r="R328" s="240">
        <v>21.6</v>
      </c>
      <c r="S328" s="241" t="s">
        <v>1957</v>
      </c>
      <c r="T328" s="241" t="s">
        <v>1958</v>
      </c>
      <c r="U328" s="241" t="s">
        <v>1954</v>
      </c>
      <c r="V328" s="241" t="s">
        <v>1955</v>
      </c>
      <c r="W328" s="241"/>
    </row>
    <row r="329" customHeight="1" spans="1:23">
      <c r="A329" s="223">
        <v>254</v>
      </c>
      <c r="B329" s="223" t="s">
        <v>1959</v>
      </c>
      <c r="C329" s="222" t="s">
        <v>278</v>
      </c>
      <c r="D329" s="222" t="s">
        <v>354</v>
      </c>
      <c r="E329" s="222" t="s">
        <v>334</v>
      </c>
      <c r="F329" s="222" t="s">
        <v>334</v>
      </c>
      <c r="G329" s="222" t="s">
        <v>1122</v>
      </c>
      <c r="H329" s="222" t="s">
        <v>336</v>
      </c>
      <c r="I329" s="222" t="s">
        <v>282</v>
      </c>
      <c r="J329" s="222">
        <v>70</v>
      </c>
      <c r="K329" s="222">
        <v>85</v>
      </c>
      <c r="L329" s="222">
        <v>65</v>
      </c>
      <c r="M329" s="222">
        <v>105</v>
      </c>
      <c r="N329" s="222">
        <v>85</v>
      </c>
      <c r="O329" s="222">
        <v>120</v>
      </c>
      <c r="P329" s="222">
        <v>45</v>
      </c>
      <c r="Q329" s="242">
        <v>1.7</v>
      </c>
      <c r="R329" s="243">
        <v>52.2</v>
      </c>
      <c r="S329" s="244" t="s">
        <v>1960</v>
      </c>
      <c r="T329" s="244" t="s">
        <v>1961</v>
      </c>
      <c r="U329" s="244" t="s">
        <v>1954</v>
      </c>
      <c r="V329" s="244" t="s">
        <v>1962</v>
      </c>
      <c r="W329" s="244"/>
    </row>
    <row r="330" customHeight="1" spans="1:23">
      <c r="A330" s="223">
        <v>254.1</v>
      </c>
      <c r="B330" s="223" t="s">
        <v>1963</v>
      </c>
      <c r="C330" s="222" t="s">
        <v>278</v>
      </c>
      <c r="D330" s="222" t="s">
        <v>282</v>
      </c>
      <c r="E330" s="222" t="s">
        <v>489</v>
      </c>
      <c r="F330" s="222" t="s">
        <v>489</v>
      </c>
      <c r="G330" s="222" t="s">
        <v>489</v>
      </c>
      <c r="H330" s="222" t="s">
        <v>336</v>
      </c>
      <c r="I330" s="222" t="s">
        <v>282</v>
      </c>
      <c r="J330" s="222">
        <v>70</v>
      </c>
      <c r="K330" s="222">
        <v>110</v>
      </c>
      <c r="L330" s="222">
        <v>75</v>
      </c>
      <c r="M330" s="222">
        <v>145</v>
      </c>
      <c r="N330" s="222">
        <v>85</v>
      </c>
      <c r="O330" s="222">
        <v>145</v>
      </c>
      <c r="P330" s="222">
        <v>45</v>
      </c>
      <c r="Q330" s="242">
        <v>1.9</v>
      </c>
      <c r="R330" s="243">
        <v>55.2</v>
      </c>
      <c r="S330" s="244"/>
      <c r="T330" s="244"/>
      <c r="U330" s="244"/>
      <c r="V330" s="244"/>
      <c r="W330" s="244"/>
    </row>
    <row r="331" customHeight="1" spans="1:23">
      <c r="A331" s="221">
        <v>255</v>
      </c>
      <c r="B331" s="221" t="s">
        <v>1964</v>
      </c>
      <c r="C331" s="220" t="s">
        <v>276</v>
      </c>
      <c r="D331" s="220" t="s">
        <v>354</v>
      </c>
      <c r="E331" s="220" t="s">
        <v>355</v>
      </c>
      <c r="F331" s="220" t="s">
        <v>355</v>
      </c>
      <c r="G331" s="220" t="s">
        <v>1638</v>
      </c>
      <c r="H331" s="220" t="s">
        <v>442</v>
      </c>
      <c r="I331" s="220" t="s">
        <v>354</v>
      </c>
      <c r="J331" s="220">
        <v>45</v>
      </c>
      <c r="K331" s="220">
        <v>60</v>
      </c>
      <c r="L331" s="220">
        <v>40</v>
      </c>
      <c r="M331" s="220">
        <v>70</v>
      </c>
      <c r="N331" s="220">
        <v>50</v>
      </c>
      <c r="O331" s="220">
        <v>45</v>
      </c>
      <c r="P331" s="220">
        <v>45</v>
      </c>
      <c r="Q331" s="239">
        <v>0.4</v>
      </c>
      <c r="R331" s="240">
        <v>2.5</v>
      </c>
      <c r="S331" s="241" t="s">
        <v>1965</v>
      </c>
      <c r="T331" s="241" t="s">
        <v>1966</v>
      </c>
      <c r="U331" s="241" t="s">
        <v>1967</v>
      </c>
      <c r="V331" s="241" t="s">
        <v>1968</v>
      </c>
      <c r="W331" s="241"/>
    </row>
    <row r="332" customHeight="1" spans="1:23">
      <c r="A332" s="223">
        <v>256</v>
      </c>
      <c r="B332" s="223" t="s">
        <v>1969</v>
      </c>
      <c r="C332" s="222" t="s">
        <v>276</v>
      </c>
      <c r="D332" s="222" t="s">
        <v>263</v>
      </c>
      <c r="E332" s="222" t="s">
        <v>355</v>
      </c>
      <c r="F332" s="222" t="s">
        <v>355</v>
      </c>
      <c r="G332" s="222" t="s">
        <v>1638</v>
      </c>
      <c r="H332" s="222" t="s">
        <v>442</v>
      </c>
      <c r="I332" s="222" t="s">
        <v>354</v>
      </c>
      <c r="J332" s="222">
        <v>60</v>
      </c>
      <c r="K332" s="222">
        <v>85</v>
      </c>
      <c r="L332" s="222">
        <v>60</v>
      </c>
      <c r="M332" s="222">
        <v>85</v>
      </c>
      <c r="N332" s="222">
        <v>60</v>
      </c>
      <c r="O332" s="222">
        <v>55</v>
      </c>
      <c r="P332" s="222">
        <v>45</v>
      </c>
      <c r="Q332" s="242">
        <v>0.9</v>
      </c>
      <c r="R332" s="243">
        <v>19.5</v>
      </c>
      <c r="S332" s="244" t="s">
        <v>1970</v>
      </c>
      <c r="T332" s="244" t="s">
        <v>1971</v>
      </c>
      <c r="U332" s="244" t="s">
        <v>1967</v>
      </c>
      <c r="V332" s="244" t="s">
        <v>1972</v>
      </c>
      <c r="W332" s="244"/>
    </row>
    <row r="333" customHeight="1" spans="1:23">
      <c r="A333" s="221">
        <v>257</v>
      </c>
      <c r="B333" s="221" t="s">
        <v>1973</v>
      </c>
      <c r="C333" s="220" t="s">
        <v>276</v>
      </c>
      <c r="D333" s="220" t="s">
        <v>263</v>
      </c>
      <c r="E333" s="220" t="s">
        <v>355</v>
      </c>
      <c r="F333" s="220" t="s">
        <v>355</v>
      </c>
      <c r="G333" s="220" t="s">
        <v>1638</v>
      </c>
      <c r="H333" s="220" t="s">
        <v>442</v>
      </c>
      <c r="I333" s="220" t="s">
        <v>354</v>
      </c>
      <c r="J333" s="220">
        <v>80</v>
      </c>
      <c r="K333" s="220">
        <v>120</v>
      </c>
      <c r="L333" s="220">
        <v>70</v>
      </c>
      <c r="M333" s="220">
        <v>110</v>
      </c>
      <c r="N333" s="220">
        <v>70</v>
      </c>
      <c r="O333" s="220">
        <v>80</v>
      </c>
      <c r="P333" s="220">
        <v>45</v>
      </c>
      <c r="Q333" s="239">
        <v>1.9</v>
      </c>
      <c r="R333" s="240">
        <v>52</v>
      </c>
      <c r="S333" s="241" t="s">
        <v>1974</v>
      </c>
      <c r="T333" s="241" t="s">
        <v>1975</v>
      </c>
      <c r="U333" s="241" t="s">
        <v>1967</v>
      </c>
      <c r="V333" s="241" t="s">
        <v>1976</v>
      </c>
      <c r="W333" s="241"/>
    </row>
    <row r="334" customHeight="1" spans="1:23">
      <c r="A334" s="221">
        <v>257.1</v>
      </c>
      <c r="B334" s="221" t="s">
        <v>1977</v>
      </c>
      <c r="C334" s="220" t="s">
        <v>276</v>
      </c>
      <c r="D334" s="220" t="s">
        <v>263</v>
      </c>
      <c r="E334" s="220" t="s">
        <v>1638</v>
      </c>
      <c r="F334" s="220" t="s">
        <v>1638</v>
      </c>
      <c r="G334" s="220" t="s">
        <v>1638</v>
      </c>
      <c r="H334" s="220" t="s">
        <v>442</v>
      </c>
      <c r="I334" s="220" t="s">
        <v>354</v>
      </c>
      <c r="J334" s="220">
        <v>80</v>
      </c>
      <c r="K334" s="220">
        <v>160</v>
      </c>
      <c r="L334" s="220">
        <v>80</v>
      </c>
      <c r="M334" s="220">
        <v>130</v>
      </c>
      <c r="N334" s="220">
        <v>80</v>
      </c>
      <c r="O334" s="220">
        <v>100</v>
      </c>
      <c r="P334" s="220">
        <v>45</v>
      </c>
      <c r="Q334" s="239">
        <v>1.9</v>
      </c>
      <c r="R334" s="240">
        <v>52</v>
      </c>
      <c r="S334" s="241"/>
      <c r="T334" s="241"/>
      <c r="U334" s="241"/>
      <c r="V334" s="241"/>
      <c r="W334" s="241"/>
    </row>
    <row r="335" customHeight="1" spans="1:23">
      <c r="A335" s="223">
        <v>258</v>
      </c>
      <c r="B335" s="223" t="s">
        <v>1978</v>
      </c>
      <c r="C335" s="222" t="s">
        <v>277</v>
      </c>
      <c r="D335" s="222" t="s">
        <v>354</v>
      </c>
      <c r="E335" s="222" t="s">
        <v>375</v>
      </c>
      <c r="F335" s="222" t="s">
        <v>375</v>
      </c>
      <c r="G335" s="222" t="s">
        <v>648</v>
      </c>
      <c r="H335" s="222" t="s">
        <v>336</v>
      </c>
      <c r="I335" s="222" t="s">
        <v>377</v>
      </c>
      <c r="J335" s="222">
        <v>50</v>
      </c>
      <c r="K335" s="222">
        <v>70</v>
      </c>
      <c r="L335" s="222">
        <v>50</v>
      </c>
      <c r="M335" s="222">
        <v>50</v>
      </c>
      <c r="N335" s="222">
        <v>50</v>
      </c>
      <c r="O335" s="222">
        <v>40</v>
      </c>
      <c r="P335" s="222">
        <v>45</v>
      </c>
      <c r="Q335" s="242">
        <v>0.4</v>
      </c>
      <c r="R335" s="243">
        <v>7.6</v>
      </c>
      <c r="S335" s="244" t="s">
        <v>1979</v>
      </c>
      <c r="T335" s="244" t="s">
        <v>1980</v>
      </c>
      <c r="U335" s="244" t="s">
        <v>1981</v>
      </c>
      <c r="V335" s="244" t="s">
        <v>1982</v>
      </c>
      <c r="W335" s="244"/>
    </row>
    <row r="336" customHeight="1" spans="1:23">
      <c r="A336" s="221">
        <v>259</v>
      </c>
      <c r="B336" s="221" t="s">
        <v>1983</v>
      </c>
      <c r="C336" s="220" t="s">
        <v>277</v>
      </c>
      <c r="D336" s="220" t="s">
        <v>266</v>
      </c>
      <c r="E336" s="220" t="s">
        <v>375</v>
      </c>
      <c r="F336" s="220" t="s">
        <v>375</v>
      </c>
      <c r="G336" s="220" t="s">
        <v>648</v>
      </c>
      <c r="H336" s="220" t="s">
        <v>336</v>
      </c>
      <c r="I336" s="220" t="s">
        <v>377</v>
      </c>
      <c r="J336" s="220">
        <v>70</v>
      </c>
      <c r="K336" s="220">
        <v>85</v>
      </c>
      <c r="L336" s="220">
        <v>70</v>
      </c>
      <c r="M336" s="220">
        <v>60</v>
      </c>
      <c r="N336" s="220">
        <v>70</v>
      </c>
      <c r="O336" s="220">
        <v>50</v>
      </c>
      <c r="P336" s="220">
        <v>45</v>
      </c>
      <c r="Q336" s="239">
        <v>0.7</v>
      </c>
      <c r="R336" s="240">
        <v>28</v>
      </c>
      <c r="S336" s="241" t="s">
        <v>1984</v>
      </c>
      <c r="T336" s="241" t="s">
        <v>1985</v>
      </c>
      <c r="U336" s="241" t="s">
        <v>1981</v>
      </c>
      <c r="V336" s="241" t="s">
        <v>1986</v>
      </c>
      <c r="W336" s="241"/>
    </row>
    <row r="337" customHeight="1" spans="1:23">
      <c r="A337" s="223">
        <v>260</v>
      </c>
      <c r="B337" s="223" t="s">
        <v>1987</v>
      </c>
      <c r="C337" s="222" t="s">
        <v>277</v>
      </c>
      <c r="D337" s="222" t="s">
        <v>266</v>
      </c>
      <c r="E337" s="222" t="s">
        <v>375</v>
      </c>
      <c r="F337" s="222" t="s">
        <v>375</v>
      </c>
      <c r="G337" s="222" t="s">
        <v>648</v>
      </c>
      <c r="H337" s="222" t="s">
        <v>336</v>
      </c>
      <c r="I337" s="222" t="s">
        <v>377</v>
      </c>
      <c r="J337" s="222">
        <v>100</v>
      </c>
      <c r="K337" s="222">
        <v>110</v>
      </c>
      <c r="L337" s="222">
        <v>90</v>
      </c>
      <c r="M337" s="222">
        <v>85</v>
      </c>
      <c r="N337" s="222">
        <v>90</v>
      </c>
      <c r="O337" s="222">
        <v>60</v>
      </c>
      <c r="P337" s="222">
        <v>45</v>
      </c>
      <c r="Q337" s="242">
        <v>1.5</v>
      </c>
      <c r="R337" s="243">
        <v>81.9</v>
      </c>
      <c r="S337" s="244" t="s">
        <v>1988</v>
      </c>
      <c r="T337" s="244" t="s">
        <v>1989</v>
      </c>
      <c r="U337" s="244" t="s">
        <v>1981</v>
      </c>
      <c r="V337" s="244" t="s">
        <v>1990</v>
      </c>
      <c r="W337" s="244"/>
    </row>
    <row r="338" customHeight="1" spans="1:23">
      <c r="A338" s="223">
        <v>260.1</v>
      </c>
      <c r="B338" s="223" t="s">
        <v>1991</v>
      </c>
      <c r="C338" s="222" t="s">
        <v>277</v>
      </c>
      <c r="D338" s="222" t="s">
        <v>266</v>
      </c>
      <c r="E338" s="222" t="s">
        <v>728</v>
      </c>
      <c r="F338" s="222" t="s">
        <v>728</v>
      </c>
      <c r="G338" s="222" t="s">
        <v>728</v>
      </c>
      <c r="H338" s="222" t="s">
        <v>336</v>
      </c>
      <c r="I338" s="222" t="s">
        <v>377</v>
      </c>
      <c r="J338" s="222">
        <v>100</v>
      </c>
      <c r="K338" s="222">
        <v>150</v>
      </c>
      <c r="L338" s="222">
        <v>110</v>
      </c>
      <c r="M338" s="222">
        <v>95</v>
      </c>
      <c r="N338" s="222">
        <v>110</v>
      </c>
      <c r="O338" s="222">
        <v>70</v>
      </c>
      <c r="P338" s="222">
        <v>45</v>
      </c>
      <c r="Q338" s="242">
        <v>1.9</v>
      </c>
      <c r="R338" s="243">
        <v>102</v>
      </c>
      <c r="S338" s="244"/>
      <c r="T338" s="244"/>
      <c r="U338" s="244"/>
      <c r="V338" s="244"/>
      <c r="W338" s="244"/>
    </row>
    <row r="339" customHeight="1" spans="1:23">
      <c r="A339" s="221">
        <v>261</v>
      </c>
      <c r="B339" s="221" t="s">
        <v>1992</v>
      </c>
      <c r="C339" s="220" t="s">
        <v>283</v>
      </c>
      <c r="D339" s="220" t="s">
        <v>354</v>
      </c>
      <c r="E339" s="220" t="s">
        <v>394</v>
      </c>
      <c r="F339" s="220" t="s">
        <v>1323</v>
      </c>
      <c r="G339" s="220" t="s">
        <v>703</v>
      </c>
      <c r="H339" s="220" t="s">
        <v>442</v>
      </c>
      <c r="I339" s="220" t="s">
        <v>354</v>
      </c>
      <c r="J339" s="220">
        <v>35</v>
      </c>
      <c r="K339" s="220">
        <v>55</v>
      </c>
      <c r="L339" s="220">
        <v>35</v>
      </c>
      <c r="M339" s="220">
        <v>30</v>
      </c>
      <c r="N339" s="220">
        <v>30</v>
      </c>
      <c r="O339" s="220">
        <v>35</v>
      </c>
      <c r="P339" s="220">
        <v>255</v>
      </c>
      <c r="Q339" s="239">
        <v>0.5</v>
      </c>
      <c r="R339" s="240">
        <v>13.6</v>
      </c>
      <c r="S339" s="241" t="s">
        <v>1993</v>
      </c>
      <c r="T339" s="241" t="s">
        <v>1994</v>
      </c>
      <c r="U339" s="241" t="s">
        <v>1995</v>
      </c>
      <c r="V339" s="241" t="s">
        <v>1996</v>
      </c>
      <c r="W339" s="241" t="s">
        <v>1997</v>
      </c>
    </row>
    <row r="340" customHeight="1" spans="1:23">
      <c r="A340" s="223">
        <v>262</v>
      </c>
      <c r="B340" s="223" t="s">
        <v>1998</v>
      </c>
      <c r="C340" s="222" t="s">
        <v>283</v>
      </c>
      <c r="D340" s="222" t="s">
        <v>354</v>
      </c>
      <c r="E340" s="222" t="s">
        <v>475</v>
      </c>
      <c r="F340" s="222" t="s">
        <v>1323</v>
      </c>
      <c r="G340" s="222" t="s">
        <v>1262</v>
      </c>
      <c r="H340" s="222" t="s">
        <v>442</v>
      </c>
      <c r="I340" s="222" t="s">
        <v>354</v>
      </c>
      <c r="J340" s="222">
        <v>70</v>
      </c>
      <c r="K340" s="222">
        <v>90</v>
      </c>
      <c r="L340" s="222">
        <v>70</v>
      </c>
      <c r="M340" s="222">
        <v>60</v>
      </c>
      <c r="N340" s="222">
        <v>60</v>
      </c>
      <c r="O340" s="222">
        <v>70</v>
      </c>
      <c r="P340" s="222">
        <v>127</v>
      </c>
      <c r="Q340" s="242">
        <v>1</v>
      </c>
      <c r="R340" s="243">
        <v>37</v>
      </c>
      <c r="S340" s="244" t="s">
        <v>1999</v>
      </c>
      <c r="T340" s="244" t="s">
        <v>2000</v>
      </c>
      <c r="U340" s="244" t="s">
        <v>1995</v>
      </c>
      <c r="V340" s="244" t="s">
        <v>2001</v>
      </c>
      <c r="W340" s="244"/>
    </row>
    <row r="341" customHeight="1" spans="1:23">
      <c r="A341" s="221">
        <v>263</v>
      </c>
      <c r="B341" s="221" t="s">
        <v>2002</v>
      </c>
      <c r="C341" s="220" t="s">
        <v>262</v>
      </c>
      <c r="D341" s="220" t="s">
        <v>354</v>
      </c>
      <c r="E341" s="220" t="s">
        <v>695</v>
      </c>
      <c r="F341" s="220" t="s">
        <v>449</v>
      </c>
      <c r="G341" s="220" t="s">
        <v>1323</v>
      </c>
      <c r="H341" s="220" t="s">
        <v>442</v>
      </c>
      <c r="I341" s="220" t="s">
        <v>354</v>
      </c>
      <c r="J341" s="220">
        <v>38</v>
      </c>
      <c r="K341" s="220">
        <v>30</v>
      </c>
      <c r="L341" s="220">
        <v>41</v>
      </c>
      <c r="M341" s="220">
        <v>30</v>
      </c>
      <c r="N341" s="220">
        <v>41</v>
      </c>
      <c r="O341" s="220">
        <v>60</v>
      </c>
      <c r="P341" s="220">
        <v>255</v>
      </c>
      <c r="Q341" s="239">
        <v>0.4</v>
      </c>
      <c r="R341" s="240">
        <v>17.5</v>
      </c>
      <c r="S341" s="241" t="s">
        <v>2003</v>
      </c>
      <c r="T341" s="241" t="s">
        <v>2004</v>
      </c>
      <c r="U341" s="241" t="s">
        <v>2005</v>
      </c>
      <c r="V341" s="241" t="s">
        <v>2006</v>
      </c>
      <c r="W341" s="241"/>
    </row>
    <row r="342" customHeight="1" spans="1:23">
      <c r="A342" s="221">
        <v>263.1</v>
      </c>
      <c r="B342" s="221" t="s">
        <v>2007</v>
      </c>
      <c r="C342" s="220" t="s">
        <v>283</v>
      </c>
      <c r="D342" s="220" t="s">
        <v>262</v>
      </c>
      <c r="E342" s="220" t="s">
        <v>695</v>
      </c>
      <c r="F342" s="220" t="s">
        <v>449</v>
      </c>
      <c r="G342" s="220" t="s">
        <v>1323</v>
      </c>
      <c r="H342" s="220" t="s">
        <v>442</v>
      </c>
      <c r="I342" s="220" t="s">
        <v>354</v>
      </c>
      <c r="J342" s="220">
        <v>38</v>
      </c>
      <c r="K342" s="220">
        <v>30</v>
      </c>
      <c r="L342" s="220">
        <v>41</v>
      </c>
      <c r="M342" s="220">
        <v>30</v>
      </c>
      <c r="N342" s="220">
        <v>41</v>
      </c>
      <c r="O342" s="220">
        <v>60</v>
      </c>
      <c r="P342" s="220">
        <v>255</v>
      </c>
      <c r="Q342" s="239">
        <v>0.4</v>
      </c>
      <c r="R342" s="240">
        <v>17.5</v>
      </c>
      <c r="S342" s="241" t="s">
        <v>2008</v>
      </c>
      <c r="T342" s="241" t="s">
        <v>2009</v>
      </c>
      <c r="U342" s="241" t="s">
        <v>2010</v>
      </c>
      <c r="V342" s="241" t="s">
        <v>2011</v>
      </c>
      <c r="W342" s="241"/>
    </row>
    <row r="343" customHeight="1" spans="1:23">
      <c r="A343" s="223">
        <v>264</v>
      </c>
      <c r="B343" s="223" t="s">
        <v>2012</v>
      </c>
      <c r="C343" s="222" t="s">
        <v>262</v>
      </c>
      <c r="D343" s="222" t="s">
        <v>354</v>
      </c>
      <c r="E343" s="222" t="s">
        <v>695</v>
      </c>
      <c r="F343" s="222" t="s">
        <v>449</v>
      </c>
      <c r="G343" s="222" t="s">
        <v>1323</v>
      </c>
      <c r="H343" s="222" t="s">
        <v>442</v>
      </c>
      <c r="I343" s="222" t="s">
        <v>354</v>
      </c>
      <c r="J343" s="222">
        <v>78</v>
      </c>
      <c r="K343" s="222">
        <v>70</v>
      </c>
      <c r="L343" s="222">
        <v>61</v>
      </c>
      <c r="M343" s="222">
        <v>50</v>
      </c>
      <c r="N343" s="222">
        <v>61</v>
      </c>
      <c r="O343" s="222">
        <v>100</v>
      </c>
      <c r="P343" s="222">
        <v>90</v>
      </c>
      <c r="Q343" s="242">
        <v>0.5</v>
      </c>
      <c r="R343" s="243">
        <v>32.5</v>
      </c>
      <c r="S343" s="244" t="s">
        <v>2013</v>
      </c>
      <c r="T343" s="244" t="s">
        <v>2014</v>
      </c>
      <c r="U343" s="244" t="s">
        <v>2005</v>
      </c>
      <c r="V343" s="244" t="s">
        <v>2015</v>
      </c>
      <c r="W343" s="244" t="s">
        <v>2016</v>
      </c>
    </row>
    <row r="344" customHeight="1" spans="1:23">
      <c r="A344" s="223">
        <v>264.1</v>
      </c>
      <c r="B344" s="223" t="s">
        <v>2017</v>
      </c>
      <c r="C344" s="222" t="s">
        <v>283</v>
      </c>
      <c r="D344" s="222" t="s">
        <v>262</v>
      </c>
      <c r="E344" s="222" t="s">
        <v>695</v>
      </c>
      <c r="F344" s="222" t="s">
        <v>449</v>
      </c>
      <c r="G344" s="222" t="s">
        <v>1323</v>
      </c>
      <c r="H344" s="222" t="s">
        <v>442</v>
      </c>
      <c r="I344" s="222" t="s">
        <v>354</v>
      </c>
      <c r="J344" s="222">
        <v>78</v>
      </c>
      <c r="K344" s="222">
        <v>70</v>
      </c>
      <c r="L344" s="222">
        <v>61</v>
      </c>
      <c r="M344" s="222">
        <v>50</v>
      </c>
      <c r="N344" s="222">
        <v>61</v>
      </c>
      <c r="O344" s="222">
        <v>100</v>
      </c>
      <c r="P344" s="222">
        <v>90</v>
      </c>
      <c r="Q344" s="242">
        <v>0.5</v>
      </c>
      <c r="R344" s="243">
        <v>32.5</v>
      </c>
      <c r="S344" s="244" t="s">
        <v>2018</v>
      </c>
      <c r="T344" s="244" t="s">
        <v>2019</v>
      </c>
      <c r="U344" s="244"/>
      <c r="V344" s="244" t="s">
        <v>2011</v>
      </c>
      <c r="W344" s="244"/>
    </row>
    <row r="345" customHeight="1" spans="1:23">
      <c r="A345" s="221">
        <v>265</v>
      </c>
      <c r="B345" s="221" t="s">
        <v>2020</v>
      </c>
      <c r="C345" s="220" t="s">
        <v>268</v>
      </c>
      <c r="D345" s="220" t="s">
        <v>354</v>
      </c>
      <c r="E345" s="220" t="s">
        <v>393</v>
      </c>
      <c r="F345" s="220" t="s">
        <v>393</v>
      </c>
      <c r="G345" s="220" t="s">
        <v>394</v>
      </c>
      <c r="H345" s="220" t="s">
        <v>268</v>
      </c>
      <c r="I345" s="220" t="s">
        <v>354</v>
      </c>
      <c r="J345" s="220">
        <v>45</v>
      </c>
      <c r="K345" s="220">
        <v>45</v>
      </c>
      <c r="L345" s="220">
        <v>35</v>
      </c>
      <c r="M345" s="220">
        <v>20</v>
      </c>
      <c r="N345" s="220">
        <v>30</v>
      </c>
      <c r="O345" s="220">
        <v>20</v>
      </c>
      <c r="P345" s="220">
        <v>255</v>
      </c>
      <c r="Q345" s="239">
        <v>0.3</v>
      </c>
      <c r="R345" s="240">
        <v>3.6</v>
      </c>
      <c r="S345" s="241" t="s">
        <v>2021</v>
      </c>
      <c r="T345" s="241"/>
      <c r="U345" s="241"/>
      <c r="V345" s="241" t="s">
        <v>397</v>
      </c>
      <c r="W345" s="241"/>
    </row>
    <row r="346" customHeight="1" spans="1:23">
      <c r="A346" s="223">
        <v>266</v>
      </c>
      <c r="B346" s="223" t="s">
        <v>2022</v>
      </c>
      <c r="C346" s="222" t="s">
        <v>268</v>
      </c>
      <c r="D346" s="222" t="s">
        <v>354</v>
      </c>
      <c r="E346" s="222" t="s">
        <v>399</v>
      </c>
      <c r="F346" s="222" t="s">
        <v>399</v>
      </c>
      <c r="G346" s="222" t="s">
        <v>399</v>
      </c>
      <c r="H346" s="222" t="s">
        <v>268</v>
      </c>
      <c r="I346" s="222" t="s">
        <v>354</v>
      </c>
      <c r="J346" s="222">
        <v>50</v>
      </c>
      <c r="K346" s="222">
        <v>35</v>
      </c>
      <c r="L346" s="222">
        <v>55</v>
      </c>
      <c r="M346" s="222">
        <v>25</v>
      </c>
      <c r="N346" s="222">
        <v>25</v>
      </c>
      <c r="O346" s="222">
        <v>15</v>
      </c>
      <c r="P346" s="222">
        <v>120</v>
      </c>
      <c r="Q346" s="242">
        <v>0.6</v>
      </c>
      <c r="R346" s="243">
        <v>10</v>
      </c>
      <c r="S346" s="244" t="s">
        <v>400</v>
      </c>
      <c r="T346" s="244"/>
      <c r="U346" s="244"/>
      <c r="V346" s="244" t="s">
        <v>402</v>
      </c>
      <c r="W346" s="244"/>
    </row>
    <row r="347" customHeight="1" spans="1:23">
      <c r="A347" s="221">
        <v>267</v>
      </c>
      <c r="B347" s="221" t="s">
        <v>2023</v>
      </c>
      <c r="C347" s="220" t="s">
        <v>268</v>
      </c>
      <c r="D347" s="220" t="s">
        <v>264</v>
      </c>
      <c r="E347" s="220" t="s">
        <v>415</v>
      </c>
      <c r="F347" s="220" t="s">
        <v>415</v>
      </c>
      <c r="G347" s="220" t="s">
        <v>536</v>
      </c>
      <c r="H347" s="220" t="s">
        <v>268</v>
      </c>
      <c r="I347" s="220" t="s">
        <v>354</v>
      </c>
      <c r="J347" s="220">
        <v>60</v>
      </c>
      <c r="K347" s="220">
        <v>70</v>
      </c>
      <c r="L347" s="220">
        <v>50</v>
      </c>
      <c r="M347" s="220">
        <v>100</v>
      </c>
      <c r="N347" s="220">
        <v>50</v>
      </c>
      <c r="O347" s="220">
        <v>65</v>
      </c>
      <c r="P347" s="220">
        <v>45</v>
      </c>
      <c r="Q347" s="239">
        <v>1</v>
      </c>
      <c r="R347" s="240">
        <v>28.4</v>
      </c>
      <c r="S347" s="241" t="s">
        <v>2024</v>
      </c>
      <c r="T347" s="241" t="s">
        <v>2025</v>
      </c>
      <c r="U347" s="241"/>
      <c r="V347" s="241" t="s">
        <v>2026</v>
      </c>
      <c r="W347" s="241"/>
    </row>
    <row r="348" customHeight="1" spans="1:23">
      <c r="A348" s="223">
        <v>268</v>
      </c>
      <c r="B348" s="223" t="s">
        <v>2027</v>
      </c>
      <c r="C348" s="222" t="s">
        <v>268</v>
      </c>
      <c r="D348" s="222" t="s">
        <v>354</v>
      </c>
      <c r="E348" s="222" t="s">
        <v>399</v>
      </c>
      <c r="F348" s="222" t="s">
        <v>399</v>
      </c>
      <c r="G348" s="222" t="s">
        <v>399</v>
      </c>
      <c r="H348" s="222" t="s">
        <v>268</v>
      </c>
      <c r="I348" s="222" t="s">
        <v>354</v>
      </c>
      <c r="J348" s="222">
        <v>50</v>
      </c>
      <c r="K348" s="222">
        <v>35</v>
      </c>
      <c r="L348" s="222">
        <v>55</v>
      </c>
      <c r="M348" s="222">
        <v>25</v>
      </c>
      <c r="N348" s="222">
        <v>25</v>
      </c>
      <c r="O348" s="222">
        <v>15</v>
      </c>
      <c r="P348" s="222">
        <v>120</v>
      </c>
      <c r="Q348" s="242">
        <v>0.7</v>
      </c>
      <c r="R348" s="243">
        <v>11.5</v>
      </c>
      <c r="S348" s="244" t="s">
        <v>400</v>
      </c>
      <c r="T348" s="244"/>
      <c r="U348" s="244"/>
      <c r="V348" s="244" t="s">
        <v>402</v>
      </c>
      <c r="W348" s="244"/>
    </row>
    <row r="349" customHeight="1" spans="1:23">
      <c r="A349" s="221">
        <v>269</v>
      </c>
      <c r="B349" s="221" t="s">
        <v>2028</v>
      </c>
      <c r="C349" s="220" t="s">
        <v>268</v>
      </c>
      <c r="D349" s="220" t="s">
        <v>265</v>
      </c>
      <c r="E349" s="220" t="s">
        <v>393</v>
      </c>
      <c r="F349" s="220" t="s">
        <v>393</v>
      </c>
      <c r="G349" s="220" t="s">
        <v>404</v>
      </c>
      <c r="H349" s="220" t="s">
        <v>268</v>
      </c>
      <c r="I349" s="220" t="s">
        <v>354</v>
      </c>
      <c r="J349" s="220">
        <v>60</v>
      </c>
      <c r="K349" s="220">
        <v>50</v>
      </c>
      <c r="L349" s="220">
        <v>70</v>
      </c>
      <c r="M349" s="220">
        <v>50</v>
      </c>
      <c r="N349" s="220">
        <v>90</v>
      </c>
      <c r="O349" s="220">
        <v>65</v>
      </c>
      <c r="P349" s="220">
        <v>45</v>
      </c>
      <c r="Q349" s="239">
        <v>1.2</v>
      </c>
      <c r="R349" s="240">
        <v>31.6</v>
      </c>
      <c r="S349" s="241" t="s">
        <v>2029</v>
      </c>
      <c r="T349" s="241" t="s">
        <v>2030</v>
      </c>
      <c r="U349" s="241"/>
      <c r="V349" s="241" t="s">
        <v>2026</v>
      </c>
      <c r="W349" s="241"/>
    </row>
    <row r="350" customHeight="1" spans="1:23">
      <c r="A350" s="223">
        <v>270</v>
      </c>
      <c r="B350" s="223" t="s">
        <v>2031</v>
      </c>
      <c r="C350" s="222" t="s">
        <v>277</v>
      </c>
      <c r="D350" s="222" t="s">
        <v>278</v>
      </c>
      <c r="E350" s="222" t="s">
        <v>728</v>
      </c>
      <c r="F350" s="222" t="s">
        <v>376</v>
      </c>
      <c r="G350" s="222" t="s">
        <v>909</v>
      </c>
      <c r="H350" s="222" t="s">
        <v>377</v>
      </c>
      <c r="I350" s="222" t="s">
        <v>337</v>
      </c>
      <c r="J350" s="222">
        <v>40</v>
      </c>
      <c r="K350" s="222">
        <v>30</v>
      </c>
      <c r="L350" s="222">
        <v>30</v>
      </c>
      <c r="M350" s="222">
        <v>40</v>
      </c>
      <c r="N350" s="222">
        <v>50</v>
      </c>
      <c r="O350" s="222">
        <v>30</v>
      </c>
      <c r="P350" s="222">
        <v>255</v>
      </c>
      <c r="Q350" s="242">
        <v>0.5</v>
      </c>
      <c r="R350" s="243">
        <v>2.6</v>
      </c>
      <c r="S350" s="244" t="s">
        <v>2032</v>
      </c>
      <c r="T350" s="244" t="s">
        <v>2033</v>
      </c>
      <c r="U350" s="244" t="s">
        <v>2034</v>
      </c>
      <c r="V350" s="244" t="s">
        <v>2035</v>
      </c>
      <c r="W350" s="244"/>
    </row>
    <row r="351" customHeight="1" spans="1:23">
      <c r="A351" s="221">
        <v>271</v>
      </c>
      <c r="B351" s="221" t="s">
        <v>2036</v>
      </c>
      <c r="C351" s="220" t="s">
        <v>277</v>
      </c>
      <c r="D351" s="220" t="s">
        <v>278</v>
      </c>
      <c r="E351" s="220" t="s">
        <v>728</v>
      </c>
      <c r="F351" s="220" t="s">
        <v>376</v>
      </c>
      <c r="G351" s="220" t="s">
        <v>909</v>
      </c>
      <c r="H351" s="220" t="s">
        <v>377</v>
      </c>
      <c r="I351" s="220" t="s">
        <v>337</v>
      </c>
      <c r="J351" s="220">
        <v>60</v>
      </c>
      <c r="K351" s="220">
        <v>50</v>
      </c>
      <c r="L351" s="220">
        <v>50</v>
      </c>
      <c r="M351" s="220">
        <v>60</v>
      </c>
      <c r="N351" s="220">
        <v>70</v>
      </c>
      <c r="O351" s="220">
        <v>50</v>
      </c>
      <c r="P351" s="220">
        <v>120</v>
      </c>
      <c r="Q351" s="239">
        <v>1.2</v>
      </c>
      <c r="R351" s="240">
        <v>32.5</v>
      </c>
      <c r="S351" s="241" t="s">
        <v>2037</v>
      </c>
      <c r="T351" s="241" t="s">
        <v>2038</v>
      </c>
      <c r="U351" s="241" t="s">
        <v>2034</v>
      </c>
      <c r="V351" s="241" t="s">
        <v>2039</v>
      </c>
      <c r="W351" s="241"/>
    </row>
    <row r="352" customHeight="1" spans="1:23">
      <c r="A352" s="223">
        <v>272</v>
      </c>
      <c r="B352" s="223" t="s">
        <v>2040</v>
      </c>
      <c r="C352" s="222" t="s">
        <v>277</v>
      </c>
      <c r="D352" s="222" t="s">
        <v>278</v>
      </c>
      <c r="E352" s="222" t="s">
        <v>728</v>
      </c>
      <c r="F352" s="222" t="s">
        <v>376</v>
      </c>
      <c r="G352" s="222" t="s">
        <v>909</v>
      </c>
      <c r="H352" s="222" t="s">
        <v>377</v>
      </c>
      <c r="I352" s="222" t="s">
        <v>337</v>
      </c>
      <c r="J352" s="222">
        <v>80</v>
      </c>
      <c r="K352" s="222">
        <v>70</v>
      </c>
      <c r="L352" s="222">
        <v>70</v>
      </c>
      <c r="M352" s="222">
        <v>90</v>
      </c>
      <c r="N352" s="222">
        <v>100</v>
      </c>
      <c r="O352" s="222">
        <v>70</v>
      </c>
      <c r="P352" s="222">
        <v>45</v>
      </c>
      <c r="Q352" s="242">
        <v>1.5</v>
      </c>
      <c r="R352" s="243">
        <v>55</v>
      </c>
      <c r="S352" s="244" t="s">
        <v>2041</v>
      </c>
      <c r="T352" s="244" t="s">
        <v>2042</v>
      </c>
      <c r="U352" s="244" t="s">
        <v>2034</v>
      </c>
      <c r="V352" s="244" t="s">
        <v>2043</v>
      </c>
      <c r="W352" s="244"/>
    </row>
    <row r="353" customHeight="1" spans="1:23">
      <c r="A353" s="221">
        <v>273</v>
      </c>
      <c r="B353" s="221" t="s">
        <v>2044</v>
      </c>
      <c r="C353" s="220" t="s">
        <v>278</v>
      </c>
      <c r="D353" s="220" t="s">
        <v>354</v>
      </c>
      <c r="E353" s="220" t="s">
        <v>335</v>
      </c>
      <c r="F353" s="220" t="s">
        <v>955</v>
      </c>
      <c r="G353" s="220" t="s">
        <v>1760</v>
      </c>
      <c r="H353" s="220" t="s">
        <v>442</v>
      </c>
      <c r="I353" s="220" t="s">
        <v>337</v>
      </c>
      <c r="J353" s="220">
        <v>40</v>
      </c>
      <c r="K353" s="220">
        <v>40</v>
      </c>
      <c r="L353" s="220">
        <v>50</v>
      </c>
      <c r="M353" s="220">
        <v>30</v>
      </c>
      <c r="N353" s="220">
        <v>30</v>
      </c>
      <c r="O353" s="220">
        <v>30</v>
      </c>
      <c r="P353" s="220">
        <v>255</v>
      </c>
      <c r="Q353" s="239">
        <v>0.5</v>
      </c>
      <c r="R353" s="240">
        <v>4</v>
      </c>
      <c r="S353" s="241" t="s">
        <v>2045</v>
      </c>
      <c r="T353" s="241" t="s">
        <v>2046</v>
      </c>
      <c r="U353" s="241" t="s">
        <v>2047</v>
      </c>
      <c r="V353" s="241" t="s">
        <v>2048</v>
      </c>
      <c r="W353" s="241" t="s">
        <v>1790</v>
      </c>
    </row>
    <row r="354" customHeight="1" spans="1:23">
      <c r="A354" s="223">
        <v>274</v>
      </c>
      <c r="B354" s="223" t="s">
        <v>2049</v>
      </c>
      <c r="C354" s="222" t="s">
        <v>278</v>
      </c>
      <c r="D354" s="222" t="s">
        <v>283</v>
      </c>
      <c r="E354" s="222" t="s">
        <v>335</v>
      </c>
      <c r="F354" s="222" t="s">
        <v>955</v>
      </c>
      <c r="G354" s="222" t="s">
        <v>1760</v>
      </c>
      <c r="H354" s="222" t="s">
        <v>442</v>
      </c>
      <c r="I354" s="222" t="s">
        <v>337</v>
      </c>
      <c r="J354" s="222">
        <v>70</v>
      </c>
      <c r="K354" s="222">
        <v>70</v>
      </c>
      <c r="L354" s="222">
        <v>40</v>
      </c>
      <c r="M354" s="222">
        <v>60</v>
      </c>
      <c r="N354" s="222">
        <v>40</v>
      </c>
      <c r="O354" s="222">
        <v>60</v>
      </c>
      <c r="P354" s="222">
        <v>120</v>
      </c>
      <c r="Q354" s="242">
        <v>1</v>
      </c>
      <c r="R354" s="243">
        <v>28</v>
      </c>
      <c r="S354" s="244" t="s">
        <v>2050</v>
      </c>
      <c r="T354" s="244" t="s">
        <v>2051</v>
      </c>
      <c r="U354" s="244" t="s">
        <v>2047</v>
      </c>
      <c r="V354" s="244" t="s">
        <v>2052</v>
      </c>
      <c r="W354" s="244"/>
    </row>
    <row r="355" customHeight="1" spans="1:23">
      <c r="A355" s="221">
        <v>275</v>
      </c>
      <c r="B355" s="221" t="s">
        <v>2053</v>
      </c>
      <c r="C355" s="220" t="s">
        <v>278</v>
      </c>
      <c r="D355" s="220" t="s">
        <v>283</v>
      </c>
      <c r="E355" s="220" t="s">
        <v>335</v>
      </c>
      <c r="F355" s="220" t="s">
        <v>955</v>
      </c>
      <c r="G355" s="220" t="s">
        <v>1760</v>
      </c>
      <c r="H355" s="220" t="s">
        <v>442</v>
      </c>
      <c r="I355" s="220" t="s">
        <v>337</v>
      </c>
      <c r="J355" s="220">
        <v>90</v>
      </c>
      <c r="K355" s="220">
        <v>100</v>
      </c>
      <c r="L355" s="220">
        <v>60</v>
      </c>
      <c r="M355" s="220">
        <v>90</v>
      </c>
      <c r="N355" s="220">
        <v>60</v>
      </c>
      <c r="O355" s="220">
        <v>80</v>
      </c>
      <c r="P355" s="220">
        <v>45</v>
      </c>
      <c r="Q355" s="239">
        <v>1.3</v>
      </c>
      <c r="R355" s="240">
        <v>59.6</v>
      </c>
      <c r="S355" s="241" t="s">
        <v>2054</v>
      </c>
      <c r="T355" s="241" t="s">
        <v>2055</v>
      </c>
      <c r="U355" s="241" t="s">
        <v>2047</v>
      </c>
      <c r="V355" s="241" t="s">
        <v>2056</v>
      </c>
      <c r="W355" s="241"/>
    </row>
    <row r="356" customHeight="1" spans="1:23">
      <c r="A356" s="223">
        <v>276</v>
      </c>
      <c r="B356" s="223" t="s">
        <v>2057</v>
      </c>
      <c r="C356" s="222" t="s">
        <v>262</v>
      </c>
      <c r="D356" s="222" t="s">
        <v>264</v>
      </c>
      <c r="E356" s="222" t="s">
        <v>440</v>
      </c>
      <c r="F356" s="222" t="s">
        <v>440</v>
      </c>
      <c r="G356" s="222" t="s">
        <v>949</v>
      </c>
      <c r="H356" s="222" t="s">
        <v>264</v>
      </c>
      <c r="I356" s="222" t="s">
        <v>354</v>
      </c>
      <c r="J356" s="222">
        <v>40</v>
      </c>
      <c r="K356" s="222">
        <v>55</v>
      </c>
      <c r="L356" s="222">
        <v>30</v>
      </c>
      <c r="M356" s="222">
        <v>30</v>
      </c>
      <c r="N356" s="222">
        <v>30</v>
      </c>
      <c r="O356" s="222">
        <v>85</v>
      </c>
      <c r="P356" s="222">
        <v>200</v>
      </c>
      <c r="Q356" s="242">
        <v>0.3</v>
      </c>
      <c r="R356" s="243">
        <v>2.3</v>
      </c>
      <c r="S356" s="244" t="s">
        <v>2058</v>
      </c>
      <c r="T356" s="244" t="s">
        <v>2059</v>
      </c>
      <c r="U356" s="244" t="s">
        <v>2060</v>
      </c>
      <c r="V356" s="244" t="s">
        <v>2061</v>
      </c>
      <c r="W356" s="244" t="s">
        <v>2062</v>
      </c>
    </row>
    <row r="357" customHeight="1" spans="1:23">
      <c r="A357" s="221">
        <v>277</v>
      </c>
      <c r="B357" s="221" t="s">
        <v>2063</v>
      </c>
      <c r="C357" s="220" t="s">
        <v>262</v>
      </c>
      <c r="D357" s="220" t="s">
        <v>264</v>
      </c>
      <c r="E357" s="220" t="s">
        <v>440</v>
      </c>
      <c r="F357" s="220" t="s">
        <v>440</v>
      </c>
      <c r="G357" s="220" t="s">
        <v>949</v>
      </c>
      <c r="H357" s="220" t="s">
        <v>264</v>
      </c>
      <c r="I357" s="220" t="s">
        <v>354</v>
      </c>
      <c r="J357" s="220">
        <v>60</v>
      </c>
      <c r="K357" s="220">
        <v>85</v>
      </c>
      <c r="L357" s="220">
        <v>60</v>
      </c>
      <c r="M357" s="220">
        <v>75</v>
      </c>
      <c r="N357" s="220">
        <v>50</v>
      </c>
      <c r="O357" s="220">
        <v>125</v>
      </c>
      <c r="P357" s="220">
        <v>45</v>
      </c>
      <c r="Q357" s="239">
        <v>0.7</v>
      </c>
      <c r="R357" s="240">
        <v>19.8</v>
      </c>
      <c r="S357" s="241" t="s">
        <v>2064</v>
      </c>
      <c r="T357" s="241" t="s">
        <v>2065</v>
      </c>
      <c r="U357" s="241" t="s">
        <v>2060</v>
      </c>
      <c r="V357" s="241" t="s">
        <v>2066</v>
      </c>
      <c r="W357" s="241" t="s">
        <v>2067</v>
      </c>
    </row>
    <row r="358" customHeight="1" spans="1:23">
      <c r="A358" s="223">
        <v>278</v>
      </c>
      <c r="B358" s="223" t="s">
        <v>2068</v>
      </c>
      <c r="C358" s="222" t="s">
        <v>277</v>
      </c>
      <c r="D358" s="222" t="s">
        <v>264</v>
      </c>
      <c r="E358" s="222" t="s">
        <v>424</v>
      </c>
      <c r="F358" s="222" t="s">
        <v>966</v>
      </c>
      <c r="G358" s="222" t="s">
        <v>376</v>
      </c>
      <c r="H358" s="222" t="s">
        <v>377</v>
      </c>
      <c r="I358" s="222" t="s">
        <v>264</v>
      </c>
      <c r="J358" s="222">
        <v>40</v>
      </c>
      <c r="K358" s="222">
        <v>30</v>
      </c>
      <c r="L358" s="222">
        <v>30</v>
      </c>
      <c r="M358" s="222">
        <v>55</v>
      </c>
      <c r="N358" s="222">
        <v>30</v>
      </c>
      <c r="O358" s="222">
        <v>85</v>
      </c>
      <c r="P358" s="222">
        <v>190</v>
      </c>
      <c r="Q358" s="242">
        <v>0.6</v>
      </c>
      <c r="R358" s="243">
        <v>9.5</v>
      </c>
      <c r="S358" s="244" t="s">
        <v>2069</v>
      </c>
      <c r="T358" s="244" t="s">
        <v>2070</v>
      </c>
      <c r="U358" s="244" t="s">
        <v>2071</v>
      </c>
      <c r="V358" s="244" t="s">
        <v>2072</v>
      </c>
      <c r="W358" s="244"/>
    </row>
    <row r="359" customHeight="1" spans="1:23">
      <c r="A359" s="221">
        <v>279</v>
      </c>
      <c r="B359" s="221" t="s">
        <v>2073</v>
      </c>
      <c r="C359" s="220" t="s">
        <v>277</v>
      </c>
      <c r="D359" s="220" t="s">
        <v>264</v>
      </c>
      <c r="E359" s="220" t="s">
        <v>424</v>
      </c>
      <c r="F359" s="220" t="s">
        <v>1608</v>
      </c>
      <c r="G359" s="220" t="s">
        <v>376</v>
      </c>
      <c r="H359" s="220" t="s">
        <v>377</v>
      </c>
      <c r="I359" s="220" t="s">
        <v>264</v>
      </c>
      <c r="J359" s="220">
        <v>60</v>
      </c>
      <c r="K359" s="220">
        <v>50</v>
      </c>
      <c r="L359" s="220">
        <v>100</v>
      </c>
      <c r="M359" s="220">
        <v>95</v>
      </c>
      <c r="N359" s="220">
        <v>70</v>
      </c>
      <c r="O359" s="220">
        <v>65</v>
      </c>
      <c r="P359" s="220">
        <v>45</v>
      </c>
      <c r="Q359" s="239">
        <v>1.2</v>
      </c>
      <c r="R359" s="240">
        <v>28</v>
      </c>
      <c r="S359" s="241" t="s">
        <v>2074</v>
      </c>
      <c r="T359" s="241" t="s">
        <v>2075</v>
      </c>
      <c r="U359" s="241" t="s">
        <v>2071</v>
      </c>
      <c r="V359" s="241" t="s">
        <v>2076</v>
      </c>
      <c r="W359" s="241" t="s">
        <v>2077</v>
      </c>
    </row>
    <row r="360" customHeight="1" spans="1:23">
      <c r="A360" s="223">
        <v>280</v>
      </c>
      <c r="B360" s="223" t="s">
        <v>2078</v>
      </c>
      <c r="C360" s="222" t="s">
        <v>280</v>
      </c>
      <c r="D360" s="222" t="s">
        <v>284</v>
      </c>
      <c r="E360" s="222" t="s">
        <v>790</v>
      </c>
      <c r="F360" s="222" t="s">
        <v>807</v>
      </c>
      <c r="G360" s="222" t="s">
        <v>1688</v>
      </c>
      <c r="H360" s="222" t="s">
        <v>791</v>
      </c>
      <c r="I360" s="222" t="s">
        <v>981</v>
      </c>
      <c r="J360" s="222">
        <v>28</v>
      </c>
      <c r="K360" s="222">
        <v>25</v>
      </c>
      <c r="L360" s="222">
        <v>25</v>
      </c>
      <c r="M360" s="222">
        <v>45</v>
      </c>
      <c r="N360" s="222">
        <v>35</v>
      </c>
      <c r="O360" s="222">
        <v>40</v>
      </c>
      <c r="P360" s="222">
        <v>235</v>
      </c>
      <c r="Q360" s="242">
        <v>0.4</v>
      </c>
      <c r="R360" s="243">
        <v>6.6</v>
      </c>
      <c r="S360" s="244" t="s">
        <v>2079</v>
      </c>
      <c r="T360" s="244" t="s">
        <v>2080</v>
      </c>
      <c r="U360" s="244" t="s">
        <v>2081</v>
      </c>
      <c r="V360" s="244" t="s">
        <v>2082</v>
      </c>
      <c r="W360" s="244" t="s">
        <v>2083</v>
      </c>
    </row>
    <row r="361" customHeight="1" spans="1:23">
      <c r="A361" s="221">
        <v>281</v>
      </c>
      <c r="B361" s="221" t="s">
        <v>2084</v>
      </c>
      <c r="C361" s="220" t="s">
        <v>280</v>
      </c>
      <c r="D361" s="220" t="s">
        <v>284</v>
      </c>
      <c r="E361" s="220" t="s">
        <v>790</v>
      </c>
      <c r="F361" s="220" t="s">
        <v>807</v>
      </c>
      <c r="G361" s="220" t="s">
        <v>1688</v>
      </c>
      <c r="H361" s="220" t="s">
        <v>791</v>
      </c>
      <c r="I361" s="220" t="s">
        <v>981</v>
      </c>
      <c r="J361" s="220">
        <v>38</v>
      </c>
      <c r="K361" s="220">
        <v>35</v>
      </c>
      <c r="L361" s="220">
        <v>35</v>
      </c>
      <c r="M361" s="220">
        <v>65</v>
      </c>
      <c r="N361" s="220">
        <v>55</v>
      </c>
      <c r="O361" s="220">
        <v>50</v>
      </c>
      <c r="P361" s="220">
        <v>120</v>
      </c>
      <c r="Q361" s="239">
        <v>0.8</v>
      </c>
      <c r="R361" s="240">
        <v>20.2</v>
      </c>
      <c r="S361" s="241" t="s">
        <v>2079</v>
      </c>
      <c r="T361" s="241" t="s">
        <v>2085</v>
      </c>
      <c r="U361" s="241" t="s">
        <v>2081</v>
      </c>
      <c r="V361" s="241" t="s">
        <v>2086</v>
      </c>
      <c r="W361" s="241"/>
    </row>
    <row r="362" customHeight="1" spans="1:23">
      <c r="A362" s="223">
        <v>282</v>
      </c>
      <c r="B362" s="223" t="s">
        <v>2087</v>
      </c>
      <c r="C362" s="222" t="s">
        <v>280</v>
      </c>
      <c r="D362" s="222" t="s">
        <v>284</v>
      </c>
      <c r="E362" s="222" t="s">
        <v>790</v>
      </c>
      <c r="F362" s="222" t="s">
        <v>807</v>
      </c>
      <c r="G362" s="222" t="s">
        <v>1688</v>
      </c>
      <c r="H362" s="222" t="s">
        <v>791</v>
      </c>
      <c r="I362" s="222" t="s">
        <v>981</v>
      </c>
      <c r="J362" s="222">
        <v>68</v>
      </c>
      <c r="K362" s="222">
        <v>65</v>
      </c>
      <c r="L362" s="222">
        <v>65</v>
      </c>
      <c r="M362" s="222">
        <v>125</v>
      </c>
      <c r="N362" s="222">
        <v>115</v>
      </c>
      <c r="O362" s="222">
        <v>80</v>
      </c>
      <c r="P362" s="222">
        <v>45</v>
      </c>
      <c r="Q362" s="242">
        <v>1.6</v>
      </c>
      <c r="R362" s="243">
        <v>48.4</v>
      </c>
      <c r="S362" s="244" t="s">
        <v>2088</v>
      </c>
      <c r="T362" s="244" t="s">
        <v>2089</v>
      </c>
      <c r="U362" s="244" t="s">
        <v>2081</v>
      </c>
      <c r="V362" s="244" t="s">
        <v>2090</v>
      </c>
      <c r="W362" s="244"/>
    </row>
    <row r="363" customHeight="1" spans="1:23">
      <c r="A363" s="223">
        <v>282.1</v>
      </c>
      <c r="B363" s="223" t="s">
        <v>2091</v>
      </c>
      <c r="C363" s="222" t="s">
        <v>280</v>
      </c>
      <c r="D363" s="222" t="s">
        <v>284</v>
      </c>
      <c r="E363" s="222" t="s">
        <v>2092</v>
      </c>
      <c r="F363" s="222" t="s">
        <v>2092</v>
      </c>
      <c r="G363" s="222" t="s">
        <v>2092</v>
      </c>
      <c r="H363" s="222" t="s">
        <v>791</v>
      </c>
      <c r="I363" s="222" t="s">
        <v>981</v>
      </c>
      <c r="J363" s="222">
        <v>68</v>
      </c>
      <c r="K363" s="222">
        <v>85</v>
      </c>
      <c r="L363" s="222">
        <v>65</v>
      </c>
      <c r="M363" s="222">
        <v>165</v>
      </c>
      <c r="N363" s="222">
        <v>135</v>
      </c>
      <c r="O363" s="222">
        <v>100</v>
      </c>
      <c r="P363" s="222">
        <v>45</v>
      </c>
      <c r="Q363" s="242">
        <v>1.6</v>
      </c>
      <c r="R363" s="243">
        <v>48.4</v>
      </c>
      <c r="S363" s="244"/>
      <c r="T363" s="244"/>
      <c r="U363" s="244"/>
      <c r="V363" s="244"/>
      <c r="W363" s="244"/>
    </row>
    <row r="364" customHeight="1" spans="1:23">
      <c r="A364" s="221">
        <v>283</v>
      </c>
      <c r="B364" s="221" t="s">
        <v>2093</v>
      </c>
      <c r="C364" s="220" t="s">
        <v>268</v>
      </c>
      <c r="D364" s="220" t="s">
        <v>277</v>
      </c>
      <c r="E364" s="220" t="s">
        <v>728</v>
      </c>
      <c r="F364" s="220" t="s">
        <v>728</v>
      </c>
      <c r="G364" s="220" t="s">
        <v>376</v>
      </c>
      <c r="H364" s="220" t="s">
        <v>377</v>
      </c>
      <c r="I364" s="220" t="s">
        <v>268</v>
      </c>
      <c r="J364" s="220">
        <v>40</v>
      </c>
      <c r="K364" s="220">
        <v>30</v>
      </c>
      <c r="L364" s="220">
        <v>32</v>
      </c>
      <c r="M364" s="220">
        <v>50</v>
      </c>
      <c r="N364" s="220">
        <v>52</v>
      </c>
      <c r="O364" s="220">
        <v>65</v>
      </c>
      <c r="P364" s="220">
        <v>200</v>
      </c>
      <c r="Q364" s="239">
        <v>0.5</v>
      </c>
      <c r="R364" s="240">
        <v>1.7</v>
      </c>
      <c r="S364" s="241" t="s">
        <v>2094</v>
      </c>
      <c r="T364" s="241" t="s">
        <v>2095</v>
      </c>
      <c r="U364" s="241" t="s">
        <v>2096</v>
      </c>
      <c r="V364" s="241" t="s">
        <v>2097</v>
      </c>
      <c r="W364" s="241" t="s">
        <v>1805</v>
      </c>
    </row>
    <row r="365" customHeight="1" spans="1:23">
      <c r="A365" s="223">
        <v>284</v>
      </c>
      <c r="B365" s="223" t="s">
        <v>2098</v>
      </c>
      <c r="C365" s="222" t="s">
        <v>268</v>
      </c>
      <c r="D365" s="222" t="s">
        <v>264</v>
      </c>
      <c r="E365" s="222" t="s">
        <v>475</v>
      </c>
      <c r="F365" s="222" t="s">
        <v>475</v>
      </c>
      <c r="G365" s="222" t="s">
        <v>476</v>
      </c>
      <c r="H365" s="222" t="s">
        <v>377</v>
      </c>
      <c r="I365" s="222" t="s">
        <v>268</v>
      </c>
      <c r="J365" s="222">
        <v>70</v>
      </c>
      <c r="K365" s="222">
        <v>60</v>
      </c>
      <c r="L365" s="222">
        <v>62</v>
      </c>
      <c r="M365" s="222">
        <v>100</v>
      </c>
      <c r="N365" s="222">
        <v>82</v>
      </c>
      <c r="O365" s="222">
        <v>80</v>
      </c>
      <c r="P365" s="222">
        <v>75</v>
      </c>
      <c r="Q365" s="242">
        <v>0.8</v>
      </c>
      <c r="R365" s="243">
        <v>3.6</v>
      </c>
      <c r="S365" s="244" t="s">
        <v>2099</v>
      </c>
      <c r="T365" s="244" t="s">
        <v>2100</v>
      </c>
      <c r="U365" s="244" t="s">
        <v>2096</v>
      </c>
      <c r="V365" s="244" t="s">
        <v>2101</v>
      </c>
      <c r="W365" s="244"/>
    </row>
    <row r="366" customHeight="1" spans="1:23">
      <c r="A366" s="221">
        <v>285</v>
      </c>
      <c r="B366" s="221" t="s">
        <v>2102</v>
      </c>
      <c r="C366" s="220" t="s">
        <v>278</v>
      </c>
      <c r="D366" s="220" t="s">
        <v>354</v>
      </c>
      <c r="E366" s="220" t="s">
        <v>642</v>
      </c>
      <c r="F366" s="220" t="s">
        <v>2103</v>
      </c>
      <c r="G366" s="220" t="s">
        <v>1323</v>
      </c>
      <c r="H366" s="220" t="s">
        <v>284</v>
      </c>
      <c r="I366" s="220" t="s">
        <v>337</v>
      </c>
      <c r="J366" s="220">
        <v>60</v>
      </c>
      <c r="K366" s="220">
        <v>40</v>
      </c>
      <c r="L366" s="220">
        <v>60</v>
      </c>
      <c r="M366" s="220">
        <v>40</v>
      </c>
      <c r="N366" s="220">
        <v>60</v>
      </c>
      <c r="O366" s="220">
        <v>35</v>
      </c>
      <c r="P366" s="220">
        <v>255</v>
      </c>
      <c r="Q366" s="239">
        <v>0.4</v>
      </c>
      <c r="R366" s="240">
        <v>4.5</v>
      </c>
      <c r="S366" s="241" t="s">
        <v>2104</v>
      </c>
      <c r="T366" s="241" t="s">
        <v>2105</v>
      </c>
      <c r="U366" s="241" t="s">
        <v>2106</v>
      </c>
      <c r="V366" s="241" t="s">
        <v>2107</v>
      </c>
      <c r="W366" s="241" t="s">
        <v>1790</v>
      </c>
    </row>
    <row r="367" customHeight="1" spans="1:23">
      <c r="A367" s="223">
        <v>286</v>
      </c>
      <c r="B367" s="223" t="s">
        <v>2108</v>
      </c>
      <c r="C367" s="222" t="s">
        <v>278</v>
      </c>
      <c r="D367" s="222" t="s">
        <v>263</v>
      </c>
      <c r="E367" s="222" t="s">
        <v>642</v>
      </c>
      <c r="F367" s="222" t="s">
        <v>2103</v>
      </c>
      <c r="G367" s="222" t="s">
        <v>696</v>
      </c>
      <c r="H367" s="222" t="s">
        <v>284</v>
      </c>
      <c r="I367" s="222" t="s">
        <v>337</v>
      </c>
      <c r="J367" s="222">
        <v>60</v>
      </c>
      <c r="K367" s="222">
        <v>130</v>
      </c>
      <c r="L367" s="222">
        <v>80</v>
      </c>
      <c r="M367" s="222">
        <v>60</v>
      </c>
      <c r="N367" s="222">
        <v>60</v>
      </c>
      <c r="O367" s="222">
        <v>70</v>
      </c>
      <c r="P367" s="222">
        <v>90</v>
      </c>
      <c r="Q367" s="242">
        <v>1.2</v>
      </c>
      <c r="R367" s="243">
        <v>39.2</v>
      </c>
      <c r="S367" s="244" t="s">
        <v>2109</v>
      </c>
      <c r="T367" s="244" t="s">
        <v>2110</v>
      </c>
      <c r="U367" s="244" t="s">
        <v>2106</v>
      </c>
      <c r="V367" s="244" t="s">
        <v>2111</v>
      </c>
      <c r="W367" s="244"/>
    </row>
    <row r="368" customHeight="1" spans="1:23">
      <c r="A368" s="221">
        <v>287</v>
      </c>
      <c r="B368" s="221" t="s">
        <v>2112</v>
      </c>
      <c r="C368" s="220" t="s">
        <v>262</v>
      </c>
      <c r="D368" s="220" t="s">
        <v>354</v>
      </c>
      <c r="E368" s="220" t="s">
        <v>2113</v>
      </c>
      <c r="F368" s="220" t="s">
        <v>2113</v>
      </c>
      <c r="G368" s="220" t="s">
        <v>2113</v>
      </c>
      <c r="H368" s="220" t="s">
        <v>442</v>
      </c>
      <c r="I368" s="220" t="s">
        <v>354</v>
      </c>
      <c r="J368" s="220">
        <v>60</v>
      </c>
      <c r="K368" s="220">
        <v>60</v>
      </c>
      <c r="L368" s="220">
        <v>60</v>
      </c>
      <c r="M368" s="220">
        <v>35</v>
      </c>
      <c r="N368" s="220">
        <v>35</v>
      </c>
      <c r="O368" s="220">
        <v>30</v>
      </c>
      <c r="P368" s="220">
        <v>255</v>
      </c>
      <c r="Q368" s="239">
        <v>0.8</v>
      </c>
      <c r="R368" s="240">
        <v>24</v>
      </c>
      <c r="S368" s="241" t="s">
        <v>2114</v>
      </c>
      <c r="T368" s="241" t="s">
        <v>2115</v>
      </c>
      <c r="U368" s="241" t="s">
        <v>2116</v>
      </c>
      <c r="V368" s="241" t="s">
        <v>2117</v>
      </c>
      <c r="W368" s="241"/>
    </row>
    <row r="369" customHeight="1" spans="1:23">
      <c r="A369" s="223">
        <v>288</v>
      </c>
      <c r="B369" s="223" t="s">
        <v>2118</v>
      </c>
      <c r="C369" s="222" t="s">
        <v>262</v>
      </c>
      <c r="D369" s="222" t="s">
        <v>354</v>
      </c>
      <c r="E369" s="222" t="s">
        <v>740</v>
      </c>
      <c r="F369" s="222" t="s">
        <v>740</v>
      </c>
      <c r="G369" s="222" t="s">
        <v>740</v>
      </c>
      <c r="H369" s="222" t="s">
        <v>442</v>
      </c>
      <c r="I369" s="222" t="s">
        <v>354</v>
      </c>
      <c r="J369" s="222">
        <v>80</v>
      </c>
      <c r="K369" s="222">
        <v>80</v>
      </c>
      <c r="L369" s="222">
        <v>80</v>
      </c>
      <c r="M369" s="222">
        <v>55</v>
      </c>
      <c r="N369" s="222">
        <v>55</v>
      </c>
      <c r="O369" s="222">
        <v>90</v>
      </c>
      <c r="P369" s="222">
        <v>120</v>
      </c>
      <c r="Q369" s="242">
        <v>1.3</v>
      </c>
      <c r="R369" s="243">
        <v>46.5</v>
      </c>
      <c r="S369" s="244" t="s">
        <v>2119</v>
      </c>
      <c r="T369" s="244" t="s">
        <v>2120</v>
      </c>
      <c r="U369" s="244" t="s">
        <v>2116</v>
      </c>
      <c r="V369" s="244" t="s">
        <v>2121</v>
      </c>
      <c r="W369" s="244"/>
    </row>
    <row r="370" customHeight="1" spans="1:23">
      <c r="A370" s="221">
        <v>289</v>
      </c>
      <c r="B370" s="221" t="s">
        <v>2122</v>
      </c>
      <c r="C370" s="220" t="s">
        <v>262</v>
      </c>
      <c r="D370" s="220" t="s">
        <v>354</v>
      </c>
      <c r="E370" s="220" t="s">
        <v>2113</v>
      </c>
      <c r="F370" s="220" t="s">
        <v>2113</v>
      </c>
      <c r="G370" s="220" t="s">
        <v>2113</v>
      </c>
      <c r="H370" s="220" t="s">
        <v>442</v>
      </c>
      <c r="I370" s="220" t="s">
        <v>354</v>
      </c>
      <c r="J370" s="220">
        <v>150</v>
      </c>
      <c r="K370" s="220">
        <v>160</v>
      </c>
      <c r="L370" s="220">
        <v>100</v>
      </c>
      <c r="M370" s="220">
        <v>95</v>
      </c>
      <c r="N370" s="220">
        <v>65</v>
      </c>
      <c r="O370" s="220">
        <v>100</v>
      </c>
      <c r="P370" s="220">
        <v>45</v>
      </c>
      <c r="Q370" s="239">
        <v>2</v>
      </c>
      <c r="R370" s="240">
        <v>130.5</v>
      </c>
      <c r="S370" s="241" t="s">
        <v>2123</v>
      </c>
      <c r="T370" s="241" t="s">
        <v>2124</v>
      </c>
      <c r="U370" s="241" t="s">
        <v>2116</v>
      </c>
      <c r="V370" s="241" t="s">
        <v>2125</v>
      </c>
      <c r="W370" s="241"/>
    </row>
    <row r="371" customHeight="1" spans="1:23">
      <c r="A371" s="223">
        <v>290</v>
      </c>
      <c r="B371" s="223" t="s">
        <v>2126</v>
      </c>
      <c r="C371" s="222" t="s">
        <v>268</v>
      </c>
      <c r="D371" s="222" t="s">
        <v>266</v>
      </c>
      <c r="E371" s="222" t="s">
        <v>404</v>
      </c>
      <c r="F371" s="222" t="s">
        <v>404</v>
      </c>
      <c r="G371" s="222" t="s">
        <v>394</v>
      </c>
      <c r="H371" s="222" t="s">
        <v>268</v>
      </c>
      <c r="I371" s="222" t="s">
        <v>354</v>
      </c>
      <c r="J371" s="222">
        <v>31</v>
      </c>
      <c r="K371" s="222">
        <v>45</v>
      </c>
      <c r="L371" s="222">
        <v>90</v>
      </c>
      <c r="M371" s="222">
        <v>30</v>
      </c>
      <c r="N371" s="222">
        <v>30</v>
      </c>
      <c r="O371" s="222">
        <v>40</v>
      </c>
      <c r="P371" s="222">
        <v>255</v>
      </c>
      <c r="Q371" s="242">
        <v>0.5</v>
      </c>
      <c r="R371" s="243">
        <v>5.5</v>
      </c>
      <c r="S371" s="244" t="s">
        <v>2127</v>
      </c>
      <c r="T371" s="244" t="s">
        <v>2128</v>
      </c>
      <c r="U371" s="244" t="s">
        <v>2129</v>
      </c>
      <c r="V371" s="244" t="s">
        <v>2130</v>
      </c>
      <c r="W371" s="244"/>
    </row>
    <row r="372" customHeight="1" spans="1:23">
      <c r="A372" s="221">
        <v>291</v>
      </c>
      <c r="B372" s="221" t="s">
        <v>2131</v>
      </c>
      <c r="C372" s="220" t="s">
        <v>268</v>
      </c>
      <c r="D372" s="220" t="s">
        <v>264</v>
      </c>
      <c r="E372" s="220" t="s">
        <v>1638</v>
      </c>
      <c r="F372" s="220" t="s">
        <v>1638</v>
      </c>
      <c r="G372" s="220" t="s">
        <v>619</v>
      </c>
      <c r="H372" s="220" t="s">
        <v>268</v>
      </c>
      <c r="I372" s="220" t="s">
        <v>354</v>
      </c>
      <c r="J372" s="220">
        <v>61</v>
      </c>
      <c r="K372" s="220">
        <v>90</v>
      </c>
      <c r="L372" s="220">
        <v>45</v>
      </c>
      <c r="M372" s="220">
        <v>50</v>
      </c>
      <c r="N372" s="220">
        <v>50</v>
      </c>
      <c r="O372" s="220">
        <v>160</v>
      </c>
      <c r="P372" s="220">
        <v>120</v>
      </c>
      <c r="Q372" s="239">
        <v>0.8</v>
      </c>
      <c r="R372" s="240">
        <v>12</v>
      </c>
      <c r="S372" s="241" t="s">
        <v>2132</v>
      </c>
      <c r="T372" s="241" t="s">
        <v>2133</v>
      </c>
      <c r="U372" s="241" t="s">
        <v>2129</v>
      </c>
      <c r="V372" s="241" t="s">
        <v>2134</v>
      </c>
      <c r="W372" s="241"/>
    </row>
    <row r="373" customHeight="1" spans="1:23">
      <c r="A373" s="223">
        <v>292</v>
      </c>
      <c r="B373" s="223" t="s">
        <v>2135</v>
      </c>
      <c r="C373" s="222" t="s">
        <v>268</v>
      </c>
      <c r="D373" s="222" t="s">
        <v>269</v>
      </c>
      <c r="E373" s="222" t="s">
        <v>2136</v>
      </c>
      <c r="F373" s="222" t="s">
        <v>2136</v>
      </c>
      <c r="G373" s="222" t="s">
        <v>2136</v>
      </c>
      <c r="H373" s="222" t="s">
        <v>856</v>
      </c>
      <c r="I373" s="222" t="s">
        <v>354</v>
      </c>
      <c r="J373" s="222">
        <v>1</v>
      </c>
      <c r="K373" s="222">
        <v>90</v>
      </c>
      <c r="L373" s="222">
        <v>45</v>
      </c>
      <c r="M373" s="222">
        <v>30</v>
      </c>
      <c r="N373" s="222">
        <v>30</v>
      </c>
      <c r="O373" s="222">
        <v>40</v>
      </c>
      <c r="P373" s="222">
        <v>45</v>
      </c>
      <c r="Q373" s="242">
        <v>0.8</v>
      </c>
      <c r="R373" s="243">
        <v>1.2</v>
      </c>
      <c r="S373" s="244" t="s">
        <v>2137</v>
      </c>
      <c r="T373" s="244" t="s">
        <v>2138</v>
      </c>
      <c r="U373" s="244" t="s">
        <v>2129</v>
      </c>
      <c r="V373" s="244" t="s">
        <v>2139</v>
      </c>
      <c r="W373" s="244" t="s">
        <v>2140</v>
      </c>
    </row>
    <row r="374" customHeight="1" spans="1:23">
      <c r="A374" s="221">
        <v>293</v>
      </c>
      <c r="B374" s="221" t="s">
        <v>2141</v>
      </c>
      <c r="C374" s="220" t="s">
        <v>262</v>
      </c>
      <c r="D374" s="220" t="s">
        <v>354</v>
      </c>
      <c r="E374" s="220" t="s">
        <v>1068</v>
      </c>
      <c r="F374" s="220" t="s">
        <v>1068</v>
      </c>
      <c r="G374" s="220" t="s">
        <v>703</v>
      </c>
      <c r="H374" s="220" t="s">
        <v>336</v>
      </c>
      <c r="I374" s="220" t="s">
        <v>442</v>
      </c>
      <c r="J374" s="220">
        <v>64</v>
      </c>
      <c r="K374" s="220">
        <v>51</v>
      </c>
      <c r="L374" s="220">
        <v>23</v>
      </c>
      <c r="M374" s="220">
        <v>51</v>
      </c>
      <c r="N374" s="220">
        <v>23</v>
      </c>
      <c r="O374" s="220">
        <v>28</v>
      </c>
      <c r="P374" s="220">
        <v>190</v>
      </c>
      <c r="Q374" s="239">
        <v>0.6</v>
      </c>
      <c r="R374" s="240">
        <v>16.3</v>
      </c>
      <c r="S374" s="241" t="s">
        <v>2142</v>
      </c>
      <c r="T374" s="241" t="s">
        <v>2143</v>
      </c>
      <c r="U374" s="241" t="s">
        <v>2144</v>
      </c>
      <c r="V374" s="241" t="s">
        <v>2145</v>
      </c>
      <c r="W374" s="241" t="s">
        <v>2146</v>
      </c>
    </row>
    <row r="375" customHeight="1" spans="1:23">
      <c r="A375" s="223">
        <v>294</v>
      </c>
      <c r="B375" s="223" t="s">
        <v>2147</v>
      </c>
      <c r="C375" s="222" t="s">
        <v>262</v>
      </c>
      <c r="D375" s="222" t="s">
        <v>354</v>
      </c>
      <c r="E375" s="222" t="s">
        <v>1068</v>
      </c>
      <c r="F375" s="222" t="s">
        <v>1068</v>
      </c>
      <c r="G375" s="222" t="s">
        <v>949</v>
      </c>
      <c r="H375" s="222" t="s">
        <v>336</v>
      </c>
      <c r="I375" s="222" t="s">
        <v>442</v>
      </c>
      <c r="J375" s="222">
        <v>84</v>
      </c>
      <c r="K375" s="222">
        <v>71</v>
      </c>
      <c r="L375" s="222">
        <v>43</v>
      </c>
      <c r="M375" s="222">
        <v>71</v>
      </c>
      <c r="N375" s="222">
        <v>43</v>
      </c>
      <c r="O375" s="222">
        <v>48</v>
      </c>
      <c r="P375" s="222">
        <v>120</v>
      </c>
      <c r="Q375" s="242">
        <v>1</v>
      </c>
      <c r="R375" s="243">
        <v>40.5</v>
      </c>
      <c r="S375" s="244" t="s">
        <v>2148</v>
      </c>
      <c r="T375" s="244" t="s">
        <v>2149</v>
      </c>
      <c r="U375" s="244" t="s">
        <v>2144</v>
      </c>
      <c r="V375" s="244" t="s">
        <v>2150</v>
      </c>
      <c r="W375" s="244"/>
    </row>
    <row r="376" customHeight="1" spans="1:23">
      <c r="A376" s="221">
        <v>295</v>
      </c>
      <c r="B376" s="221" t="s">
        <v>2151</v>
      </c>
      <c r="C376" s="220" t="s">
        <v>262</v>
      </c>
      <c r="D376" s="220" t="s">
        <v>354</v>
      </c>
      <c r="E376" s="220" t="s">
        <v>1068</v>
      </c>
      <c r="F376" s="220" t="s">
        <v>1068</v>
      </c>
      <c r="G376" s="220" t="s">
        <v>949</v>
      </c>
      <c r="H376" s="220" t="s">
        <v>336</v>
      </c>
      <c r="I376" s="220" t="s">
        <v>442</v>
      </c>
      <c r="J376" s="220">
        <v>104</v>
      </c>
      <c r="K376" s="220">
        <v>91</v>
      </c>
      <c r="L376" s="220">
        <v>63</v>
      </c>
      <c r="M376" s="220">
        <v>91</v>
      </c>
      <c r="N376" s="220">
        <v>73</v>
      </c>
      <c r="O376" s="220">
        <v>68</v>
      </c>
      <c r="P376" s="220">
        <v>45</v>
      </c>
      <c r="Q376" s="239">
        <v>1.5</v>
      </c>
      <c r="R376" s="240">
        <v>84</v>
      </c>
      <c r="S376" s="241" t="s">
        <v>2152</v>
      </c>
      <c r="T376" s="241" t="s">
        <v>2153</v>
      </c>
      <c r="U376" s="241" t="s">
        <v>2144</v>
      </c>
      <c r="V376" s="241" t="s">
        <v>2154</v>
      </c>
      <c r="W376" s="241"/>
    </row>
    <row r="377" customHeight="1" spans="1:23">
      <c r="A377" s="223">
        <v>296</v>
      </c>
      <c r="B377" s="223" t="s">
        <v>2155</v>
      </c>
      <c r="C377" s="222" t="s">
        <v>263</v>
      </c>
      <c r="D377" s="222" t="s">
        <v>354</v>
      </c>
      <c r="E377" s="222" t="s">
        <v>352</v>
      </c>
      <c r="F377" s="222" t="s">
        <v>440</v>
      </c>
      <c r="G377" s="222" t="s">
        <v>548</v>
      </c>
      <c r="H377" s="222" t="s">
        <v>791</v>
      </c>
      <c r="I377" s="222" t="s">
        <v>354</v>
      </c>
      <c r="J377" s="222">
        <v>72</v>
      </c>
      <c r="K377" s="222">
        <v>60</v>
      </c>
      <c r="L377" s="222">
        <v>30</v>
      </c>
      <c r="M377" s="222">
        <v>20</v>
      </c>
      <c r="N377" s="222">
        <v>30</v>
      </c>
      <c r="O377" s="222">
        <v>25</v>
      </c>
      <c r="P377" s="222">
        <v>180</v>
      </c>
      <c r="Q377" s="242">
        <v>1</v>
      </c>
      <c r="R377" s="243">
        <v>86.4</v>
      </c>
      <c r="S377" s="244" t="s">
        <v>2156</v>
      </c>
      <c r="T377" s="244" t="s">
        <v>2157</v>
      </c>
      <c r="U377" s="244" t="s">
        <v>2158</v>
      </c>
      <c r="V377" s="244" t="s">
        <v>2159</v>
      </c>
      <c r="W377" s="244" t="s">
        <v>1790</v>
      </c>
    </row>
    <row r="378" customHeight="1" spans="1:23">
      <c r="A378" s="221">
        <v>297</v>
      </c>
      <c r="B378" s="221" t="s">
        <v>2160</v>
      </c>
      <c r="C378" s="220" t="s">
        <v>263</v>
      </c>
      <c r="D378" s="220" t="s">
        <v>354</v>
      </c>
      <c r="E378" s="220" t="s">
        <v>352</v>
      </c>
      <c r="F378" s="220" t="s">
        <v>440</v>
      </c>
      <c r="G378" s="220" t="s">
        <v>548</v>
      </c>
      <c r="H378" s="220" t="s">
        <v>791</v>
      </c>
      <c r="I378" s="220" t="s">
        <v>354</v>
      </c>
      <c r="J378" s="220">
        <v>144</v>
      </c>
      <c r="K378" s="220">
        <v>120</v>
      </c>
      <c r="L378" s="220">
        <v>60</v>
      </c>
      <c r="M378" s="220">
        <v>40</v>
      </c>
      <c r="N378" s="220">
        <v>60</v>
      </c>
      <c r="O378" s="220">
        <v>50</v>
      </c>
      <c r="P378" s="220">
        <v>200</v>
      </c>
      <c r="Q378" s="239">
        <v>2.3</v>
      </c>
      <c r="R378" s="240">
        <v>253.8</v>
      </c>
      <c r="S378" s="241" t="s">
        <v>2161</v>
      </c>
      <c r="T378" s="241" t="s">
        <v>2162</v>
      </c>
      <c r="U378" s="241" t="s">
        <v>2158</v>
      </c>
      <c r="V378" s="241" t="s">
        <v>2163</v>
      </c>
      <c r="W378" s="241"/>
    </row>
    <row r="379" customHeight="1" spans="1:23">
      <c r="A379" s="223">
        <v>298</v>
      </c>
      <c r="B379" s="223" t="s">
        <v>2164</v>
      </c>
      <c r="C379" s="222" t="s">
        <v>262</v>
      </c>
      <c r="D379" s="222" t="s">
        <v>284</v>
      </c>
      <c r="E379" s="222" t="s">
        <v>352</v>
      </c>
      <c r="F379" s="222" t="s">
        <v>1224</v>
      </c>
      <c r="G379" s="222" t="s">
        <v>1593</v>
      </c>
      <c r="H379" s="222" t="s">
        <v>543</v>
      </c>
      <c r="I379" s="222" t="s">
        <v>354</v>
      </c>
      <c r="J379" s="222">
        <v>50</v>
      </c>
      <c r="K379" s="222">
        <v>20</v>
      </c>
      <c r="L379" s="222">
        <v>40</v>
      </c>
      <c r="M379" s="222">
        <v>20</v>
      </c>
      <c r="N379" s="222">
        <v>40</v>
      </c>
      <c r="O379" s="222">
        <v>20</v>
      </c>
      <c r="P379" s="222">
        <v>150</v>
      </c>
      <c r="Q379" s="242">
        <v>0.2</v>
      </c>
      <c r="R379" s="243">
        <v>2</v>
      </c>
      <c r="S379" s="244" t="s">
        <v>2165</v>
      </c>
      <c r="T379" s="244" t="s">
        <v>2166</v>
      </c>
      <c r="U379" s="244" t="s">
        <v>2167</v>
      </c>
      <c r="V379" s="244" t="s">
        <v>2168</v>
      </c>
      <c r="W379" s="244"/>
    </row>
    <row r="380" customHeight="1" spans="1:23">
      <c r="A380" s="221">
        <v>299</v>
      </c>
      <c r="B380" s="221" t="s">
        <v>2169</v>
      </c>
      <c r="C380" s="220" t="s">
        <v>267</v>
      </c>
      <c r="D380" s="220" t="s">
        <v>354</v>
      </c>
      <c r="E380" s="220" t="s">
        <v>855</v>
      </c>
      <c r="F380" s="220" t="s">
        <v>863</v>
      </c>
      <c r="G380" s="220" t="s">
        <v>673</v>
      </c>
      <c r="H380" s="220" t="s">
        <v>856</v>
      </c>
      <c r="I380" s="220" t="s">
        <v>354</v>
      </c>
      <c r="J380" s="220">
        <v>30</v>
      </c>
      <c r="K380" s="220">
        <v>45</v>
      </c>
      <c r="L380" s="220">
        <v>135</v>
      </c>
      <c r="M380" s="220">
        <v>45</v>
      </c>
      <c r="N380" s="220">
        <v>90</v>
      </c>
      <c r="O380" s="220">
        <v>30</v>
      </c>
      <c r="P380" s="220">
        <v>255</v>
      </c>
      <c r="Q380" s="239">
        <v>1</v>
      </c>
      <c r="R380" s="240">
        <v>97</v>
      </c>
      <c r="S380" s="241" t="s">
        <v>2170</v>
      </c>
      <c r="T380" s="241" t="s">
        <v>2171</v>
      </c>
      <c r="U380" s="241" t="s">
        <v>2172</v>
      </c>
      <c r="V380" s="241" t="s">
        <v>2173</v>
      </c>
      <c r="W380" s="241"/>
    </row>
    <row r="381" customHeight="1" spans="1:23">
      <c r="A381" s="223">
        <v>300</v>
      </c>
      <c r="B381" s="223" t="s">
        <v>2174</v>
      </c>
      <c r="C381" s="222" t="s">
        <v>262</v>
      </c>
      <c r="D381" s="222" t="s">
        <v>354</v>
      </c>
      <c r="E381" s="222" t="s">
        <v>568</v>
      </c>
      <c r="F381" s="222" t="s">
        <v>2175</v>
      </c>
      <c r="G381" s="222" t="s">
        <v>666</v>
      </c>
      <c r="H381" s="222" t="s">
        <v>442</v>
      </c>
      <c r="I381" s="222" t="s">
        <v>284</v>
      </c>
      <c r="J381" s="222">
        <v>50</v>
      </c>
      <c r="K381" s="222">
        <v>45</v>
      </c>
      <c r="L381" s="222">
        <v>45</v>
      </c>
      <c r="M381" s="222">
        <v>35</v>
      </c>
      <c r="N381" s="222">
        <v>35</v>
      </c>
      <c r="O381" s="222">
        <v>50</v>
      </c>
      <c r="P381" s="222">
        <v>255</v>
      </c>
      <c r="Q381" s="242">
        <v>0.6</v>
      </c>
      <c r="R381" s="243">
        <v>11</v>
      </c>
      <c r="S381" s="244" t="s">
        <v>2176</v>
      </c>
      <c r="T381" s="244" t="s">
        <v>2177</v>
      </c>
      <c r="U381" s="244" t="s">
        <v>2178</v>
      </c>
      <c r="V381" s="244" t="s">
        <v>2179</v>
      </c>
      <c r="W381" s="244" t="s">
        <v>2180</v>
      </c>
    </row>
    <row r="382" customHeight="1" spans="1:23">
      <c r="A382" s="221">
        <v>301</v>
      </c>
      <c r="B382" s="221" t="s">
        <v>2181</v>
      </c>
      <c r="C382" s="220" t="s">
        <v>262</v>
      </c>
      <c r="D382" s="220" t="s">
        <v>354</v>
      </c>
      <c r="E382" s="220" t="s">
        <v>568</v>
      </c>
      <c r="F382" s="220" t="s">
        <v>2175</v>
      </c>
      <c r="G382" s="220" t="s">
        <v>666</v>
      </c>
      <c r="H382" s="220" t="s">
        <v>442</v>
      </c>
      <c r="I382" s="220" t="s">
        <v>284</v>
      </c>
      <c r="J382" s="220">
        <v>70</v>
      </c>
      <c r="K382" s="220">
        <v>65</v>
      </c>
      <c r="L382" s="220">
        <v>65</v>
      </c>
      <c r="M382" s="220">
        <v>55</v>
      </c>
      <c r="N382" s="220">
        <v>55</v>
      </c>
      <c r="O382" s="220">
        <v>90</v>
      </c>
      <c r="P382" s="220">
        <v>60</v>
      </c>
      <c r="Q382" s="239">
        <v>1.1</v>
      </c>
      <c r="R382" s="240">
        <v>32.6</v>
      </c>
      <c r="S382" s="241" t="s">
        <v>2182</v>
      </c>
      <c r="T382" s="241" t="s">
        <v>2183</v>
      </c>
      <c r="U382" s="241" t="s">
        <v>2178</v>
      </c>
      <c r="V382" s="241" t="s">
        <v>2184</v>
      </c>
      <c r="W382" s="241" t="s">
        <v>2185</v>
      </c>
    </row>
    <row r="383" customHeight="1" spans="1:23">
      <c r="A383" s="223">
        <v>302</v>
      </c>
      <c r="B383" s="223" t="s">
        <v>2186</v>
      </c>
      <c r="C383" s="222" t="s">
        <v>283</v>
      </c>
      <c r="D383" s="222" t="s">
        <v>269</v>
      </c>
      <c r="E383" s="222" t="s">
        <v>424</v>
      </c>
      <c r="F383" s="222" t="s">
        <v>2187</v>
      </c>
      <c r="G383" s="222" t="s">
        <v>1665</v>
      </c>
      <c r="H383" s="222" t="s">
        <v>791</v>
      </c>
      <c r="I383" s="222" t="s">
        <v>354</v>
      </c>
      <c r="J383" s="222">
        <v>50</v>
      </c>
      <c r="K383" s="222">
        <v>75</v>
      </c>
      <c r="L383" s="222">
        <v>75</v>
      </c>
      <c r="M383" s="222">
        <v>65</v>
      </c>
      <c r="N383" s="222">
        <v>65</v>
      </c>
      <c r="O383" s="222">
        <v>50</v>
      </c>
      <c r="P383" s="222">
        <v>45</v>
      </c>
      <c r="Q383" s="242">
        <v>0.5</v>
      </c>
      <c r="R383" s="243">
        <v>11</v>
      </c>
      <c r="S383" s="244" t="s">
        <v>2188</v>
      </c>
      <c r="T383" s="244" t="s">
        <v>2189</v>
      </c>
      <c r="U383" s="244" t="s">
        <v>2190</v>
      </c>
      <c r="V383" s="244" t="s">
        <v>2191</v>
      </c>
      <c r="W383" s="244" t="s">
        <v>2192</v>
      </c>
    </row>
    <row r="384" customHeight="1" spans="1:23">
      <c r="A384" s="223">
        <v>302.1</v>
      </c>
      <c r="B384" s="223" t="s">
        <v>2193</v>
      </c>
      <c r="C384" s="222" t="s">
        <v>283</v>
      </c>
      <c r="D384" s="222" t="s">
        <v>269</v>
      </c>
      <c r="E384" s="222" t="s">
        <v>581</v>
      </c>
      <c r="F384" s="222" t="s">
        <v>581</v>
      </c>
      <c r="G384" s="222" t="s">
        <v>581</v>
      </c>
      <c r="H384" s="222" t="s">
        <v>791</v>
      </c>
      <c r="I384" s="222" t="s">
        <v>354</v>
      </c>
      <c r="J384" s="222">
        <v>50</v>
      </c>
      <c r="K384" s="222">
        <v>85</v>
      </c>
      <c r="L384" s="222">
        <v>125</v>
      </c>
      <c r="M384" s="222">
        <v>85</v>
      </c>
      <c r="N384" s="222">
        <v>115</v>
      </c>
      <c r="O384" s="222">
        <v>20</v>
      </c>
      <c r="P384" s="222">
        <v>45</v>
      </c>
      <c r="Q384" s="242">
        <v>0.5</v>
      </c>
      <c r="R384" s="243">
        <v>161</v>
      </c>
      <c r="S384" s="244"/>
      <c r="T384" s="244"/>
      <c r="U384" s="244"/>
      <c r="V384" s="244"/>
      <c r="W384" s="244"/>
    </row>
    <row r="385" customHeight="1" spans="1:23">
      <c r="A385" s="221">
        <v>303</v>
      </c>
      <c r="B385" s="221" t="s">
        <v>2194</v>
      </c>
      <c r="C385" s="220" t="s">
        <v>270</v>
      </c>
      <c r="D385" s="220" t="s">
        <v>284</v>
      </c>
      <c r="E385" s="220" t="s">
        <v>1056</v>
      </c>
      <c r="F385" s="220" t="s">
        <v>475</v>
      </c>
      <c r="G385" s="220" t="s">
        <v>548</v>
      </c>
      <c r="H385" s="220" t="s">
        <v>442</v>
      </c>
      <c r="I385" s="220" t="s">
        <v>284</v>
      </c>
      <c r="J385" s="220">
        <v>50</v>
      </c>
      <c r="K385" s="220">
        <v>85</v>
      </c>
      <c r="L385" s="220">
        <v>85</v>
      </c>
      <c r="M385" s="220">
        <v>55</v>
      </c>
      <c r="N385" s="220">
        <v>55</v>
      </c>
      <c r="O385" s="220">
        <v>50</v>
      </c>
      <c r="P385" s="220">
        <v>45</v>
      </c>
      <c r="Q385" s="239">
        <v>0.6</v>
      </c>
      <c r="R385" s="240">
        <v>11.5</v>
      </c>
      <c r="S385" s="241" t="s">
        <v>2195</v>
      </c>
      <c r="T385" s="241" t="s">
        <v>2196</v>
      </c>
      <c r="U385" s="241" t="s">
        <v>2197</v>
      </c>
      <c r="V385" s="241" t="s">
        <v>2198</v>
      </c>
      <c r="W385" s="241" t="s">
        <v>2199</v>
      </c>
    </row>
    <row r="386" customHeight="1" spans="1:23">
      <c r="A386" s="221">
        <v>303.1</v>
      </c>
      <c r="B386" s="221" t="s">
        <v>2200</v>
      </c>
      <c r="C386" s="220" t="s">
        <v>270</v>
      </c>
      <c r="D386" s="220" t="s">
        <v>284</v>
      </c>
      <c r="E386" s="220" t="s">
        <v>1224</v>
      </c>
      <c r="F386" s="220" t="s">
        <v>1224</v>
      </c>
      <c r="G386" s="220" t="s">
        <v>1224</v>
      </c>
      <c r="H386" s="220" t="s">
        <v>442</v>
      </c>
      <c r="I386" s="220" t="s">
        <v>284</v>
      </c>
      <c r="J386" s="220">
        <v>50</v>
      </c>
      <c r="K386" s="220">
        <v>105</v>
      </c>
      <c r="L386" s="220">
        <v>125</v>
      </c>
      <c r="M386" s="220">
        <v>55</v>
      </c>
      <c r="N386" s="220">
        <v>95</v>
      </c>
      <c r="O386" s="220">
        <v>50</v>
      </c>
      <c r="P386" s="220">
        <v>45</v>
      </c>
      <c r="Q386" s="239">
        <v>1</v>
      </c>
      <c r="R386" s="240">
        <v>23.5</v>
      </c>
      <c r="S386" s="241"/>
      <c r="T386" s="241"/>
      <c r="U386" s="241"/>
      <c r="V386" s="241"/>
      <c r="W386" s="241"/>
    </row>
    <row r="387" customHeight="1" spans="1:23">
      <c r="A387" s="223">
        <v>304</v>
      </c>
      <c r="B387" s="223" t="s">
        <v>2201</v>
      </c>
      <c r="C387" s="222" t="s">
        <v>270</v>
      </c>
      <c r="D387" s="222" t="s">
        <v>267</v>
      </c>
      <c r="E387" s="222" t="s">
        <v>855</v>
      </c>
      <c r="F387" s="222" t="s">
        <v>761</v>
      </c>
      <c r="G387" s="222" t="s">
        <v>2202</v>
      </c>
      <c r="H387" s="222" t="s">
        <v>336</v>
      </c>
      <c r="I387" s="222" t="s">
        <v>354</v>
      </c>
      <c r="J387" s="222">
        <v>50</v>
      </c>
      <c r="K387" s="222">
        <v>70</v>
      </c>
      <c r="L387" s="222">
        <v>100</v>
      </c>
      <c r="M387" s="222">
        <v>40</v>
      </c>
      <c r="N387" s="222">
        <v>40</v>
      </c>
      <c r="O387" s="222">
        <v>30</v>
      </c>
      <c r="P387" s="222">
        <v>180</v>
      </c>
      <c r="Q387" s="242">
        <v>0.4</v>
      </c>
      <c r="R387" s="243">
        <v>60</v>
      </c>
      <c r="S387" s="244" t="s">
        <v>2203</v>
      </c>
      <c r="T387" s="244" t="s">
        <v>2204</v>
      </c>
      <c r="U387" s="244" t="s">
        <v>2205</v>
      </c>
      <c r="V387" s="244" t="s">
        <v>2206</v>
      </c>
      <c r="W387" s="244"/>
    </row>
    <row r="388" customHeight="1" spans="1:23">
      <c r="A388" s="221">
        <v>305</v>
      </c>
      <c r="B388" s="221" t="s">
        <v>2207</v>
      </c>
      <c r="C388" s="220" t="s">
        <v>270</v>
      </c>
      <c r="D388" s="220" t="s">
        <v>267</v>
      </c>
      <c r="E388" s="220" t="s">
        <v>855</v>
      </c>
      <c r="F388" s="220" t="s">
        <v>761</v>
      </c>
      <c r="G388" s="220" t="s">
        <v>2202</v>
      </c>
      <c r="H388" s="220" t="s">
        <v>336</v>
      </c>
      <c r="I388" s="220" t="s">
        <v>354</v>
      </c>
      <c r="J388" s="220">
        <v>60</v>
      </c>
      <c r="K388" s="220">
        <v>90</v>
      </c>
      <c r="L388" s="220">
        <v>140</v>
      </c>
      <c r="M388" s="220">
        <v>50</v>
      </c>
      <c r="N388" s="220">
        <v>50</v>
      </c>
      <c r="O388" s="220">
        <v>40</v>
      </c>
      <c r="P388" s="220">
        <v>90</v>
      </c>
      <c r="Q388" s="239">
        <v>0.9</v>
      </c>
      <c r="R388" s="240">
        <v>120</v>
      </c>
      <c r="S388" s="241" t="s">
        <v>2203</v>
      </c>
      <c r="T388" s="241" t="s">
        <v>2208</v>
      </c>
      <c r="U388" s="241" t="s">
        <v>2205</v>
      </c>
      <c r="V388" s="241" t="s">
        <v>2209</v>
      </c>
      <c r="W388" s="241"/>
    </row>
    <row r="389" customHeight="1" spans="1:23">
      <c r="A389" s="223">
        <v>306</v>
      </c>
      <c r="B389" s="223" t="s">
        <v>2210</v>
      </c>
      <c r="C389" s="222" t="s">
        <v>270</v>
      </c>
      <c r="D389" s="222" t="s">
        <v>267</v>
      </c>
      <c r="E389" s="222" t="s">
        <v>855</v>
      </c>
      <c r="F389" s="222" t="s">
        <v>761</v>
      </c>
      <c r="G389" s="222" t="s">
        <v>2202</v>
      </c>
      <c r="H389" s="222" t="s">
        <v>336</v>
      </c>
      <c r="I389" s="222" t="s">
        <v>354</v>
      </c>
      <c r="J389" s="222">
        <v>70</v>
      </c>
      <c r="K389" s="222">
        <v>110</v>
      </c>
      <c r="L389" s="222">
        <v>180</v>
      </c>
      <c r="M389" s="222">
        <v>60</v>
      </c>
      <c r="N389" s="222">
        <v>60</v>
      </c>
      <c r="O389" s="222">
        <v>50</v>
      </c>
      <c r="P389" s="222">
        <v>45</v>
      </c>
      <c r="Q389" s="242">
        <v>2.1</v>
      </c>
      <c r="R389" s="243">
        <v>360</v>
      </c>
      <c r="S389" s="244" t="s">
        <v>2203</v>
      </c>
      <c r="T389" s="244" t="s">
        <v>2211</v>
      </c>
      <c r="U389" s="244" t="s">
        <v>2205</v>
      </c>
      <c r="V389" s="244" t="s">
        <v>2212</v>
      </c>
      <c r="W389" s="244" t="s">
        <v>2213</v>
      </c>
    </row>
    <row r="390" customHeight="1" spans="1:23">
      <c r="A390" s="223">
        <v>306.1</v>
      </c>
      <c r="B390" s="223" t="s">
        <v>2214</v>
      </c>
      <c r="C390" s="222" t="s">
        <v>270</v>
      </c>
      <c r="D390" s="222" t="s">
        <v>354</v>
      </c>
      <c r="E390" s="222" t="s">
        <v>1226</v>
      </c>
      <c r="F390" s="222" t="s">
        <v>1226</v>
      </c>
      <c r="G390" s="222" t="s">
        <v>1226</v>
      </c>
      <c r="H390" s="222" t="s">
        <v>336</v>
      </c>
      <c r="I390" s="222" t="s">
        <v>354</v>
      </c>
      <c r="J390" s="222">
        <v>70</v>
      </c>
      <c r="K390" s="222">
        <v>140</v>
      </c>
      <c r="L390" s="222">
        <v>230</v>
      </c>
      <c r="M390" s="222">
        <v>60</v>
      </c>
      <c r="N390" s="222">
        <v>80</v>
      </c>
      <c r="O390" s="222">
        <v>50</v>
      </c>
      <c r="P390" s="222">
        <v>45</v>
      </c>
      <c r="Q390" s="242">
        <v>2.2</v>
      </c>
      <c r="R390" s="243">
        <v>395</v>
      </c>
      <c r="S390" s="244"/>
      <c r="T390" s="244"/>
      <c r="U390" s="244"/>
      <c r="V390" s="244"/>
      <c r="W390" s="244"/>
    </row>
    <row r="391" customHeight="1" spans="1:23">
      <c r="A391" s="221">
        <v>307</v>
      </c>
      <c r="B391" s="221" t="s">
        <v>2215</v>
      </c>
      <c r="C391" s="220" t="s">
        <v>263</v>
      </c>
      <c r="D391" s="220" t="s">
        <v>280</v>
      </c>
      <c r="E391" s="220" t="s">
        <v>2216</v>
      </c>
      <c r="F391" s="220" t="s">
        <v>2216</v>
      </c>
      <c r="G391" s="220" t="s">
        <v>1688</v>
      </c>
      <c r="H391" s="220" t="s">
        <v>791</v>
      </c>
      <c r="I391" s="220" t="s">
        <v>354</v>
      </c>
      <c r="J391" s="220">
        <v>30</v>
      </c>
      <c r="K391" s="220">
        <v>40</v>
      </c>
      <c r="L391" s="220">
        <v>55</v>
      </c>
      <c r="M391" s="220">
        <v>40</v>
      </c>
      <c r="N391" s="220">
        <v>55</v>
      </c>
      <c r="O391" s="220">
        <v>60</v>
      </c>
      <c r="P391" s="220">
        <v>180</v>
      </c>
      <c r="Q391" s="239">
        <v>0.6</v>
      </c>
      <c r="R391" s="240">
        <v>11.2</v>
      </c>
      <c r="S391" s="241" t="s">
        <v>2217</v>
      </c>
      <c r="T391" s="241" t="s">
        <v>2218</v>
      </c>
      <c r="U391" s="241" t="s">
        <v>2219</v>
      </c>
      <c r="V391" s="241" t="s">
        <v>2220</v>
      </c>
      <c r="W391" s="241"/>
    </row>
    <row r="392" customHeight="1" spans="1:23">
      <c r="A392" s="223">
        <v>308</v>
      </c>
      <c r="B392" s="223" t="s">
        <v>2221</v>
      </c>
      <c r="C392" s="222" t="s">
        <v>263</v>
      </c>
      <c r="D392" s="222" t="s">
        <v>280</v>
      </c>
      <c r="E392" s="222" t="s">
        <v>2216</v>
      </c>
      <c r="F392" s="222" t="s">
        <v>2216</v>
      </c>
      <c r="G392" s="222" t="s">
        <v>1688</v>
      </c>
      <c r="H392" s="222" t="s">
        <v>791</v>
      </c>
      <c r="I392" s="222" t="s">
        <v>354</v>
      </c>
      <c r="J392" s="222">
        <v>60</v>
      </c>
      <c r="K392" s="222">
        <v>60</v>
      </c>
      <c r="L392" s="222">
        <v>75</v>
      </c>
      <c r="M392" s="222">
        <v>60</v>
      </c>
      <c r="N392" s="222">
        <v>75</v>
      </c>
      <c r="O392" s="222">
        <v>80</v>
      </c>
      <c r="P392" s="222">
        <v>90</v>
      </c>
      <c r="Q392" s="242">
        <v>1.3</v>
      </c>
      <c r="R392" s="243">
        <v>31.5</v>
      </c>
      <c r="S392" s="244" t="s">
        <v>2222</v>
      </c>
      <c r="T392" s="244" t="s">
        <v>2223</v>
      </c>
      <c r="U392" s="244" t="s">
        <v>2219</v>
      </c>
      <c r="V392" s="244" t="s">
        <v>2224</v>
      </c>
      <c r="W392" s="244"/>
    </row>
    <row r="393" customHeight="1" spans="1:23">
      <c r="A393" s="223">
        <v>308.1</v>
      </c>
      <c r="B393" s="223" t="s">
        <v>2225</v>
      </c>
      <c r="C393" s="222" t="s">
        <v>263</v>
      </c>
      <c r="D393" s="222" t="s">
        <v>280</v>
      </c>
      <c r="E393" s="222" t="s">
        <v>2216</v>
      </c>
      <c r="F393" s="222" t="s">
        <v>2216</v>
      </c>
      <c r="G393" s="222" t="s">
        <v>2216</v>
      </c>
      <c r="H393" s="222" t="s">
        <v>791</v>
      </c>
      <c r="I393" s="222" t="s">
        <v>354</v>
      </c>
      <c r="J393" s="222">
        <v>60</v>
      </c>
      <c r="K393" s="222">
        <v>100</v>
      </c>
      <c r="L393" s="222">
        <v>85</v>
      </c>
      <c r="M393" s="222">
        <v>80</v>
      </c>
      <c r="N393" s="222">
        <v>85</v>
      </c>
      <c r="O393" s="222">
        <v>100</v>
      </c>
      <c r="P393" s="222">
        <v>90</v>
      </c>
      <c r="Q393" s="242">
        <v>1.3</v>
      </c>
      <c r="R393" s="243">
        <v>31.5</v>
      </c>
      <c r="S393" s="244"/>
      <c r="T393" s="244"/>
      <c r="U393" s="244"/>
      <c r="V393" s="244"/>
      <c r="W393" s="244"/>
    </row>
    <row r="394" customHeight="1" spans="1:23">
      <c r="A394" s="221">
        <v>309</v>
      </c>
      <c r="B394" s="221" t="s">
        <v>2226</v>
      </c>
      <c r="C394" s="220" t="s">
        <v>279</v>
      </c>
      <c r="D394" s="220" t="s">
        <v>354</v>
      </c>
      <c r="E394" s="220" t="s">
        <v>488</v>
      </c>
      <c r="F394" s="220" t="s">
        <v>489</v>
      </c>
      <c r="G394" s="220" t="s">
        <v>2227</v>
      </c>
      <c r="H394" s="220" t="s">
        <v>442</v>
      </c>
      <c r="I394" s="220" t="s">
        <v>354</v>
      </c>
      <c r="J394" s="220">
        <v>40</v>
      </c>
      <c r="K394" s="220">
        <v>45</v>
      </c>
      <c r="L394" s="220">
        <v>40</v>
      </c>
      <c r="M394" s="220">
        <v>65</v>
      </c>
      <c r="N394" s="220">
        <v>40</v>
      </c>
      <c r="O394" s="220">
        <v>65</v>
      </c>
      <c r="P394" s="220">
        <v>120</v>
      </c>
      <c r="Q394" s="239">
        <v>0.6</v>
      </c>
      <c r="R394" s="240">
        <v>15.2</v>
      </c>
      <c r="S394" s="241" t="s">
        <v>2228</v>
      </c>
      <c r="T394" s="241" t="s">
        <v>2229</v>
      </c>
      <c r="U394" s="241" t="s">
        <v>2230</v>
      </c>
      <c r="V394" s="241" t="s">
        <v>2231</v>
      </c>
      <c r="W394" s="241"/>
    </row>
    <row r="395" customHeight="1" spans="1:23">
      <c r="A395" s="223">
        <v>310</v>
      </c>
      <c r="B395" s="223" t="s">
        <v>2232</v>
      </c>
      <c r="C395" s="222" t="s">
        <v>279</v>
      </c>
      <c r="D395" s="222" t="s">
        <v>354</v>
      </c>
      <c r="E395" s="222" t="s">
        <v>488</v>
      </c>
      <c r="F395" s="222" t="s">
        <v>489</v>
      </c>
      <c r="G395" s="222" t="s">
        <v>2227</v>
      </c>
      <c r="H395" s="222" t="s">
        <v>442</v>
      </c>
      <c r="I395" s="222" t="s">
        <v>354</v>
      </c>
      <c r="J395" s="222">
        <v>70</v>
      </c>
      <c r="K395" s="222">
        <v>75</v>
      </c>
      <c r="L395" s="222">
        <v>60</v>
      </c>
      <c r="M395" s="222">
        <v>105</v>
      </c>
      <c r="N395" s="222">
        <v>60</v>
      </c>
      <c r="O395" s="222">
        <v>105</v>
      </c>
      <c r="P395" s="222">
        <v>45</v>
      </c>
      <c r="Q395" s="242">
        <v>1.5</v>
      </c>
      <c r="R395" s="243">
        <v>40.2</v>
      </c>
      <c r="S395" s="244" t="s">
        <v>2233</v>
      </c>
      <c r="T395" s="244" t="s">
        <v>2234</v>
      </c>
      <c r="U395" s="244" t="s">
        <v>2230</v>
      </c>
      <c r="V395" s="244" t="s">
        <v>2235</v>
      </c>
      <c r="W395" s="244" t="s">
        <v>1790</v>
      </c>
    </row>
    <row r="396" customHeight="1" spans="1:23">
      <c r="A396" s="223">
        <v>310.1</v>
      </c>
      <c r="B396" s="223" t="s">
        <v>2236</v>
      </c>
      <c r="C396" s="222" t="s">
        <v>279</v>
      </c>
      <c r="D396" s="222" t="s">
        <v>354</v>
      </c>
      <c r="E396" s="222" t="s">
        <v>475</v>
      </c>
      <c r="F396" s="222" t="s">
        <v>475</v>
      </c>
      <c r="G396" s="222" t="s">
        <v>475</v>
      </c>
      <c r="H396" s="222" t="s">
        <v>442</v>
      </c>
      <c r="I396" s="222" t="s">
        <v>354</v>
      </c>
      <c r="J396" s="222">
        <v>70</v>
      </c>
      <c r="K396" s="222">
        <v>75</v>
      </c>
      <c r="L396" s="222">
        <v>80</v>
      </c>
      <c r="M396" s="222">
        <v>135</v>
      </c>
      <c r="N396" s="222">
        <v>80</v>
      </c>
      <c r="O396" s="222">
        <v>135</v>
      </c>
      <c r="P396" s="222">
        <v>45</v>
      </c>
      <c r="Q396" s="242">
        <v>1.8</v>
      </c>
      <c r="R396" s="243">
        <v>44</v>
      </c>
      <c r="S396" s="244"/>
      <c r="T396" s="244"/>
      <c r="U396" s="244"/>
      <c r="V396" s="244"/>
      <c r="W396" s="244"/>
    </row>
    <row r="397" customHeight="1" spans="1:23">
      <c r="A397" s="221">
        <v>311</v>
      </c>
      <c r="B397" s="221" t="s">
        <v>2237</v>
      </c>
      <c r="C397" s="220" t="s">
        <v>279</v>
      </c>
      <c r="D397" s="220" t="s">
        <v>354</v>
      </c>
      <c r="E397" s="220" t="s">
        <v>1572</v>
      </c>
      <c r="F397" s="220" t="s">
        <v>1572</v>
      </c>
      <c r="G397" s="220" t="s">
        <v>489</v>
      </c>
      <c r="H397" s="220" t="s">
        <v>284</v>
      </c>
      <c r="I397" s="220" t="s">
        <v>354</v>
      </c>
      <c r="J397" s="220">
        <v>60</v>
      </c>
      <c r="K397" s="220">
        <v>50</v>
      </c>
      <c r="L397" s="220">
        <v>40</v>
      </c>
      <c r="M397" s="220">
        <v>85</v>
      </c>
      <c r="N397" s="220">
        <v>75</v>
      </c>
      <c r="O397" s="220">
        <v>95</v>
      </c>
      <c r="P397" s="220">
        <v>200</v>
      </c>
      <c r="Q397" s="239">
        <v>0.4</v>
      </c>
      <c r="R397" s="240">
        <v>4.2</v>
      </c>
      <c r="S397" s="241" t="s">
        <v>2238</v>
      </c>
      <c r="T397" s="241" t="s">
        <v>2239</v>
      </c>
      <c r="U397" s="241" t="s">
        <v>2240</v>
      </c>
      <c r="V397" s="241" t="s">
        <v>2241</v>
      </c>
      <c r="W397" s="241" t="s">
        <v>2242</v>
      </c>
    </row>
    <row r="398" customHeight="1" spans="1:23">
      <c r="A398" s="223">
        <v>312</v>
      </c>
      <c r="B398" s="223" t="s">
        <v>2243</v>
      </c>
      <c r="C398" s="222" t="s">
        <v>279</v>
      </c>
      <c r="D398" s="222" t="s">
        <v>354</v>
      </c>
      <c r="E398" s="222" t="s">
        <v>2227</v>
      </c>
      <c r="F398" s="222" t="s">
        <v>2227</v>
      </c>
      <c r="G398" s="222" t="s">
        <v>1322</v>
      </c>
      <c r="H398" s="222" t="s">
        <v>284</v>
      </c>
      <c r="I398" s="222" t="s">
        <v>354</v>
      </c>
      <c r="J398" s="222">
        <v>60</v>
      </c>
      <c r="K398" s="222">
        <v>40</v>
      </c>
      <c r="L398" s="222">
        <v>50</v>
      </c>
      <c r="M398" s="222">
        <v>75</v>
      </c>
      <c r="N398" s="222">
        <v>85</v>
      </c>
      <c r="O398" s="222">
        <v>95</v>
      </c>
      <c r="P398" s="222">
        <v>200</v>
      </c>
      <c r="Q398" s="242">
        <v>0.4</v>
      </c>
      <c r="R398" s="243">
        <v>4.2</v>
      </c>
      <c r="S398" s="244" t="s">
        <v>2244</v>
      </c>
      <c r="T398" s="244" t="s">
        <v>2245</v>
      </c>
      <c r="U398" s="244" t="s">
        <v>2240</v>
      </c>
      <c r="V398" s="244" t="s">
        <v>2241</v>
      </c>
      <c r="W398" s="244" t="s">
        <v>1805</v>
      </c>
    </row>
    <row r="399" customHeight="1" spans="1:23">
      <c r="A399" s="221">
        <v>313</v>
      </c>
      <c r="B399" s="221" t="s">
        <v>2246</v>
      </c>
      <c r="C399" s="220" t="s">
        <v>268</v>
      </c>
      <c r="D399" s="220" t="s">
        <v>354</v>
      </c>
      <c r="E399" s="220" t="s">
        <v>1213</v>
      </c>
      <c r="F399" s="220" t="s">
        <v>415</v>
      </c>
      <c r="G399" s="220" t="s">
        <v>1665</v>
      </c>
      <c r="H399" s="220" t="s">
        <v>268</v>
      </c>
      <c r="I399" s="220" t="s">
        <v>791</v>
      </c>
      <c r="J399" s="220">
        <v>65</v>
      </c>
      <c r="K399" s="220">
        <v>73</v>
      </c>
      <c r="L399" s="220">
        <v>75</v>
      </c>
      <c r="M399" s="220">
        <v>47</v>
      </c>
      <c r="N399" s="220">
        <v>85</v>
      </c>
      <c r="O399" s="220">
        <v>85</v>
      </c>
      <c r="P399" s="220">
        <v>150</v>
      </c>
      <c r="Q399" s="239">
        <v>0.7</v>
      </c>
      <c r="R399" s="240">
        <v>17.7</v>
      </c>
      <c r="S399" s="241" t="s">
        <v>2247</v>
      </c>
      <c r="T399" s="241" t="s">
        <v>2248</v>
      </c>
      <c r="U399" s="241" t="s">
        <v>2249</v>
      </c>
      <c r="V399" s="241" t="s">
        <v>2250</v>
      </c>
      <c r="W399" s="241"/>
    </row>
    <row r="400" customHeight="1" spans="1:23">
      <c r="A400" s="223">
        <v>314</v>
      </c>
      <c r="B400" s="223" t="s">
        <v>2251</v>
      </c>
      <c r="C400" s="222" t="s">
        <v>268</v>
      </c>
      <c r="D400" s="222" t="s">
        <v>354</v>
      </c>
      <c r="E400" s="222" t="s">
        <v>908</v>
      </c>
      <c r="F400" s="222" t="s">
        <v>405</v>
      </c>
      <c r="G400" s="222" t="s">
        <v>1665</v>
      </c>
      <c r="H400" s="222" t="s">
        <v>268</v>
      </c>
      <c r="I400" s="222" t="s">
        <v>791</v>
      </c>
      <c r="J400" s="222">
        <v>65</v>
      </c>
      <c r="K400" s="222">
        <v>47</v>
      </c>
      <c r="L400" s="222">
        <v>75</v>
      </c>
      <c r="M400" s="222">
        <v>73</v>
      </c>
      <c r="N400" s="222">
        <v>85</v>
      </c>
      <c r="O400" s="222">
        <v>85</v>
      </c>
      <c r="P400" s="222">
        <v>150</v>
      </c>
      <c r="Q400" s="242">
        <v>0.6</v>
      </c>
      <c r="R400" s="243">
        <v>17.7</v>
      </c>
      <c r="S400" s="244" t="s">
        <v>2252</v>
      </c>
      <c r="T400" s="244" t="s">
        <v>2253</v>
      </c>
      <c r="U400" s="244" t="s">
        <v>2254</v>
      </c>
      <c r="V400" s="244" t="s">
        <v>2255</v>
      </c>
      <c r="W400" s="244"/>
    </row>
    <row r="401" customHeight="1" spans="1:23">
      <c r="A401" s="221">
        <v>315</v>
      </c>
      <c r="B401" s="221" t="s">
        <v>2256</v>
      </c>
      <c r="C401" s="220" t="s">
        <v>278</v>
      </c>
      <c r="D401" s="220" t="s">
        <v>265</v>
      </c>
      <c r="E401" s="220" t="s">
        <v>1167</v>
      </c>
      <c r="F401" s="220" t="s">
        <v>535</v>
      </c>
      <c r="G401" s="220" t="s">
        <v>1176</v>
      </c>
      <c r="H401" s="220" t="s">
        <v>284</v>
      </c>
      <c r="I401" s="220" t="s">
        <v>337</v>
      </c>
      <c r="J401" s="220">
        <v>50</v>
      </c>
      <c r="K401" s="220">
        <v>60</v>
      </c>
      <c r="L401" s="220">
        <v>45</v>
      </c>
      <c r="M401" s="220">
        <v>100</v>
      </c>
      <c r="N401" s="220">
        <v>80</v>
      </c>
      <c r="O401" s="220">
        <v>65</v>
      </c>
      <c r="P401" s="220">
        <v>150</v>
      </c>
      <c r="Q401" s="239">
        <v>0.3</v>
      </c>
      <c r="R401" s="240">
        <v>2</v>
      </c>
      <c r="S401" s="241" t="s">
        <v>2257</v>
      </c>
      <c r="T401" s="241" t="s">
        <v>2258</v>
      </c>
      <c r="U401" s="241" t="s">
        <v>2259</v>
      </c>
      <c r="V401" s="241" t="s">
        <v>2260</v>
      </c>
      <c r="W401" s="241" t="s">
        <v>2185</v>
      </c>
    </row>
    <row r="402" customHeight="1" spans="1:23">
      <c r="A402" s="223">
        <v>316</v>
      </c>
      <c r="B402" s="223" t="s">
        <v>2261</v>
      </c>
      <c r="C402" s="222" t="s">
        <v>265</v>
      </c>
      <c r="D402" s="222" t="s">
        <v>354</v>
      </c>
      <c r="E402" s="222" t="s">
        <v>842</v>
      </c>
      <c r="F402" s="222" t="s">
        <v>979</v>
      </c>
      <c r="G402" s="222" t="s">
        <v>449</v>
      </c>
      <c r="H402" s="222" t="s">
        <v>981</v>
      </c>
      <c r="I402" s="222" t="s">
        <v>354</v>
      </c>
      <c r="J402" s="222">
        <v>70</v>
      </c>
      <c r="K402" s="222">
        <v>43</v>
      </c>
      <c r="L402" s="222">
        <v>53</v>
      </c>
      <c r="M402" s="222">
        <v>43</v>
      </c>
      <c r="N402" s="222">
        <v>53</v>
      </c>
      <c r="O402" s="222">
        <v>40</v>
      </c>
      <c r="P402" s="222">
        <v>255</v>
      </c>
      <c r="Q402" s="242">
        <v>0.4</v>
      </c>
      <c r="R402" s="243">
        <v>10.3</v>
      </c>
      <c r="S402" s="244" t="s">
        <v>2262</v>
      </c>
      <c r="T402" s="244" t="s">
        <v>2263</v>
      </c>
      <c r="U402" s="244" t="s">
        <v>2264</v>
      </c>
      <c r="V402" s="244" t="s">
        <v>2265</v>
      </c>
      <c r="W402" s="244" t="s">
        <v>2199</v>
      </c>
    </row>
    <row r="403" customHeight="1" spans="1:23">
      <c r="A403" s="221">
        <v>317</v>
      </c>
      <c r="B403" s="221" t="s">
        <v>2266</v>
      </c>
      <c r="C403" s="220" t="s">
        <v>265</v>
      </c>
      <c r="D403" s="220" t="s">
        <v>354</v>
      </c>
      <c r="E403" s="220" t="s">
        <v>842</v>
      </c>
      <c r="F403" s="220" t="s">
        <v>979</v>
      </c>
      <c r="G403" s="220" t="s">
        <v>449</v>
      </c>
      <c r="H403" s="220" t="s">
        <v>981</v>
      </c>
      <c r="I403" s="220" t="s">
        <v>354</v>
      </c>
      <c r="J403" s="220">
        <v>100</v>
      </c>
      <c r="K403" s="220">
        <v>73</v>
      </c>
      <c r="L403" s="220">
        <v>83</v>
      </c>
      <c r="M403" s="220">
        <v>73</v>
      </c>
      <c r="N403" s="220">
        <v>83</v>
      </c>
      <c r="O403" s="220">
        <v>55</v>
      </c>
      <c r="P403" s="220">
        <v>75</v>
      </c>
      <c r="Q403" s="239">
        <v>1.7</v>
      </c>
      <c r="R403" s="240">
        <v>80</v>
      </c>
      <c r="S403" s="241" t="s">
        <v>2267</v>
      </c>
      <c r="T403" s="241" t="s">
        <v>2268</v>
      </c>
      <c r="U403" s="241" t="s">
        <v>2264</v>
      </c>
      <c r="V403" s="241" t="s">
        <v>2269</v>
      </c>
      <c r="W403" s="241"/>
    </row>
    <row r="404" customHeight="1" spans="1:23">
      <c r="A404" s="223">
        <v>318</v>
      </c>
      <c r="B404" s="223" t="s">
        <v>2270</v>
      </c>
      <c r="C404" s="222" t="s">
        <v>277</v>
      </c>
      <c r="D404" s="222" t="s">
        <v>283</v>
      </c>
      <c r="E404" s="222" t="s">
        <v>2271</v>
      </c>
      <c r="F404" s="222" t="s">
        <v>2271</v>
      </c>
      <c r="G404" s="222" t="s">
        <v>1638</v>
      </c>
      <c r="H404" s="222" t="s">
        <v>1202</v>
      </c>
      <c r="I404" s="222" t="s">
        <v>354</v>
      </c>
      <c r="J404" s="222">
        <v>45</v>
      </c>
      <c r="K404" s="222">
        <v>90</v>
      </c>
      <c r="L404" s="222">
        <v>20</v>
      </c>
      <c r="M404" s="222">
        <v>65</v>
      </c>
      <c r="N404" s="222">
        <v>20</v>
      </c>
      <c r="O404" s="222">
        <v>65</v>
      </c>
      <c r="P404" s="222">
        <v>225</v>
      </c>
      <c r="Q404" s="242">
        <v>0.8</v>
      </c>
      <c r="R404" s="243">
        <v>20.8</v>
      </c>
      <c r="S404" s="244" t="s">
        <v>2272</v>
      </c>
      <c r="T404" s="244" t="s">
        <v>2273</v>
      </c>
      <c r="U404" s="244" t="s">
        <v>2274</v>
      </c>
      <c r="V404" s="244" t="s">
        <v>2275</v>
      </c>
      <c r="W404" s="244" t="s">
        <v>1790</v>
      </c>
    </row>
    <row r="405" customHeight="1" spans="1:23">
      <c r="A405" s="221">
        <v>319</v>
      </c>
      <c r="B405" s="221" t="s">
        <v>2276</v>
      </c>
      <c r="C405" s="220" t="s">
        <v>277</v>
      </c>
      <c r="D405" s="220" t="s">
        <v>283</v>
      </c>
      <c r="E405" s="220" t="s">
        <v>2271</v>
      </c>
      <c r="F405" s="220" t="s">
        <v>2271</v>
      </c>
      <c r="G405" s="220" t="s">
        <v>1638</v>
      </c>
      <c r="H405" s="220" t="s">
        <v>1202</v>
      </c>
      <c r="I405" s="220" t="s">
        <v>354</v>
      </c>
      <c r="J405" s="220">
        <v>70</v>
      </c>
      <c r="K405" s="220">
        <v>120</v>
      </c>
      <c r="L405" s="220">
        <v>40</v>
      </c>
      <c r="M405" s="220">
        <v>95</v>
      </c>
      <c r="N405" s="220">
        <v>40</v>
      </c>
      <c r="O405" s="220">
        <v>95</v>
      </c>
      <c r="P405" s="220">
        <v>60</v>
      </c>
      <c r="Q405" s="239">
        <v>1.8</v>
      </c>
      <c r="R405" s="240">
        <v>88.8</v>
      </c>
      <c r="S405" s="241" t="s">
        <v>2277</v>
      </c>
      <c r="T405" s="241" t="s">
        <v>2278</v>
      </c>
      <c r="U405" s="241" t="s">
        <v>2274</v>
      </c>
      <c r="V405" s="241" t="s">
        <v>2279</v>
      </c>
      <c r="W405" s="241" t="s">
        <v>2280</v>
      </c>
    </row>
    <row r="406" customHeight="1" spans="1:23">
      <c r="A406" s="221">
        <v>319.1</v>
      </c>
      <c r="B406" s="221" t="s">
        <v>2281</v>
      </c>
      <c r="C406" s="220" t="s">
        <v>277</v>
      </c>
      <c r="D406" s="220" t="s">
        <v>283</v>
      </c>
      <c r="E406" s="220" t="s">
        <v>2282</v>
      </c>
      <c r="F406" s="220" t="s">
        <v>2282</v>
      </c>
      <c r="G406" s="220" t="s">
        <v>2282</v>
      </c>
      <c r="H406" s="220" t="s">
        <v>1202</v>
      </c>
      <c r="I406" s="220" t="s">
        <v>354</v>
      </c>
      <c r="J406" s="220">
        <v>70</v>
      </c>
      <c r="K406" s="220">
        <v>140</v>
      </c>
      <c r="L406" s="220">
        <v>70</v>
      </c>
      <c r="M406" s="220">
        <v>110</v>
      </c>
      <c r="N406" s="220">
        <v>65</v>
      </c>
      <c r="O406" s="220">
        <v>105</v>
      </c>
      <c r="P406" s="220">
        <v>60</v>
      </c>
      <c r="Q406" s="239">
        <v>2.5</v>
      </c>
      <c r="R406" s="240">
        <v>130.3</v>
      </c>
      <c r="S406" s="241"/>
      <c r="T406" s="241"/>
      <c r="U406" s="241"/>
      <c r="V406" s="241"/>
      <c r="W406" s="241"/>
    </row>
    <row r="407" customHeight="1" spans="1:23">
      <c r="A407" s="223">
        <v>320</v>
      </c>
      <c r="B407" s="223" t="s">
        <v>2283</v>
      </c>
      <c r="C407" s="222" t="s">
        <v>277</v>
      </c>
      <c r="D407" s="222" t="s">
        <v>354</v>
      </c>
      <c r="E407" s="222" t="s">
        <v>1201</v>
      </c>
      <c r="F407" s="222" t="s">
        <v>908</v>
      </c>
      <c r="G407" s="222" t="s">
        <v>1362</v>
      </c>
      <c r="H407" s="222" t="s">
        <v>442</v>
      </c>
      <c r="I407" s="222" t="s">
        <v>1202</v>
      </c>
      <c r="J407" s="222">
        <v>130</v>
      </c>
      <c r="K407" s="222">
        <v>70</v>
      </c>
      <c r="L407" s="222">
        <v>35</v>
      </c>
      <c r="M407" s="222">
        <v>70</v>
      </c>
      <c r="N407" s="222">
        <v>35</v>
      </c>
      <c r="O407" s="222">
        <v>60</v>
      </c>
      <c r="P407" s="222">
        <v>125</v>
      </c>
      <c r="Q407" s="242">
        <v>2</v>
      </c>
      <c r="R407" s="243">
        <v>130</v>
      </c>
      <c r="S407" s="244" t="s">
        <v>2284</v>
      </c>
      <c r="T407" s="244" t="s">
        <v>2285</v>
      </c>
      <c r="U407" s="244" t="s">
        <v>2286</v>
      </c>
      <c r="V407" s="244" t="s">
        <v>2287</v>
      </c>
      <c r="W407" s="244"/>
    </row>
    <row r="408" customHeight="1" spans="1:23">
      <c r="A408" s="221">
        <v>321</v>
      </c>
      <c r="B408" s="221" t="s">
        <v>2288</v>
      </c>
      <c r="C408" s="220" t="s">
        <v>277</v>
      </c>
      <c r="D408" s="220" t="s">
        <v>354</v>
      </c>
      <c r="E408" s="220" t="s">
        <v>1201</v>
      </c>
      <c r="F408" s="220" t="s">
        <v>908</v>
      </c>
      <c r="G408" s="220" t="s">
        <v>1362</v>
      </c>
      <c r="H408" s="220" t="s">
        <v>442</v>
      </c>
      <c r="I408" s="220" t="s">
        <v>1202</v>
      </c>
      <c r="J408" s="220">
        <v>170</v>
      </c>
      <c r="K408" s="220">
        <v>90</v>
      </c>
      <c r="L408" s="220">
        <v>45</v>
      </c>
      <c r="M408" s="220">
        <v>90</v>
      </c>
      <c r="N408" s="220">
        <v>45</v>
      </c>
      <c r="O408" s="220">
        <v>60</v>
      </c>
      <c r="P408" s="220">
        <v>60</v>
      </c>
      <c r="Q408" s="239">
        <v>14.5</v>
      </c>
      <c r="R408" s="240">
        <v>398</v>
      </c>
      <c r="S408" s="241" t="s">
        <v>2289</v>
      </c>
      <c r="T408" s="241" t="s">
        <v>2290</v>
      </c>
      <c r="U408" s="241" t="s">
        <v>2286</v>
      </c>
      <c r="V408" s="241" t="s">
        <v>2291</v>
      </c>
      <c r="W408" s="241"/>
    </row>
    <row r="409" customHeight="1" spans="1:23">
      <c r="A409" s="223">
        <v>322</v>
      </c>
      <c r="B409" s="223" t="s">
        <v>2292</v>
      </c>
      <c r="C409" s="222" t="s">
        <v>276</v>
      </c>
      <c r="D409" s="222" t="s">
        <v>266</v>
      </c>
      <c r="E409" s="222" t="s">
        <v>908</v>
      </c>
      <c r="F409" s="222" t="s">
        <v>2293</v>
      </c>
      <c r="G409" s="222" t="s">
        <v>909</v>
      </c>
      <c r="H409" s="222" t="s">
        <v>442</v>
      </c>
      <c r="I409" s="222" t="s">
        <v>354</v>
      </c>
      <c r="J409" s="222">
        <v>60</v>
      </c>
      <c r="K409" s="222">
        <v>60</v>
      </c>
      <c r="L409" s="222">
        <v>40</v>
      </c>
      <c r="M409" s="222">
        <v>65</v>
      </c>
      <c r="N409" s="222">
        <v>45</v>
      </c>
      <c r="O409" s="222">
        <v>35</v>
      </c>
      <c r="P409" s="222">
        <v>255</v>
      </c>
      <c r="Q409" s="242">
        <v>0.7</v>
      </c>
      <c r="R409" s="243">
        <v>24</v>
      </c>
      <c r="S409" s="244" t="s">
        <v>2294</v>
      </c>
      <c r="T409" s="244" t="s">
        <v>2295</v>
      </c>
      <c r="U409" s="244" t="s">
        <v>2296</v>
      </c>
      <c r="V409" s="244" t="s">
        <v>2297</v>
      </c>
      <c r="W409" s="244"/>
    </row>
    <row r="410" customHeight="1" spans="1:23">
      <c r="A410" s="221">
        <v>323</v>
      </c>
      <c r="B410" s="221" t="s">
        <v>2298</v>
      </c>
      <c r="C410" s="220" t="s">
        <v>276</v>
      </c>
      <c r="D410" s="220" t="s">
        <v>266</v>
      </c>
      <c r="E410" s="220" t="s">
        <v>1781</v>
      </c>
      <c r="F410" s="220" t="s">
        <v>2299</v>
      </c>
      <c r="G410" s="220" t="s">
        <v>741</v>
      </c>
      <c r="H410" s="220" t="s">
        <v>442</v>
      </c>
      <c r="I410" s="220" t="s">
        <v>354</v>
      </c>
      <c r="J410" s="220">
        <v>70</v>
      </c>
      <c r="K410" s="220">
        <v>100</v>
      </c>
      <c r="L410" s="220">
        <v>70</v>
      </c>
      <c r="M410" s="220">
        <v>105</v>
      </c>
      <c r="N410" s="220">
        <v>75</v>
      </c>
      <c r="O410" s="220">
        <v>40</v>
      </c>
      <c r="P410" s="220">
        <v>150</v>
      </c>
      <c r="Q410" s="239">
        <v>1.9</v>
      </c>
      <c r="R410" s="240">
        <v>220</v>
      </c>
      <c r="S410" s="241" t="s">
        <v>2300</v>
      </c>
      <c r="T410" s="241" t="s">
        <v>2301</v>
      </c>
      <c r="U410" s="241" t="s">
        <v>2296</v>
      </c>
      <c r="V410" s="241" t="s">
        <v>2302</v>
      </c>
      <c r="W410" s="241"/>
    </row>
    <row r="411" customHeight="1" spans="1:23">
      <c r="A411" s="221">
        <v>323.1</v>
      </c>
      <c r="B411" s="221" t="s">
        <v>2303</v>
      </c>
      <c r="C411" s="220" t="s">
        <v>276</v>
      </c>
      <c r="D411" s="220" t="s">
        <v>266</v>
      </c>
      <c r="E411" s="220" t="s">
        <v>548</v>
      </c>
      <c r="F411" s="220" t="s">
        <v>548</v>
      </c>
      <c r="G411" s="220" t="s">
        <v>548</v>
      </c>
      <c r="H411" s="220" t="s">
        <v>442</v>
      </c>
      <c r="I411" s="220" t="s">
        <v>354</v>
      </c>
      <c r="J411" s="220">
        <v>70</v>
      </c>
      <c r="K411" s="220">
        <v>120</v>
      </c>
      <c r="L411" s="220">
        <v>100</v>
      </c>
      <c r="M411" s="220">
        <v>145</v>
      </c>
      <c r="N411" s="220">
        <v>105</v>
      </c>
      <c r="O411" s="220">
        <v>20</v>
      </c>
      <c r="P411" s="220">
        <v>150</v>
      </c>
      <c r="Q411" s="239">
        <v>2.5</v>
      </c>
      <c r="R411" s="240">
        <v>320.5</v>
      </c>
      <c r="S411" s="241"/>
      <c r="T411" s="241"/>
      <c r="U411" s="241"/>
      <c r="V411" s="241"/>
      <c r="W411" s="241"/>
    </row>
    <row r="412" customHeight="1" spans="1:23">
      <c r="A412" s="223">
        <v>324</v>
      </c>
      <c r="B412" s="223" t="s">
        <v>2304</v>
      </c>
      <c r="C412" s="222" t="s">
        <v>276</v>
      </c>
      <c r="D412" s="222" t="s">
        <v>354</v>
      </c>
      <c r="E412" s="222" t="s">
        <v>2305</v>
      </c>
      <c r="F412" s="222" t="s">
        <v>373</v>
      </c>
      <c r="G412" s="222" t="s">
        <v>926</v>
      </c>
      <c r="H412" s="222" t="s">
        <v>442</v>
      </c>
      <c r="I412" s="222" t="s">
        <v>354</v>
      </c>
      <c r="J412" s="222">
        <v>70</v>
      </c>
      <c r="K412" s="222">
        <v>85</v>
      </c>
      <c r="L412" s="222">
        <v>140</v>
      </c>
      <c r="M412" s="222">
        <v>85</v>
      </c>
      <c r="N412" s="222">
        <v>70</v>
      </c>
      <c r="O412" s="222">
        <v>20</v>
      </c>
      <c r="P412" s="222">
        <v>90</v>
      </c>
      <c r="Q412" s="242">
        <v>0.5</v>
      </c>
      <c r="R412" s="243">
        <v>80.4</v>
      </c>
      <c r="S412" s="244" t="s">
        <v>2306</v>
      </c>
      <c r="T412" s="244" t="s">
        <v>2307</v>
      </c>
      <c r="U412" s="244" t="s">
        <v>2308</v>
      </c>
      <c r="V412" s="244" t="s">
        <v>2309</v>
      </c>
      <c r="W412" s="244"/>
    </row>
    <row r="413" customHeight="1" spans="1:23">
      <c r="A413" s="221">
        <v>325</v>
      </c>
      <c r="B413" s="221" t="s">
        <v>2310</v>
      </c>
      <c r="C413" s="220" t="s">
        <v>280</v>
      </c>
      <c r="D413" s="220" t="s">
        <v>354</v>
      </c>
      <c r="E413" s="220" t="s">
        <v>352</v>
      </c>
      <c r="F413" s="220" t="s">
        <v>909</v>
      </c>
      <c r="G413" s="220" t="s">
        <v>449</v>
      </c>
      <c r="H413" s="220" t="s">
        <v>442</v>
      </c>
      <c r="I413" s="220" t="s">
        <v>354</v>
      </c>
      <c r="J413" s="220">
        <v>60</v>
      </c>
      <c r="K413" s="220">
        <v>25</v>
      </c>
      <c r="L413" s="220">
        <v>35</v>
      </c>
      <c r="M413" s="220">
        <v>70</v>
      </c>
      <c r="N413" s="220">
        <v>80</v>
      </c>
      <c r="O413" s="220">
        <v>60</v>
      </c>
      <c r="P413" s="220">
        <v>255</v>
      </c>
      <c r="Q413" s="239">
        <v>0.7</v>
      </c>
      <c r="R413" s="240">
        <v>30.6</v>
      </c>
      <c r="S413" s="241" t="s">
        <v>2311</v>
      </c>
      <c r="T413" s="241" t="s">
        <v>2312</v>
      </c>
      <c r="U413" s="241" t="s">
        <v>2313</v>
      </c>
      <c r="V413" s="241" t="s">
        <v>2314</v>
      </c>
      <c r="W413" s="241"/>
    </row>
    <row r="414" customHeight="1" spans="1:23">
      <c r="A414" s="223">
        <v>326</v>
      </c>
      <c r="B414" s="223" t="s">
        <v>2315</v>
      </c>
      <c r="C414" s="222" t="s">
        <v>280</v>
      </c>
      <c r="D414" s="222" t="s">
        <v>354</v>
      </c>
      <c r="E414" s="222" t="s">
        <v>352</v>
      </c>
      <c r="F414" s="222" t="s">
        <v>909</v>
      </c>
      <c r="G414" s="222" t="s">
        <v>449</v>
      </c>
      <c r="H414" s="222" t="s">
        <v>442</v>
      </c>
      <c r="I414" s="222" t="s">
        <v>354</v>
      </c>
      <c r="J414" s="222">
        <v>80</v>
      </c>
      <c r="K414" s="222">
        <v>45</v>
      </c>
      <c r="L414" s="222">
        <v>65</v>
      </c>
      <c r="M414" s="222">
        <v>90</v>
      </c>
      <c r="N414" s="222">
        <v>110</v>
      </c>
      <c r="O414" s="222">
        <v>80</v>
      </c>
      <c r="P414" s="222">
        <v>60</v>
      </c>
      <c r="Q414" s="242">
        <v>0.9</v>
      </c>
      <c r="R414" s="243">
        <v>71.5</v>
      </c>
      <c r="S414" s="244" t="s">
        <v>2316</v>
      </c>
      <c r="T414" s="244" t="s">
        <v>2317</v>
      </c>
      <c r="U414" s="244" t="s">
        <v>2313</v>
      </c>
      <c r="V414" s="244" t="s">
        <v>2318</v>
      </c>
      <c r="W414" s="244"/>
    </row>
    <row r="415" customHeight="1" spans="1:23">
      <c r="A415" s="221">
        <v>327</v>
      </c>
      <c r="B415" s="221" t="s">
        <v>2319</v>
      </c>
      <c r="C415" s="220" t="s">
        <v>262</v>
      </c>
      <c r="D415" s="220" t="s">
        <v>354</v>
      </c>
      <c r="E415" s="220" t="s">
        <v>909</v>
      </c>
      <c r="F415" s="220" t="s">
        <v>425</v>
      </c>
      <c r="G415" s="220" t="s">
        <v>1748</v>
      </c>
      <c r="H415" s="220" t="s">
        <v>442</v>
      </c>
      <c r="I415" s="220" t="s">
        <v>791</v>
      </c>
      <c r="J415" s="220">
        <v>60</v>
      </c>
      <c r="K415" s="220">
        <v>60</v>
      </c>
      <c r="L415" s="220">
        <v>60</v>
      </c>
      <c r="M415" s="220">
        <v>60</v>
      </c>
      <c r="N415" s="220">
        <v>60</v>
      </c>
      <c r="O415" s="220">
        <v>60</v>
      </c>
      <c r="P415" s="220">
        <v>255</v>
      </c>
      <c r="Q415" s="239">
        <v>1.1</v>
      </c>
      <c r="R415" s="240">
        <v>5</v>
      </c>
      <c r="S415" s="241" t="s">
        <v>2320</v>
      </c>
      <c r="T415" s="241" t="s">
        <v>2321</v>
      </c>
      <c r="U415" s="241" t="s">
        <v>2322</v>
      </c>
      <c r="V415" s="241" t="s">
        <v>2323</v>
      </c>
      <c r="W415" s="241" t="s">
        <v>2324</v>
      </c>
    </row>
    <row r="416" customHeight="1" spans="1:23">
      <c r="A416" s="223">
        <v>328</v>
      </c>
      <c r="B416" s="223" t="s">
        <v>2325</v>
      </c>
      <c r="C416" s="222" t="s">
        <v>266</v>
      </c>
      <c r="D416" s="222" t="s">
        <v>354</v>
      </c>
      <c r="E416" s="222" t="s">
        <v>1056</v>
      </c>
      <c r="F416" s="222" t="s">
        <v>672</v>
      </c>
      <c r="G416" s="222" t="s">
        <v>548</v>
      </c>
      <c r="H416" s="222" t="s">
        <v>268</v>
      </c>
      <c r="I416" s="222" t="s">
        <v>282</v>
      </c>
      <c r="J416" s="222">
        <v>45</v>
      </c>
      <c r="K416" s="222">
        <v>100</v>
      </c>
      <c r="L416" s="222">
        <v>45</v>
      </c>
      <c r="M416" s="222">
        <v>45</v>
      </c>
      <c r="N416" s="222">
        <v>45</v>
      </c>
      <c r="O416" s="222">
        <v>10</v>
      </c>
      <c r="P416" s="222">
        <v>255</v>
      </c>
      <c r="Q416" s="242">
        <v>0.7</v>
      </c>
      <c r="R416" s="243">
        <v>15</v>
      </c>
      <c r="S416" s="244" t="s">
        <v>2326</v>
      </c>
      <c r="T416" s="244" t="s">
        <v>2327</v>
      </c>
      <c r="U416" s="244" t="s">
        <v>2328</v>
      </c>
      <c r="V416" s="244" t="s">
        <v>2329</v>
      </c>
      <c r="W416" s="244"/>
    </row>
    <row r="417" customHeight="1" spans="1:23">
      <c r="A417" s="221">
        <v>329</v>
      </c>
      <c r="B417" s="221" t="s">
        <v>2330</v>
      </c>
      <c r="C417" s="220" t="s">
        <v>266</v>
      </c>
      <c r="D417" s="220" t="s">
        <v>282</v>
      </c>
      <c r="E417" s="220" t="s">
        <v>1018</v>
      </c>
      <c r="F417" s="220" t="s">
        <v>1018</v>
      </c>
      <c r="G417" s="220" t="s">
        <v>1018</v>
      </c>
      <c r="H417" s="220" t="s">
        <v>268</v>
      </c>
      <c r="I417" s="220" t="s">
        <v>282</v>
      </c>
      <c r="J417" s="220">
        <v>50</v>
      </c>
      <c r="K417" s="220">
        <v>70</v>
      </c>
      <c r="L417" s="220">
        <v>50</v>
      </c>
      <c r="M417" s="220">
        <v>50</v>
      </c>
      <c r="N417" s="220">
        <v>50</v>
      </c>
      <c r="O417" s="220">
        <v>70</v>
      </c>
      <c r="P417" s="220">
        <v>120</v>
      </c>
      <c r="Q417" s="239">
        <v>1.1</v>
      </c>
      <c r="R417" s="240">
        <v>15.3</v>
      </c>
      <c r="S417" s="241" t="s">
        <v>2331</v>
      </c>
      <c r="T417" s="241" t="s">
        <v>2332</v>
      </c>
      <c r="U417" s="241" t="s">
        <v>2328</v>
      </c>
      <c r="V417" s="241" t="s">
        <v>2333</v>
      </c>
      <c r="W417" s="241"/>
    </row>
    <row r="418" customHeight="1" spans="1:23">
      <c r="A418" s="223">
        <v>330</v>
      </c>
      <c r="B418" s="223" t="s">
        <v>2334</v>
      </c>
      <c r="C418" s="222" t="s">
        <v>266</v>
      </c>
      <c r="D418" s="222" t="s">
        <v>282</v>
      </c>
      <c r="E418" s="222" t="s">
        <v>1018</v>
      </c>
      <c r="F418" s="222" t="s">
        <v>1018</v>
      </c>
      <c r="G418" s="222" t="s">
        <v>1018</v>
      </c>
      <c r="H418" s="222" t="s">
        <v>268</v>
      </c>
      <c r="I418" s="222" t="s">
        <v>282</v>
      </c>
      <c r="J418" s="222">
        <v>80</v>
      </c>
      <c r="K418" s="222">
        <v>100</v>
      </c>
      <c r="L418" s="222">
        <v>80</v>
      </c>
      <c r="M418" s="222">
        <v>80</v>
      </c>
      <c r="N418" s="222">
        <v>80</v>
      </c>
      <c r="O418" s="222">
        <v>100</v>
      </c>
      <c r="P418" s="222">
        <v>45</v>
      </c>
      <c r="Q418" s="242">
        <v>2</v>
      </c>
      <c r="R418" s="243">
        <v>82</v>
      </c>
      <c r="S418" s="244" t="s">
        <v>2335</v>
      </c>
      <c r="T418" s="244" t="s">
        <v>2336</v>
      </c>
      <c r="U418" s="244" t="s">
        <v>2328</v>
      </c>
      <c r="V418" s="244" t="s">
        <v>2337</v>
      </c>
      <c r="W418" s="244"/>
    </row>
    <row r="419" customHeight="1" spans="1:23">
      <c r="A419" s="221">
        <v>331</v>
      </c>
      <c r="B419" s="221" t="s">
        <v>2338</v>
      </c>
      <c r="C419" s="220" t="s">
        <v>278</v>
      </c>
      <c r="D419" s="220" t="s">
        <v>354</v>
      </c>
      <c r="E419" s="220" t="s">
        <v>511</v>
      </c>
      <c r="F419" s="220" t="s">
        <v>511</v>
      </c>
      <c r="G419" s="220" t="s">
        <v>774</v>
      </c>
      <c r="H419" s="220" t="s">
        <v>337</v>
      </c>
      <c r="I419" s="220" t="s">
        <v>791</v>
      </c>
      <c r="J419" s="220">
        <v>50</v>
      </c>
      <c r="K419" s="220">
        <v>85</v>
      </c>
      <c r="L419" s="220">
        <v>40</v>
      </c>
      <c r="M419" s="220">
        <v>85</v>
      </c>
      <c r="N419" s="220">
        <v>40</v>
      </c>
      <c r="O419" s="220">
        <v>35</v>
      </c>
      <c r="P419" s="220">
        <v>190</v>
      </c>
      <c r="Q419" s="239">
        <v>0.4</v>
      </c>
      <c r="R419" s="240">
        <v>51.3</v>
      </c>
      <c r="S419" s="241" t="s">
        <v>2339</v>
      </c>
      <c r="T419" s="241" t="s">
        <v>2340</v>
      </c>
      <c r="U419" s="241" t="s">
        <v>2341</v>
      </c>
      <c r="V419" s="241" t="s">
        <v>2342</v>
      </c>
      <c r="W419" s="241"/>
    </row>
    <row r="420" customHeight="1" spans="1:23">
      <c r="A420" s="223">
        <v>332</v>
      </c>
      <c r="B420" s="223" t="s">
        <v>2343</v>
      </c>
      <c r="C420" s="222" t="s">
        <v>278</v>
      </c>
      <c r="D420" s="222" t="s">
        <v>283</v>
      </c>
      <c r="E420" s="222" t="s">
        <v>511</v>
      </c>
      <c r="F420" s="222" t="s">
        <v>511</v>
      </c>
      <c r="G420" s="222" t="s">
        <v>774</v>
      </c>
      <c r="H420" s="222" t="s">
        <v>337</v>
      </c>
      <c r="I420" s="222" t="s">
        <v>791</v>
      </c>
      <c r="J420" s="222">
        <v>70</v>
      </c>
      <c r="K420" s="222">
        <v>115</v>
      </c>
      <c r="L420" s="222">
        <v>60</v>
      </c>
      <c r="M420" s="222">
        <v>115</v>
      </c>
      <c r="N420" s="222">
        <v>60</v>
      </c>
      <c r="O420" s="222">
        <v>55</v>
      </c>
      <c r="P420" s="222">
        <v>60</v>
      </c>
      <c r="Q420" s="242">
        <v>1.3</v>
      </c>
      <c r="R420" s="243">
        <v>77.4</v>
      </c>
      <c r="S420" s="244" t="s">
        <v>2344</v>
      </c>
      <c r="T420" s="244" t="s">
        <v>2345</v>
      </c>
      <c r="U420" s="244" t="s">
        <v>2341</v>
      </c>
      <c r="V420" s="244" t="s">
        <v>2346</v>
      </c>
      <c r="W420" s="244"/>
    </row>
    <row r="421" customHeight="1" spans="1:23">
      <c r="A421" s="221">
        <v>333</v>
      </c>
      <c r="B421" s="221" t="s">
        <v>2347</v>
      </c>
      <c r="C421" s="220" t="s">
        <v>262</v>
      </c>
      <c r="D421" s="220" t="s">
        <v>264</v>
      </c>
      <c r="E421" s="220" t="s">
        <v>1167</v>
      </c>
      <c r="F421" s="220" t="s">
        <v>1167</v>
      </c>
      <c r="G421" s="220" t="s">
        <v>727</v>
      </c>
      <c r="H421" s="220" t="s">
        <v>264</v>
      </c>
      <c r="I421" s="220" t="s">
        <v>282</v>
      </c>
      <c r="J421" s="220">
        <v>45</v>
      </c>
      <c r="K421" s="220">
        <v>40</v>
      </c>
      <c r="L421" s="220">
        <v>60</v>
      </c>
      <c r="M421" s="220">
        <v>40</v>
      </c>
      <c r="N421" s="220">
        <v>75</v>
      </c>
      <c r="O421" s="220">
        <v>50</v>
      </c>
      <c r="P421" s="220">
        <v>255</v>
      </c>
      <c r="Q421" s="239">
        <v>0.4</v>
      </c>
      <c r="R421" s="240">
        <v>1.2</v>
      </c>
      <c r="S421" s="241" t="s">
        <v>2348</v>
      </c>
      <c r="T421" s="241" t="s">
        <v>2349</v>
      </c>
      <c r="U421" s="241" t="s">
        <v>2350</v>
      </c>
      <c r="V421" s="241" t="s">
        <v>2351</v>
      </c>
      <c r="W421" s="241"/>
    </row>
    <row r="422" customHeight="1" spans="1:23">
      <c r="A422" s="223">
        <v>334</v>
      </c>
      <c r="B422" s="223" t="s">
        <v>2352</v>
      </c>
      <c r="C422" s="222" t="s">
        <v>282</v>
      </c>
      <c r="D422" s="222" t="s">
        <v>264</v>
      </c>
      <c r="E422" s="222" t="s">
        <v>1167</v>
      </c>
      <c r="F422" s="222" t="s">
        <v>1167</v>
      </c>
      <c r="G422" s="222" t="s">
        <v>727</v>
      </c>
      <c r="H422" s="222" t="s">
        <v>264</v>
      </c>
      <c r="I422" s="222" t="s">
        <v>282</v>
      </c>
      <c r="J422" s="222">
        <v>75</v>
      </c>
      <c r="K422" s="222">
        <v>70</v>
      </c>
      <c r="L422" s="222">
        <v>90</v>
      </c>
      <c r="M422" s="222">
        <v>70</v>
      </c>
      <c r="N422" s="222">
        <v>105</v>
      </c>
      <c r="O422" s="222">
        <v>80</v>
      </c>
      <c r="P422" s="222">
        <v>45</v>
      </c>
      <c r="Q422" s="242">
        <v>1.1</v>
      </c>
      <c r="R422" s="243">
        <v>20.6</v>
      </c>
      <c r="S422" s="244" t="s">
        <v>2353</v>
      </c>
      <c r="T422" s="244" t="s">
        <v>2354</v>
      </c>
      <c r="U422" s="244" t="s">
        <v>2350</v>
      </c>
      <c r="V422" s="244" t="s">
        <v>2355</v>
      </c>
      <c r="W422" s="244"/>
    </row>
    <row r="423" customHeight="1" spans="1:23">
      <c r="A423" s="223">
        <v>334.1</v>
      </c>
      <c r="B423" s="223" t="s">
        <v>2356</v>
      </c>
      <c r="C423" s="222" t="s">
        <v>282</v>
      </c>
      <c r="D423" s="222" t="s">
        <v>264</v>
      </c>
      <c r="E423" s="222" t="s">
        <v>2092</v>
      </c>
      <c r="F423" s="222" t="s">
        <v>2092</v>
      </c>
      <c r="G423" s="222" t="s">
        <v>2092</v>
      </c>
      <c r="H423" s="222" t="s">
        <v>264</v>
      </c>
      <c r="I423" s="222" t="s">
        <v>282</v>
      </c>
      <c r="J423" s="222">
        <v>75</v>
      </c>
      <c r="K423" s="222">
        <v>110</v>
      </c>
      <c r="L423" s="222">
        <v>110</v>
      </c>
      <c r="M423" s="222">
        <v>110</v>
      </c>
      <c r="N423" s="222">
        <v>105</v>
      </c>
      <c r="O423" s="222">
        <v>80</v>
      </c>
      <c r="P423" s="222">
        <v>45</v>
      </c>
      <c r="Q423" s="242">
        <v>1.5</v>
      </c>
      <c r="R423" s="243">
        <v>20.6</v>
      </c>
      <c r="S423" s="244"/>
      <c r="T423" s="244"/>
      <c r="U423" s="244"/>
      <c r="V423" s="244"/>
      <c r="W423" s="244"/>
    </row>
    <row r="424" customHeight="1" spans="1:23">
      <c r="A424" s="221">
        <v>335</v>
      </c>
      <c r="B424" s="221" t="s">
        <v>2357</v>
      </c>
      <c r="C424" s="220" t="s">
        <v>262</v>
      </c>
      <c r="D424" s="220" t="s">
        <v>354</v>
      </c>
      <c r="E424" s="220" t="s">
        <v>1370</v>
      </c>
      <c r="F424" s="220" t="s">
        <v>1370</v>
      </c>
      <c r="G424" s="220" t="s">
        <v>2358</v>
      </c>
      <c r="H424" s="220" t="s">
        <v>442</v>
      </c>
      <c r="I424" s="220" t="s">
        <v>354</v>
      </c>
      <c r="J424" s="220">
        <v>73</v>
      </c>
      <c r="K424" s="220">
        <v>115</v>
      </c>
      <c r="L424" s="220">
        <v>60</v>
      </c>
      <c r="M424" s="220">
        <v>60</v>
      </c>
      <c r="N424" s="220">
        <v>60</v>
      </c>
      <c r="O424" s="220">
        <v>90</v>
      </c>
      <c r="P424" s="220">
        <v>90</v>
      </c>
      <c r="Q424" s="239">
        <v>1.3</v>
      </c>
      <c r="R424" s="240">
        <v>40.3</v>
      </c>
      <c r="S424" s="241" t="s">
        <v>2359</v>
      </c>
      <c r="T424" s="241" t="s">
        <v>2360</v>
      </c>
      <c r="U424" s="241" t="s">
        <v>2361</v>
      </c>
      <c r="V424" s="241" t="s">
        <v>2362</v>
      </c>
      <c r="W424" s="241" t="s">
        <v>1790</v>
      </c>
    </row>
    <row r="425" customHeight="1" spans="1:23">
      <c r="A425" s="223">
        <v>336</v>
      </c>
      <c r="B425" s="223" t="s">
        <v>2363</v>
      </c>
      <c r="C425" s="222" t="s">
        <v>265</v>
      </c>
      <c r="D425" s="222" t="s">
        <v>354</v>
      </c>
      <c r="E425" s="222" t="s">
        <v>399</v>
      </c>
      <c r="F425" s="222" t="s">
        <v>399</v>
      </c>
      <c r="G425" s="222" t="s">
        <v>619</v>
      </c>
      <c r="H425" s="222" t="s">
        <v>442</v>
      </c>
      <c r="I425" s="222" t="s">
        <v>282</v>
      </c>
      <c r="J425" s="222">
        <v>73</v>
      </c>
      <c r="K425" s="222">
        <v>100</v>
      </c>
      <c r="L425" s="222">
        <v>60</v>
      </c>
      <c r="M425" s="222">
        <v>100</v>
      </c>
      <c r="N425" s="222">
        <v>60</v>
      </c>
      <c r="O425" s="222">
        <v>65</v>
      </c>
      <c r="P425" s="222">
        <v>90</v>
      </c>
      <c r="Q425" s="242">
        <v>2.7</v>
      </c>
      <c r="R425" s="243">
        <v>52.5</v>
      </c>
      <c r="S425" s="244" t="s">
        <v>2364</v>
      </c>
      <c r="T425" s="244" t="s">
        <v>2365</v>
      </c>
      <c r="U425" s="244" t="s">
        <v>2366</v>
      </c>
      <c r="V425" s="244" t="s">
        <v>2367</v>
      </c>
      <c r="W425" s="244"/>
    </row>
    <row r="426" customHeight="1" spans="1:23">
      <c r="A426" s="221">
        <v>337</v>
      </c>
      <c r="B426" s="221" t="s">
        <v>2368</v>
      </c>
      <c r="C426" s="220" t="s">
        <v>267</v>
      </c>
      <c r="D426" s="220" t="s">
        <v>280</v>
      </c>
      <c r="E426" s="220" t="s">
        <v>1018</v>
      </c>
      <c r="F426" s="220" t="s">
        <v>1018</v>
      </c>
      <c r="G426" s="220" t="s">
        <v>1018</v>
      </c>
      <c r="H426" s="220" t="s">
        <v>856</v>
      </c>
      <c r="I426" s="220" t="s">
        <v>354</v>
      </c>
      <c r="J426" s="220">
        <v>90</v>
      </c>
      <c r="K426" s="220">
        <v>55</v>
      </c>
      <c r="L426" s="220">
        <v>65</v>
      </c>
      <c r="M426" s="220">
        <v>95</v>
      </c>
      <c r="N426" s="220">
        <v>85</v>
      </c>
      <c r="O426" s="220">
        <v>70</v>
      </c>
      <c r="P426" s="220">
        <v>45</v>
      </c>
      <c r="Q426" s="239">
        <v>1</v>
      </c>
      <c r="R426" s="240">
        <v>168</v>
      </c>
      <c r="S426" s="241" t="s">
        <v>2369</v>
      </c>
      <c r="T426" s="241" t="s">
        <v>2370</v>
      </c>
      <c r="U426" s="241"/>
      <c r="V426" s="241" t="s">
        <v>2371</v>
      </c>
      <c r="W426" s="241"/>
    </row>
    <row r="427" customHeight="1" spans="1:23">
      <c r="A427" s="223">
        <v>338</v>
      </c>
      <c r="B427" s="223" t="s">
        <v>2372</v>
      </c>
      <c r="C427" s="222" t="s">
        <v>267</v>
      </c>
      <c r="D427" s="222" t="s">
        <v>280</v>
      </c>
      <c r="E427" s="222" t="s">
        <v>1018</v>
      </c>
      <c r="F427" s="222" t="s">
        <v>1018</v>
      </c>
      <c r="G427" s="222" t="s">
        <v>1018</v>
      </c>
      <c r="H427" s="222" t="s">
        <v>856</v>
      </c>
      <c r="I427" s="222" t="s">
        <v>354</v>
      </c>
      <c r="J427" s="222">
        <v>90</v>
      </c>
      <c r="K427" s="222">
        <v>95</v>
      </c>
      <c r="L427" s="222">
        <v>85</v>
      </c>
      <c r="M427" s="222">
        <v>55</v>
      </c>
      <c r="N427" s="222">
        <v>65</v>
      </c>
      <c r="O427" s="222">
        <v>70</v>
      </c>
      <c r="P427" s="222">
        <v>45</v>
      </c>
      <c r="Q427" s="242">
        <v>1.2</v>
      </c>
      <c r="R427" s="243">
        <v>154</v>
      </c>
      <c r="S427" s="244" t="s">
        <v>2373</v>
      </c>
      <c r="T427" s="244" t="s">
        <v>2374</v>
      </c>
      <c r="U427" s="244"/>
      <c r="V427" s="244" t="s">
        <v>2375</v>
      </c>
      <c r="W427" s="244"/>
    </row>
    <row r="428" customHeight="1" spans="1:23">
      <c r="A428" s="221">
        <v>339</v>
      </c>
      <c r="B428" s="221" t="s">
        <v>2376</v>
      </c>
      <c r="C428" s="220" t="s">
        <v>277</v>
      </c>
      <c r="D428" s="220" t="s">
        <v>266</v>
      </c>
      <c r="E428" s="220" t="s">
        <v>908</v>
      </c>
      <c r="F428" s="220" t="s">
        <v>894</v>
      </c>
      <c r="G428" s="220" t="s">
        <v>966</v>
      </c>
      <c r="H428" s="220" t="s">
        <v>1202</v>
      </c>
      <c r="I428" s="220" t="s">
        <v>354</v>
      </c>
      <c r="J428" s="220">
        <v>50</v>
      </c>
      <c r="K428" s="220">
        <v>48</v>
      </c>
      <c r="L428" s="220">
        <v>43</v>
      </c>
      <c r="M428" s="220">
        <v>46</v>
      </c>
      <c r="N428" s="220">
        <v>41</v>
      </c>
      <c r="O428" s="220">
        <v>60</v>
      </c>
      <c r="P428" s="220">
        <v>190</v>
      </c>
      <c r="Q428" s="239">
        <v>0.4</v>
      </c>
      <c r="R428" s="240">
        <v>1.9</v>
      </c>
      <c r="S428" s="241" t="s">
        <v>2377</v>
      </c>
      <c r="T428" s="241" t="s">
        <v>2378</v>
      </c>
      <c r="U428" s="241" t="s">
        <v>2379</v>
      </c>
      <c r="V428" s="241" t="s">
        <v>2380</v>
      </c>
      <c r="W428" s="241"/>
    </row>
    <row r="429" customHeight="1" spans="1:23">
      <c r="A429" s="223">
        <v>340</v>
      </c>
      <c r="B429" s="223" t="s">
        <v>2381</v>
      </c>
      <c r="C429" s="222" t="s">
        <v>277</v>
      </c>
      <c r="D429" s="222" t="s">
        <v>266</v>
      </c>
      <c r="E429" s="222" t="s">
        <v>908</v>
      </c>
      <c r="F429" s="222" t="s">
        <v>894</v>
      </c>
      <c r="G429" s="222" t="s">
        <v>966</v>
      </c>
      <c r="H429" s="222" t="s">
        <v>1202</v>
      </c>
      <c r="I429" s="222" t="s">
        <v>354</v>
      </c>
      <c r="J429" s="222">
        <v>110</v>
      </c>
      <c r="K429" s="222">
        <v>78</v>
      </c>
      <c r="L429" s="222">
        <v>73</v>
      </c>
      <c r="M429" s="222">
        <v>76</v>
      </c>
      <c r="N429" s="222">
        <v>71</v>
      </c>
      <c r="O429" s="222">
        <v>60</v>
      </c>
      <c r="P429" s="222">
        <v>75</v>
      </c>
      <c r="Q429" s="242">
        <v>0.9</v>
      </c>
      <c r="R429" s="243">
        <v>23.6</v>
      </c>
      <c r="S429" s="244" t="s">
        <v>2382</v>
      </c>
      <c r="T429" s="244" t="s">
        <v>2383</v>
      </c>
      <c r="U429" s="244" t="s">
        <v>2379</v>
      </c>
      <c r="V429" s="244" t="s">
        <v>2384</v>
      </c>
      <c r="W429" s="244"/>
    </row>
    <row r="430" customHeight="1" spans="1:23">
      <c r="A430" s="221">
        <v>341</v>
      </c>
      <c r="B430" s="221" t="s">
        <v>2385</v>
      </c>
      <c r="C430" s="220" t="s">
        <v>277</v>
      </c>
      <c r="D430" s="220" t="s">
        <v>354</v>
      </c>
      <c r="E430" s="220" t="s">
        <v>1056</v>
      </c>
      <c r="F430" s="220" t="s">
        <v>926</v>
      </c>
      <c r="G430" s="220" t="s">
        <v>422</v>
      </c>
      <c r="H430" s="220" t="s">
        <v>377</v>
      </c>
      <c r="I430" s="220" t="s">
        <v>843</v>
      </c>
      <c r="J430" s="220">
        <v>43</v>
      </c>
      <c r="K430" s="220">
        <v>80</v>
      </c>
      <c r="L430" s="220">
        <v>65</v>
      </c>
      <c r="M430" s="220">
        <v>50</v>
      </c>
      <c r="N430" s="220">
        <v>35</v>
      </c>
      <c r="O430" s="220">
        <v>35</v>
      </c>
      <c r="P430" s="220">
        <v>205</v>
      </c>
      <c r="Q430" s="239">
        <v>0.6</v>
      </c>
      <c r="R430" s="240">
        <v>11.5</v>
      </c>
      <c r="S430" s="241" t="s">
        <v>2386</v>
      </c>
      <c r="T430" s="241" t="s">
        <v>2387</v>
      </c>
      <c r="U430" s="241" t="s">
        <v>2388</v>
      </c>
      <c r="V430" s="241" t="s">
        <v>2389</v>
      </c>
      <c r="W430" s="241" t="s">
        <v>2242</v>
      </c>
    </row>
    <row r="431" customHeight="1" spans="1:23">
      <c r="A431" s="223">
        <v>342</v>
      </c>
      <c r="B431" s="223" t="s">
        <v>2390</v>
      </c>
      <c r="C431" s="222" t="s">
        <v>277</v>
      </c>
      <c r="D431" s="222" t="s">
        <v>283</v>
      </c>
      <c r="E431" s="222" t="s">
        <v>1056</v>
      </c>
      <c r="F431" s="222" t="s">
        <v>926</v>
      </c>
      <c r="G431" s="222" t="s">
        <v>422</v>
      </c>
      <c r="H431" s="222" t="s">
        <v>377</v>
      </c>
      <c r="I431" s="222" t="s">
        <v>843</v>
      </c>
      <c r="J431" s="222">
        <v>63</v>
      </c>
      <c r="K431" s="222">
        <v>120</v>
      </c>
      <c r="L431" s="222">
        <v>85</v>
      </c>
      <c r="M431" s="222">
        <v>90</v>
      </c>
      <c r="N431" s="222">
        <v>55</v>
      </c>
      <c r="O431" s="222">
        <v>55</v>
      </c>
      <c r="P431" s="222">
        <v>155</v>
      </c>
      <c r="Q431" s="242">
        <v>1.1</v>
      </c>
      <c r="R431" s="243">
        <v>32.8</v>
      </c>
      <c r="S431" s="244" t="s">
        <v>2391</v>
      </c>
      <c r="T431" s="244" t="s">
        <v>2392</v>
      </c>
      <c r="U431" s="244" t="s">
        <v>2388</v>
      </c>
      <c r="V431" s="244" t="s">
        <v>2393</v>
      </c>
      <c r="W431" s="244"/>
    </row>
    <row r="432" customHeight="1" spans="1:23">
      <c r="A432" s="221">
        <v>343</v>
      </c>
      <c r="B432" s="221" t="s">
        <v>2394</v>
      </c>
      <c r="C432" s="220" t="s">
        <v>266</v>
      </c>
      <c r="D432" s="220" t="s">
        <v>280</v>
      </c>
      <c r="E432" s="220" t="s">
        <v>1018</v>
      </c>
      <c r="F432" s="220" t="s">
        <v>1018</v>
      </c>
      <c r="G432" s="220" t="s">
        <v>1018</v>
      </c>
      <c r="H432" s="220" t="s">
        <v>856</v>
      </c>
      <c r="I432" s="220" t="s">
        <v>354</v>
      </c>
      <c r="J432" s="220">
        <v>40</v>
      </c>
      <c r="K432" s="220">
        <v>40</v>
      </c>
      <c r="L432" s="220">
        <v>55</v>
      </c>
      <c r="M432" s="220">
        <v>40</v>
      </c>
      <c r="N432" s="220">
        <v>70</v>
      </c>
      <c r="O432" s="220">
        <v>55</v>
      </c>
      <c r="P432" s="220">
        <v>255</v>
      </c>
      <c r="Q432" s="239">
        <v>0.5</v>
      </c>
      <c r="R432" s="240">
        <v>21.5</v>
      </c>
      <c r="S432" s="241" t="s">
        <v>2395</v>
      </c>
      <c r="T432" s="241" t="s">
        <v>2396</v>
      </c>
      <c r="U432" s="241"/>
      <c r="V432" s="241" t="s">
        <v>2397</v>
      </c>
      <c r="W432" s="241" t="s">
        <v>1790</v>
      </c>
    </row>
    <row r="433" customHeight="1" spans="1:23">
      <c r="A433" s="223">
        <v>344</v>
      </c>
      <c r="B433" s="223" t="s">
        <v>2398</v>
      </c>
      <c r="C433" s="222" t="s">
        <v>266</v>
      </c>
      <c r="D433" s="222" t="s">
        <v>280</v>
      </c>
      <c r="E433" s="222" t="s">
        <v>1018</v>
      </c>
      <c r="F433" s="222" t="s">
        <v>1018</v>
      </c>
      <c r="G433" s="222" t="s">
        <v>1018</v>
      </c>
      <c r="H433" s="222" t="s">
        <v>856</v>
      </c>
      <c r="I433" s="222" t="s">
        <v>354</v>
      </c>
      <c r="J433" s="222">
        <v>60</v>
      </c>
      <c r="K433" s="222">
        <v>70</v>
      </c>
      <c r="L433" s="222">
        <v>105</v>
      </c>
      <c r="M433" s="222">
        <v>70</v>
      </c>
      <c r="N433" s="222">
        <v>120</v>
      </c>
      <c r="O433" s="222">
        <v>75</v>
      </c>
      <c r="P433" s="222">
        <v>90</v>
      </c>
      <c r="Q433" s="242">
        <v>1.5</v>
      </c>
      <c r="R433" s="243">
        <v>107.9</v>
      </c>
      <c r="S433" s="244" t="s">
        <v>2399</v>
      </c>
      <c r="T433" s="244" t="s">
        <v>2400</v>
      </c>
      <c r="U433" s="244"/>
      <c r="V433" s="244" t="s">
        <v>2397</v>
      </c>
      <c r="W433" s="244"/>
    </row>
    <row r="434" customHeight="1" spans="1:23">
      <c r="A434" s="221">
        <v>345</v>
      </c>
      <c r="B434" s="221" t="s">
        <v>2401</v>
      </c>
      <c r="C434" s="220" t="s">
        <v>267</v>
      </c>
      <c r="D434" s="220" t="s">
        <v>278</v>
      </c>
      <c r="E434" s="220" t="s">
        <v>1818</v>
      </c>
      <c r="F434" s="220" t="s">
        <v>1818</v>
      </c>
      <c r="G434" s="220" t="s">
        <v>2402</v>
      </c>
      <c r="H434" s="220" t="s">
        <v>843</v>
      </c>
      <c r="I434" s="220" t="s">
        <v>354</v>
      </c>
      <c r="J434" s="220">
        <v>66</v>
      </c>
      <c r="K434" s="220">
        <v>41</v>
      </c>
      <c r="L434" s="220">
        <v>77</v>
      </c>
      <c r="M434" s="220">
        <v>61</v>
      </c>
      <c r="N434" s="220">
        <v>87</v>
      </c>
      <c r="O434" s="220">
        <v>23</v>
      </c>
      <c r="P434" s="220">
        <v>45</v>
      </c>
      <c r="Q434" s="239">
        <v>1</v>
      </c>
      <c r="R434" s="240">
        <v>23.8</v>
      </c>
      <c r="S434" s="241" t="s">
        <v>2403</v>
      </c>
      <c r="T434" s="241" t="s">
        <v>2404</v>
      </c>
      <c r="U434" s="241" t="s">
        <v>2405</v>
      </c>
      <c r="V434" s="241" t="s">
        <v>2406</v>
      </c>
      <c r="W434" s="241"/>
    </row>
    <row r="435" customHeight="1" spans="1:23">
      <c r="A435" s="223">
        <v>346</v>
      </c>
      <c r="B435" s="223" t="s">
        <v>2407</v>
      </c>
      <c r="C435" s="222" t="s">
        <v>267</v>
      </c>
      <c r="D435" s="222" t="s">
        <v>278</v>
      </c>
      <c r="E435" s="222" t="s">
        <v>1818</v>
      </c>
      <c r="F435" s="222" t="s">
        <v>1818</v>
      </c>
      <c r="G435" s="222" t="s">
        <v>2402</v>
      </c>
      <c r="H435" s="222" t="s">
        <v>843</v>
      </c>
      <c r="I435" s="222" t="s">
        <v>354</v>
      </c>
      <c r="J435" s="222">
        <v>86</v>
      </c>
      <c r="K435" s="222">
        <v>81</v>
      </c>
      <c r="L435" s="222">
        <v>97</v>
      </c>
      <c r="M435" s="222">
        <v>81</v>
      </c>
      <c r="N435" s="222">
        <v>107</v>
      </c>
      <c r="O435" s="222">
        <v>43</v>
      </c>
      <c r="P435" s="222">
        <v>45</v>
      </c>
      <c r="Q435" s="242">
        <v>1.5</v>
      </c>
      <c r="R435" s="243">
        <v>60.4</v>
      </c>
      <c r="S435" s="244" t="s">
        <v>2408</v>
      </c>
      <c r="T435" s="244" t="s">
        <v>2409</v>
      </c>
      <c r="U435" s="244" t="s">
        <v>2405</v>
      </c>
      <c r="V435" s="244" t="s">
        <v>2410</v>
      </c>
      <c r="W435" s="244"/>
    </row>
    <row r="436" customHeight="1" spans="1:23">
      <c r="A436" s="221">
        <v>347</v>
      </c>
      <c r="B436" s="221" t="s">
        <v>2411</v>
      </c>
      <c r="C436" s="220" t="s">
        <v>267</v>
      </c>
      <c r="D436" s="220" t="s">
        <v>268</v>
      </c>
      <c r="E436" s="220" t="s">
        <v>1105</v>
      </c>
      <c r="F436" s="220" t="s">
        <v>1105</v>
      </c>
      <c r="G436" s="220" t="s">
        <v>728</v>
      </c>
      <c r="H436" s="220" t="s">
        <v>843</v>
      </c>
      <c r="I436" s="220" t="s">
        <v>354</v>
      </c>
      <c r="J436" s="220">
        <v>45</v>
      </c>
      <c r="K436" s="220">
        <v>95</v>
      </c>
      <c r="L436" s="220">
        <v>50</v>
      </c>
      <c r="M436" s="220">
        <v>40</v>
      </c>
      <c r="N436" s="220">
        <v>50</v>
      </c>
      <c r="O436" s="220">
        <v>75</v>
      </c>
      <c r="P436" s="220">
        <v>45</v>
      </c>
      <c r="Q436" s="239">
        <v>0.7</v>
      </c>
      <c r="R436" s="240">
        <v>12.5</v>
      </c>
      <c r="S436" s="241" t="s">
        <v>2412</v>
      </c>
      <c r="T436" s="241" t="s">
        <v>2413</v>
      </c>
      <c r="U436" s="241" t="s">
        <v>2414</v>
      </c>
      <c r="V436" s="241" t="s">
        <v>2415</v>
      </c>
      <c r="W436" s="241"/>
    </row>
    <row r="437" customHeight="1" spans="1:23">
      <c r="A437" s="223">
        <v>348</v>
      </c>
      <c r="B437" s="223" t="s">
        <v>2416</v>
      </c>
      <c r="C437" s="222" t="s">
        <v>267</v>
      </c>
      <c r="D437" s="222" t="s">
        <v>268</v>
      </c>
      <c r="E437" s="222" t="s">
        <v>1105</v>
      </c>
      <c r="F437" s="222" t="s">
        <v>1105</v>
      </c>
      <c r="G437" s="222" t="s">
        <v>728</v>
      </c>
      <c r="H437" s="222" t="s">
        <v>843</v>
      </c>
      <c r="I437" s="222" t="s">
        <v>354</v>
      </c>
      <c r="J437" s="222">
        <v>75</v>
      </c>
      <c r="K437" s="222">
        <v>125</v>
      </c>
      <c r="L437" s="222">
        <v>100</v>
      </c>
      <c r="M437" s="222">
        <v>70</v>
      </c>
      <c r="N437" s="222">
        <v>80</v>
      </c>
      <c r="O437" s="222">
        <v>45</v>
      </c>
      <c r="P437" s="222">
        <v>45</v>
      </c>
      <c r="Q437" s="242">
        <v>1.5</v>
      </c>
      <c r="R437" s="243">
        <v>68.2</v>
      </c>
      <c r="S437" s="244" t="s">
        <v>2412</v>
      </c>
      <c r="T437" s="244" t="s">
        <v>2417</v>
      </c>
      <c r="U437" s="244" t="s">
        <v>2414</v>
      </c>
      <c r="V437" s="244" t="s">
        <v>2418</v>
      </c>
      <c r="W437" s="244"/>
    </row>
    <row r="438" customHeight="1" spans="1:23">
      <c r="A438" s="221">
        <v>349</v>
      </c>
      <c r="B438" s="221" t="s">
        <v>2419</v>
      </c>
      <c r="C438" s="220" t="s">
        <v>277</v>
      </c>
      <c r="D438" s="220" t="s">
        <v>354</v>
      </c>
      <c r="E438" s="220" t="s">
        <v>728</v>
      </c>
      <c r="F438" s="220" t="s">
        <v>908</v>
      </c>
      <c r="G438" s="220" t="s">
        <v>422</v>
      </c>
      <c r="H438" s="220" t="s">
        <v>377</v>
      </c>
      <c r="I438" s="220" t="s">
        <v>282</v>
      </c>
      <c r="J438" s="220">
        <v>20</v>
      </c>
      <c r="K438" s="220">
        <v>15</v>
      </c>
      <c r="L438" s="220">
        <v>20</v>
      </c>
      <c r="M438" s="220">
        <v>10</v>
      </c>
      <c r="N438" s="220">
        <v>55</v>
      </c>
      <c r="O438" s="220">
        <v>80</v>
      </c>
      <c r="P438" s="220">
        <v>255</v>
      </c>
      <c r="Q438" s="239">
        <v>0.6</v>
      </c>
      <c r="R438" s="240">
        <v>7.4</v>
      </c>
      <c r="S438" s="241" t="s">
        <v>1287</v>
      </c>
      <c r="T438" s="241" t="s">
        <v>2420</v>
      </c>
      <c r="U438" s="241" t="s">
        <v>2421</v>
      </c>
      <c r="V438" s="241" t="s">
        <v>2422</v>
      </c>
      <c r="W438" s="241"/>
    </row>
    <row r="439" customHeight="1" spans="1:23">
      <c r="A439" s="223">
        <v>350</v>
      </c>
      <c r="B439" s="223" t="s">
        <v>2423</v>
      </c>
      <c r="C439" s="222" t="s">
        <v>277</v>
      </c>
      <c r="D439" s="222" t="s">
        <v>354</v>
      </c>
      <c r="E439" s="222" t="s">
        <v>1405</v>
      </c>
      <c r="F439" s="222" t="s">
        <v>607</v>
      </c>
      <c r="G439" s="222" t="s">
        <v>568</v>
      </c>
      <c r="H439" s="222" t="s">
        <v>377</v>
      </c>
      <c r="I439" s="222" t="s">
        <v>282</v>
      </c>
      <c r="J439" s="222">
        <v>95</v>
      </c>
      <c r="K439" s="222">
        <v>60</v>
      </c>
      <c r="L439" s="222">
        <v>79</v>
      </c>
      <c r="M439" s="222">
        <v>100</v>
      </c>
      <c r="N439" s="222">
        <v>125</v>
      </c>
      <c r="O439" s="222">
        <v>81</v>
      </c>
      <c r="P439" s="222">
        <v>60</v>
      </c>
      <c r="Q439" s="242">
        <v>6.2</v>
      </c>
      <c r="R439" s="243">
        <v>162</v>
      </c>
      <c r="S439" s="244" t="s">
        <v>2424</v>
      </c>
      <c r="T439" s="244" t="s">
        <v>2425</v>
      </c>
      <c r="U439" s="244" t="s">
        <v>2421</v>
      </c>
      <c r="V439" s="244" t="s">
        <v>2426</v>
      </c>
      <c r="W439" s="244" t="s">
        <v>2427</v>
      </c>
    </row>
    <row r="440" customHeight="1" spans="1:23">
      <c r="A440" s="221">
        <v>351</v>
      </c>
      <c r="B440" s="221" t="s">
        <v>2428</v>
      </c>
      <c r="C440" s="220" t="s">
        <v>262</v>
      </c>
      <c r="D440" s="220" t="s">
        <v>354</v>
      </c>
      <c r="E440" s="220" t="s">
        <v>2429</v>
      </c>
      <c r="F440" s="220" t="s">
        <v>2429</v>
      </c>
      <c r="G440" s="220" t="s">
        <v>2429</v>
      </c>
      <c r="H440" s="220" t="s">
        <v>284</v>
      </c>
      <c r="I440" s="220" t="s">
        <v>981</v>
      </c>
      <c r="J440" s="220">
        <v>70</v>
      </c>
      <c r="K440" s="220">
        <v>70</v>
      </c>
      <c r="L440" s="220">
        <v>70</v>
      </c>
      <c r="M440" s="220">
        <v>70</v>
      </c>
      <c r="N440" s="220">
        <v>70</v>
      </c>
      <c r="O440" s="220">
        <v>70</v>
      </c>
      <c r="P440" s="220">
        <v>45</v>
      </c>
      <c r="Q440" s="239">
        <v>0.3</v>
      </c>
      <c r="R440" s="240">
        <v>0.8</v>
      </c>
      <c r="S440" s="241" t="s">
        <v>2430</v>
      </c>
      <c r="T440" s="241" t="s">
        <v>2431</v>
      </c>
      <c r="U440" s="241" t="s">
        <v>2432</v>
      </c>
      <c r="V440" s="241" t="s">
        <v>2433</v>
      </c>
      <c r="W440" s="241"/>
    </row>
    <row r="441" customHeight="1" spans="1:23">
      <c r="A441" s="221">
        <v>351.1</v>
      </c>
      <c r="B441" s="221" t="s">
        <v>2434</v>
      </c>
      <c r="C441" s="220" t="s">
        <v>276</v>
      </c>
      <c r="D441" s="220" t="s">
        <v>354</v>
      </c>
      <c r="E441" s="220" t="s">
        <v>2429</v>
      </c>
      <c r="F441" s="220" t="s">
        <v>2429</v>
      </c>
      <c r="G441" s="220" t="s">
        <v>2429</v>
      </c>
      <c r="H441" s="220" t="s">
        <v>284</v>
      </c>
      <c r="I441" s="220" t="s">
        <v>981</v>
      </c>
      <c r="J441" s="220">
        <v>70</v>
      </c>
      <c r="K441" s="220">
        <v>70</v>
      </c>
      <c r="L441" s="220">
        <v>70</v>
      </c>
      <c r="M441" s="220">
        <v>70</v>
      </c>
      <c r="N441" s="220">
        <v>70</v>
      </c>
      <c r="O441" s="220">
        <v>70</v>
      </c>
      <c r="P441" s="220">
        <v>45</v>
      </c>
      <c r="Q441" s="239">
        <v>0.3</v>
      </c>
      <c r="R441" s="240">
        <v>0.8</v>
      </c>
      <c r="S441" s="241"/>
      <c r="T441" s="241"/>
      <c r="U441" s="241"/>
      <c r="V441" s="241"/>
      <c r="W441" s="241"/>
    </row>
    <row r="442" customHeight="1" spans="1:23">
      <c r="A442" s="221">
        <v>351.2</v>
      </c>
      <c r="B442" s="221" t="s">
        <v>2435</v>
      </c>
      <c r="C442" s="220" t="s">
        <v>277</v>
      </c>
      <c r="D442" s="220" t="s">
        <v>354</v>
      </c>
      <c r="E442" s="220" t="s">
        <v>2429</v>
      </c>
      <c r="F442" s="220" t="s">
        <v>2429</v>
      </c>
      <c r="G442" s="220" t="s">
        <v>2429</v>
      </c>
      <c r="H442" s="220" t="s">
        <v>284</v>
      </c>
      <c r="I442" s="220" t="s">
        <v>981</v>
      </c>
      <c r="J442" s="220">
        <v>70</v>
      </c>
      <c r="K442" s="220">
        <v>70</v>
      </c>
      <c r="L442" s="220">
        <v>70</v>
      </c>
      <c r="M442" s="220">
        <v>70</v>
      </c>
      <c r="N442" s="220">
        <v>70</v>
      </c>
      <c r="O442" s="220">
        <v>70</v>
      </c>
      <c r="P442" s="220">
        <v>45</v>
      </c>
      <c r="Q442" s="239">
        <v>0.3</v>
      </c>
      <c r="R442" s="240">
        <v>0.8</v>
      </c>
      <c r="S442" s="241"/>
      <c r="T442" s="241"/>
      <c r="U442" s="241"/>
      <c r="V442" s="241"/>
      <c r="W442" s="241"/>
    </row>
    <row r="443" customHeight="1" spans="1:23">
      <c r="A443" s="221">
        <v>351.3</v>
      </c>
      <c r="B443" s="221" t="s">
        <v>2436</v>
      </c>
      <c r="C443" s="220" t="s">
        <v>281</v>
      </c>
      <c r="D443" s="220" t="s">
        <v>354</v>
      </c>
      <c r="E443" s="220" t="s">
        <v>2429</v>
      </c>
      <c r="F443" s="220" t="s">
        <v>2429</v>
      </c>
      <c r="G443" s="220" t="s">
        <v>2429</v>
      </c>
      <c r="H443" s="220" t="s">
        <v>284</v>
      </c>
      <c r="I443" s="220" t="s">
        <v>981</v>
      </c>
      <c r="J443" s="220">
        <v>70</v>
      </c>
      <c r="K443" s="220">
        <v>70</v>
      </c>
      <c r="L443" s="220">
        <v>70</v>
      </c>
      <c r="M443" s="220">
        <v>70</v>
      </c>
      <c r="N443" s="220">
        <v>70</v>
      </c>
      <c r="O443" s="220">
        <v>70</v>
      </c>
      <c r="P443" s="220">
        <v>45</v>
      </c>
      <c r="Q443" s="239">
        <v>0.3</v>
      </c>
      <c r="R443" s="240">
        <v>0.8</v>
      </c>
      <c r="S443" s="241"/>
      <c r="T443" s="241"/>
      <c r="U443" s="241"/>
      <c r="V443" s="241"/>
      <c r="W443" s="241"/>
    </row>
    <row r="444" customHeight="1" spans="1:23">
      <c r="A444" s="223">
        <v>352</v>
      </c>
      <c r="B444" s="223" t="s">
        <v>2437</v>
      </c>
      <c r="C444" s="222" t="s">
        <v>262</v>
      </c>
      <c r="D444" s="222" t="s">
        <v>354</v>
      </c>
      <c r="E444" s="222" t="s">
        <v>2438</v>
      </c>
      <c r="F444" s="222" t="s">
        <v>2438</v>
      </c>
      <c r="G444" s="222" t="s">
        <v>2439</v>
      </c>
      <c r="H444" s="222" t="s">
        <v>442</v>
      </c>
      <c r="I444" s="222" t="s">
        <v>354</v>
      </c>
      <c r="J444" s="222">
        <v>60</v>
      </c>
      <c r="K444" s="222">
        <v>90</v>
      </c>
      <c r="L444" s="222">
        <v>70</v>
      </c>
      <c r="M444" s="222">
        <v>60</v>
      </c>
      <c r="N444" s="222">
        <v>120</v>
      </c>
      <c r="O444" s="222">
        <v>40</v>
      </c>
      <c r="P444" s="222">
        <v>200</v>
      </c>
      <c r="Q444" s="242">
        <v>1</v>
      </c>
      <c r="R444" s="243">
        <v>22</v>
      </c>
      <c r="S444" s="244" t="s">
        <v>2440</v>
      </c>
      <c r="T444" s="244" t="s">
        <v>2441</v>
      </c>
      <c r="U444" s="244" t="s">
        <v>2442</v>
      </c>
      <c r="V444" s="244" t="s">
        <v>2443</v>
      </c>
      <c r="W444" s="244" t="s">
        <v>2444</v>
      </c>
    </row>
    <row r="445" customHeight="1" spans="1:23">
      <c r="A445" s="221">
        <v>353</v>
      </c>
      <c r="B445" s="221" t="s">
        <v>2445</v>
      </c>
      <c r="C445" s="220" t="s">
        <v>269</v>
      </c>
      <c r="D445" s="220" t="s">
        <v>354</v>
      </c>
      <c r="E445" s="220" t="s">
        <v>1044</v>
      </c>
      <c r="F445" s="220" t="s">
        <v>612</v>
      </c>
      <c r="G445" s="220" t="s">
        <v>1029</v>
      </c>
      <c r="H445" s="220" t="s">
        <v>981</v>
      </c>
      <c r="I445" s="220" t="s">
        <v>354</v>
      </c>
      <c r="J445" s="220">
        <v>44</v>
      </c>
      <c r="K445" s="220">
        <v>75</v>
      </c>
      <c r="L445" s="220">
        <v>35</v>
      </c>
      <c r="M445" s="220">
        <v>63</v>
      </c>
      <c r="N445" s="220">
        <v>33</v>
      </c>
      <c r="O445" s="220">
        <v>45</v>
      </c>
      <c r="P445" s="220">
        <v>225</v>
      </c>
      <c r="Q445" s="239">
        <v>0.6</v>
      </c>
      <c r="R445" s="240">
        <v>2.3</v>
      </c>
      <c r="S445" s="241" t="s">
        <v>2446</v>
      </c>
      <c r="T445" s="241" t="s">
        <v>2447</v>
      </c>
      <c r="U445" s="241" t="s">
        <v>2448</v>
      </c>
      <c r="V445" s="241" t="s">
        <v>2449</v>
      </c>
      <c r="W445" s="241"/>
    </row>
    <row r="446" customHeight="1" spans="1:23">
      <c r="A446" s="223">
        <v>354</v>
      </c>
      <c r="B446" s="223" t="s">
        <v>2450</v>
      </c>
      <c r="C446" s="222" t="s">
        <v>269</v>
      </c>
      <c r="D446" s="222" t="s">
        <v>354</v>
      </c>
      <c r="E446" s="222" t="s">
        <v>1044</v>
      </c>
      <c r="F446" s="222" t="s">
        <v>612</v>
      </c>
      <c r="G446" s="222" t="s">
        <v>1029</v>
      </c>
      <c r="H446" s="222" t="s">
        <v>981</v>
      </c>
      <c r="I446" s="222" t="s">
        <v>354</v>
      </c>
      <c r="J446" s="222">
        <v>64</v>
      </c>
      <c r="K446" s="222">
        <v>115</v>
      </c>
      <c r="L446" s="222">
        <v>65</v>
      </c>
      <c r="M446" s="222">
        <v>83</v>
      </c>
      <c r="N446" s="222">
        <v>63</v>
      </c>
      <c r="O446" s="222">
        <v>65</v>
      </c>
      <c r="P446" s="222">
        <v>45</v>
      </c>
      <c r="Q446" s="242">
        <v>1.1</v>
      </c>
      <c r="R446" s="243">
        <v>12.5</v>
      </c>
      <c r="S446" s="244" t="s">
        <v>2451</v>
      </c>
      <c r="T446" s="244" t="s">
        <v>2452</v>
      </c>
      <c r="U446" s="244" t="s">
        <v>2448</v>
      </c>
      <c r="V446" s="244" t="s">
        <v>2453</v>
      </c>
      <c r="W446" s="244" t="s">
        <v>2454</v>
      </c>
    </row>
    <row r="447" customHeight="1" spans="1:23">
      <c r="A447" s="223">
        <v>354.1</v>
      </c>
      <c r="B447" s="223" t="s">
        <v>2455</v>
      </c>
      <c r="C447" s="222" t="s">
        <v>269</v>
      </c>
      <c r="D447" s="222" t="s">
        <v>354</v>
      </c>
      <c r="E447" s="222" t="s">
        <v>1665</v>
      </c>
      <c r="F447" s="222" t="s">
        <v>1665</v>
      </c>
      <c r="G447" s="222" t="s">
        <v>1665</v>
      </c>
      <c r="H447" s="222" t="s">
        <v>981</v>
      </c>
      <c r="I447" s="222" t="s">
        <v>354</v>
      </c>
      <c r="J447" s="222">
        <v>64</v>
      </c>
      <c r="K447" s="222">
        <v>165</v>
      </c>
      <c r="L447" s="222">
        <v>75</v>
      </c>
      <c r="M447" s="222">
        <v>93</v>
      </c>
      <c r="N447" s="222">
        <v>83</v>
      </c>
      <c r="O447" s="222">
        <v>75</v>
      </c>
      <c r="P447" s="222">
        <v>45</v>
      </c>
      <c r="Q447" s="242">
        <v>1.2</v>
      </c>
      <c r="R447" s="243">
        <v>13</v>
      </c>
      <c r="S447" s="244"/>
      <c r="T447" s="244"/>
      <c r="U447" s="244"/>
      <c r="V447" s="244"/>
      <c r="W447" s="244"/>
    </row>
    <row r="448" customHeight="1" spans="1:23">
      <c r="A448" s="221">
        <v>355</v>
      </c>
      <c r="B448" s="221" t="s">
        <v>2456</v>
      </c>
      <c r="C448" s="220" t="s">
        <v>269</v>
      </c>
      <c r="D448" s="220" t="s">
        <v>354</v>
      </c>
      <c r="E448" s="220" t="s">
        <v>1018</v>
      </c>
      <c r="F448" s="220" t="s">
        <v>1018</v>
      </c>
      <c r="G448" s="220" t="s">
        <v>612</v>
      </c>
      <c r="H448" s="220" t="s">
        <v>981</v>
      </c>
      <c r="I448" s="220" t="s">
        <v>354</v>
      </c>
      <c r="J448" s="220">
        <v>20</v>
      </c>
      <c r="K448" s="220">
        <v>40</v>
      </c>
      <c r="L448" s="220">
        <v>90</v>
      </c>
      <c r="M448" s="220">
        <v>30</v>
      </c>
      <c r="N448" s="220">
        <v>90</v>
      </c>
      <c r="O448" s="220">
        <v>25</v>
      </c>
      <c r="P448" s="220">
        <v>190</v>
      </c>
      <c r="Q448" s="239">
        <v>0.8</v>
      </c>
      <c r="R448" s="240">
        <v>15</v>
      </c>
      <c r="S448" s="241" t="s">
        <v>2457</v>
      </c>
      <c r="T448" s="241" t="s">
        <v>2458</v>
      </c>
      <c r="U448" s="241" t="s">
        <v>2459</v>
      </c>
      <c r="V448" s="241" t="s">
        <v>2460</v>
      </c>
      <c r="W448" s="241"/>
    </row>
    <row r="449" customHeight="1" spans="1:23">
      <c r="A449" s="223">
        <v>356</v>
      </c>
      <c r="B449" s="223" t="s">
        <v>2461</v>
      </c>
      <c r="C449" s="222" t="s">
        <v>269</v>
      </c>
      <c r="D449" s="222" t="s">
        <v>354</v>
      </c>
      <c r="E449" s="222" t="s">
        <v>1362</v>
      </c>
      <c r="F449" s="222" t="s">
        <v>1362</v>
      </c>
      <c r="G449" s="222" t="s">
        <v>612</v>
      </c>
      <c r="H449" s="222" t="s">
        <v>981</v>
      </c>
      <c r="I449" s="222" t="s">
        <v>354</v>
      </c>
      <c r="J449" s="222">
        <v>40</v>
      </c>
      <c r="K449" s="222">
        <v>70</v>
      </c>
      <c r="L449" s="222">
        <v>130</v>
      </c>
      <c r="M449" s="222">
        <v>60</v>
      </c>
      <c r="N449" s="222">
        <v>130</v>
      </c>
      <c r="O449" s="222">
        <v>25</v>
      </c>
      <c r="P449" s="222">
        <v>90</v>
      </c>
      <c r="Q449" s="242">
        <v>1.6</v>
      </c>
      <c r="R449" s="243">
        <v>30.6</v>
      </c>
      <c r="S449" s="244" t="s">
        <v>2462</v>
      </c>
      <c r="T449" s="244" t="s">
        <v>2463</v>
      </c>
      <c r="U449" s="244" t="s">
        <v>2459</v>
      </c>
      <c r="V449" s="244" t="s">
        <v>2464</v>
      </c>
      <c r="W449" s="244"/>
    </row>
    <row r="450" customHeight="1" spans="1:23">
      <c r="A450" s="221">
        <v>357</v>
      </c>
      <c r="B450" s="221" t="s">
        <v>2465</v>
      </c>
      <c r="C450" s="220" t="s">
        <v>278</v>
      </c>
      <c r="D450" s="220" t="s">
        <v>264</v>
      </c>
      <c r="E450" s="220" t="s">
        <v>335</v>
      </c>
      <c r="F450" s="220" t="s">
        <v>356</v>
      </c>
      <c r="G450" s="220" t="s">
        <v>1088</v>
      </c>
      <c r="H450" s="220" t="s">
        <v>336</v>
      </c>
      <c r="I450" s="220" t="s">
        <v>337</v>
      </c>
      <c r="J450" s="220">
        <v>99</v>
      </c>
      <c r="K450" s="220">
        <v>68</v>
      </c>
      <c r="L450" s="220">
        <v>83</v>
      </c>
      <c r="M450" s="220">
        <v>72</v>
      </c>
      <c r="N450" s="220">
        <v>87</v>
      </c>
      <c r="O450" s="220">
        <v>51</v>
      </c>
      <c r="P450" s="220">
        <v>200</v>
      </c>
      <c r="Q450" s="239">
        <v>2</v>
      </c>
      <c r="R450" s="240">
        <v>100</v>
      </c>
      <c r="S450" s="241" t="s">
        <v>2466</v>
      </c>
      <c r="T450" s="241" t="s">
        <v>2467</v>
      </c>
      <c r="U450" s="241" t="s">
        <v>2468</v>
      </c>
      <c r="V450" s="241" t="s">
        <v>2469</v>
      </c>
      <c r="W450" s="241"/>
    </row>
    <row r="451" customHeight="1" spans="1:23">
      <c r="A451" s="223">
        <v>358</v>
      </c>
      <c r="B451" s="223" t="s">
        <v>2470</v>
      </c>
      <c r="C451" s="222" t="s">
        <v>280</v>
      </c>
      <c r="D451" s="222" t="s">
        <v>354</v>
      </c>
      <c r="E451" s="222" t="s">
        <v>1018</v>
      </c>
      <c r="F451" s="222" t="s">
        <v>1018</v>
      </c>
      <c r="G451" s="222" t="s">
        <v>1018</v>
      </c>
      <c r="H451" s="222" t="s">
        <v>981</v>
      </c>
      <c r="I451" s="222" t="s">
        <v>354</v>
      </c>
      <c r="J451" s="222">
        <v>75</v>
      </c>
      <c r="K451" s="222">
        <v>50</v>
      </c>
      <c r="L451" s="222">
        <v>80</v>
      </c>
      <c r="M451" s="222">
        <v>95</v>
      </c>
      <c r="N451" s="222">
        <v>90</v>
      </c>
      <c r="O451" s="222">
        <v>65</v>
      </c>
      <c r="P451" s="222">
        <v>45</v>
      </c>
      <c r="Q451" s="242">
        <v>0.6</v>
      </c>
      <c r="R451" s="243">
        <v>1</v>
      </c>
      <c r="S451" s="244" t="s">
        <v>2471</v>
      </c>
      <c r="T451" s="244" t="s">
        <v>2472</v>
      </c>
      <c r="U451" s="244" t="s">
        <v>2473</v>
      </c>
      <c r="V451" s="244" t="s">
        <v>2474</v>
      </c>
      <c r="W451" s="244"/>
    </row>
    <row r="452" customHeight="1" spans="1:23">
      <c r="A452" s="223">
        <v>358.1</v>
      </c>
      <c r="B452" s="223" t="s">
        <v>2475</v>
      </c>
      <c r="C452" s="222" t="s">
        <v>280</v>
      </c>
      <c r="D452" s="222" t="s">
        <v>270</v>
      </c>
      <c r="E452" s="222" t="s">
        <v>1018</v>
      </c>
      <c r="F452" s="222" t="s">
        <v>1018</v>
      </c>
      <c r="G452" s="222" t="s">
        <v>1018</v>
      </c>
      <c r="H452" s="222" t="s">
        <v>981</v>
      </c>
      <c r="I452" s="222" t="s">
        <v>354</v>
      </c>
      <c r="J452" s="222">
        <v>75</v>
      </c>
      <c r="K452" s="222">
        <v>50</v>
      </c>
      <c r="L452" s="222">
        <v>110</v>
      </c>
      <c r="M452" s="222">
        <v>135</v>
      </c>
      <c r="N452" s="222">
        <v>120</v>
      </c>
      <c r="O452" s="222">
        <v>65</v>
      </c>
      <c r="P452" s="222">
        <v>45</v>
      </c>
      <c r="Q452" s="242">
        <v>1.2</v>
      </c>
      <c r="R452" s="243">
        <v>8</v>
      </c>
      <c r="S452" s="244"/>
      <c r="T452" s="244"/>
      <c r="U452" s="244"/>
      <c r="V452" s="244"/>
      <c r="W452" s="244"/>
    </row>
    <row r="453" customHeight="1" spans="1:23">
      <c r="A453" s="221">
        <v>359</v>
      </c>
      <c r="B453" s="221" t="s">
        <v>2476</v>
      </c>
      <c r="C453" s="220" t="s">
        <v>283</v>
      </c>
      <c r="D453" s="220" t="s">
        <v>354</v>
      </c>
      <c r="E453" s="220" t="s">
        <v>1362</v>
      </c>
      <c r="F453" s="220" t="s">
        <v>1553</v>
      </c>
      <c r="G453" s="220" t="s">
        <v>754</v>
      </c>
      <c r="H453" s="220" t="s">
        <v>442</v>
      </c>
      <c r="I453" s="220" t="s">
        <v>354</v>
      </c>
      <c r="J453" s="220">
        <v>65</v>
      </c>
      <c r="K453" s="220">
        <v>130</v>
      </c>
      <c r="L453" s="220">
        <v>60</v>
      </c>
      <c r="M453" s="220">
        <v>75</v>
      </c>
      <c r="N453" s="220">
        <v>60</v>
      </c>
      <c r="O453" s="220">
        <v>75</v>
      </c>
      <c r="P453" s="220">
        <v>30</v>
      </c>
      <c r="Q453" s="239">
        <v>1.2</v>
      </c>
      <c r="R453" s="240">
        <v>47</v>
      </c>
      <c r="S453" s="241" t="s">
        <v>2477</v>
      </c>
      <c r="T453" s="241" t="s">
        <v>2478</v>
      </c>
      <c r="U453" s="241" t="s">
        <v>2479</v>
      </c>
      <c r="V453" s="241" t="s">
        <v>2480</v>
      </c>
      <c r="W453" s="241" t="s">
        <v>2481</v>
      </c>
    </row>
    <row r="454" customHeight="1" spans="1:23">
      <c r="A454" s="221">
        <v>359.1</v>
      </c>
      <c r="B454" s="221" t="s">
        <v>2482</v>
      </c>
      <c r="C454" s="220" t="s">
        <v>283</v>
      </c>
      <c r="D454" s="220" t="s">
        <v>354</v>
      </c>
      <c r="E454" s="220" t="s">
        <v>581</v>
      </c>
      <c r="F454" s="220" t="s">
        <v>581</v>
      </c>
      <c r="G454" s="220" t="s">
        <v>581</v>
      </c>
      <c r="H454" s="220" t="s">
        <v>442</v>
      </c>
      <c r="I454" s="220" t="s">
        <v>354</v>
      </c>
      <c r="J454" s="220">
        <v>95</v>
      </c>
      <c r="K454" s="220">
        <v>150</v>
      </c>
      <c r="L454" s="220">
        <v>60</v>
      </c>
      <c r="M454" s="220">
        <v>115</v>
      </c>
      <c r="N454" s="220">
        <v>60</v>
      </c>
      <c r="O454" s="220">
        <v>115</v>
      </c>
      <c r="P454" s="220">
        <v>30</v>
      </c>
      <c r="Q454" s="239">
        <v>1.2</v>
      </c>
      <c r="R454" s="240">
        <v>49</v>
      </c>
      <c r="S454" s="241"/>
      <c r="T454" s="241"/>
      <c r="U454" s="241"/>
      <c r="V454" s="241"/>
      <c r="W454" s="241"/>
    </row>
    <row r="455" customHeight="1" spans="1:23">
      <c r="A455" s="221">
        <v>359.2</v>
      </c>
      <c r="B455" s="221" t="s">
        <v>2483</v>
      </c>
      <c r="C455" s="220" t="s">
        <v>283</v>
      </c>
      <c r="D455" s="220" t="s">
        <v>269</v>
      </c>
      <c r="E455" s="220" t="s">
        <v>2484</v>
      </c>
      <c r="F455" s="220" t="s">
        <v>2484</v>
      </c>
      <c r="G455" s="220" t="s">
        <v>2484</v>
      </c>
      <c r="H455" s="220" t="s">
        <v>442</v>
      </c>
      <c r="I455" s="220" t="s">
        <v>354</v>
      </c>
      <c r="J455" s="220">
        <v>95</v>
      </c>
      <c r="K455" s="220">
        <v>154</v>
      </c>
      <c r="L455" s="220">
        <v>60</v>
      </c>
      <c r="M455" s="220">
        <v>75</v>
      </c>
      <c r="N455" s="220">
        <v>60</v>
      </c>
      <c r="O455" s="220">
        <v>151</v>
      </c>
      <c r="P455" s="220">
        <v>30</v>
      </c>
      <c r="Q455" s="239">
        <v>1.2</v>
      </c>
      <c r="R455" s="240">
        <v>49</v>
      </c>
      <c r="S455" s="241"/>
      <c r="T455" s="241"/>
      <c r="U455" s="241"/>
      <c r="V455" s="241"/>
      <c r="W455" s="241"/>
    </row>
    <row r="456" customHeight="1" spans="1:23">
      <c r="A456" s="223">
        <v>360</v>
      </c>
      <c r="B456" s="223" t="s">
        <v>2485</v>
      </c>
      <c r="C456" s="222" t="s">
        <v>280</v>
      </c>
      <c r="D456" s="222" t="s">
        <v>354</v>
      </c>
      <c r="E456" s="222" t="s">
        <v>1035</v>
      </c>
      <c r="F456" s="222" t="s">
        <v>1035</v>
      </c>
      <c r="G456" s="222" t="s">
        <v>1688</v>
      </c>
      <c r="H456" s="222" t="s">
        <v>543</v>
      </c>
      <c r="I456" s="222" t="s">
        <v>354</v>
      </c>
      <c r="J456" s="222">
        <v>95</v>
      </c>
      <c r="K456" s="222">
        <v>23</v>
      </c>
      <c r="L456" s="222">
        <v>48</v>
      </c>
      <c r="M456" s="222">
        <v>23</v>
      </c>
      <c r="N456" s="222">
        <v>48</v>
      </c>
      <c r="O456" s="222">
        <v>23</v>
      </c>
      <c r="P456" s="222">
        <v>125</v>
      </c>
      <c r="Q456" s="242">
        <v>0.6</v>
      </c>
      <c r="R456" s="243">
        <v>14</v>
      </c>
      <c r="S456" s="244" t="s">
        <v>1689</v>
      </c>
      <c r="T456" s="244" t="s">
        <v>1690</v>
      </c>
      <c r="U456" s="244"/>
      <c r="V456" s="244"/>
      <c r="W456" s="244" t="s">
        <v>2486</v>
      </c>
    </row>
    <row r="457" customHeight="1" spans="1:23">
      <c r="A457" s="221">
        <v>361</v>
      </c>
      <c r="B457" s="221" t="s">
        <v>2487</v>
      </c>
      <c r="C457" s="220" t="s">
        <v>281</v>
      </c>
      <c r="D457" s="220" t="s">
        <v>354</v>
      </c>
      <c r="E457" s="220" t="s">
        <v>618</v>
      </c>
      <c r="F457" s="220" t="s">
        <v>967</v>
      </c>
      <c r="G457" s="220" t="s">
        <v>1812</v>
      </c>
      <c r="H457" s="220" t="s">
        <v>284</v>
      </c>
      <c r="I457" s="220" t="s">
        <v>856</v>
      </c>
      <c r="J457" s="220">
        <v>50</v>
      </c>
      <c r="K457" s="220">
        <v>50</v>
      </c>
      <c r="L457" s="220">
        <v>50</v>
      </c>
      <c r="M457" s="220">
        <v>50</v>
      </c>
      <c r="N457" s="220">
        <v>50</v>
      </c>
      <c r="O457" s="220">
        <v>50</v>
      </c>
      <c r="P457" s="220">
        <v>190</v>
      </c>
      <c r="Q457" s="239">
        <v>0.7</v>
      </c>
      <c r="R457" s="240">
        <v>16.8</v>
      </c>
      <c r="S457" s="241" t="s">
        <v>2488</v>
      </c>
      <c r="T457" s="241" t="s">
        <v>2489</v>
      </c>
      <c r="U457" s="241" t="s">
        <v>2490</v>
      </c>
      <c r="V457" s="241" t="s">
        <v>2491</v>
      </c>
      <c r="W457" s="241" t="s">
        <v>2199</v>
      </c>
    </row>
    <row r="458" customHeight="1" spans="1:23">
      <c r="A458" s="223">
        <v>362</v>
      </c>
      <c r="B458" s="223" t="s">
        <v>2492</v>
      </c>
      <c r="C458" s="222" t="s">
        <v>281</v>
      </c>
      <c r="D458" s="222" t="s">
        <v>354</v>
      </c>
      <c r="E458" s="222" t="s">
        <v>618</v>
      </c>
      <c r="F458" s="222" t="s">
        <v>967</v>
      </c>
      <c r="G458" s="222" t="s">
        <v>1812</v>
      </c>
      <c r="H458" s="222" t="s">
        <v>284</v>
      </c>
      <c r="I458" s="222" t="s">
        <v>856</v>
      </c>
      <c r="J458" s="222">
        <v>80</v>
      </c>
      <c r="K458" s="222">
        <v>80</v>
      </c>
      <c r="L458" s="222">
        <v>80</v>
      </c>
      <c r="M458" s="222">
        <v>80</v>
      </c>
      <c r="N458" s="222">
        <v>80</v>
      </c>
      <c r="O458" s="222">
        <v>80</v>
      </c>
      <c r="P458" s="222">
        <v>75</v>
      </c>
      <c r="Q458" s="242">
        <v>1.5</v>
      </c>
      <c r="R458" s="243">
        <v>256.5</v>
      </c>
      <c r="S458" s="244" t="s">
        <v>2493</v>
      </c>
      <c r="T458" s="244" t="s">
        <v>2494</v>
      </c>
      <c r="U458" s="244" t="s">
        <v>2490</v>
      </c>
      <c r="V458" s="244" t="s">
        <v>2495</v>
      </c>
      <c r="W458" s="244"/>
    </row>
    <row r="459" customHeight="1" spans="1:23">
      <c r="A459" s="223">
        <v>362.1</v>
      </c>
      <c r="B459" s="223" t="s">
        <v>2496</v>
      </c>
      <c r="C459" s="222" t="s">
        <v>281</v>
      </c>
      <c r="D459" s="222" t="s">
        <v>354</v>
      </c>
      <c r="E459" s="222" t="s">
        <v>2497</v>
      </c>
      <c r="F459" s="222" t="s">
        <v>2497</v>
      </c>
      <c r="G459" s="222" t="s">
        <v>2497</v>
      </c>
      <c r="H459" s="222" t="s">
        <v>284</v>
      </c>
      <c r="I459" s="222" t="s">
        <v>856</v>
      </c>
      <c r="J459" s="222">
        <v>80</v>
      </c>
      <c r="K459" s="222">
        <v>120</v>
      </c>
      <c r="L459" s="222">
        <v>80</v>
      </c>
      <c r="M459" s="222">
        <v>120</v>
      </c>
      <c r="N459" s="222">
        <v>80</v>
      </c>
      <c r="O459" s="222">
        <v>100</v>
      </c>
      <c r="P459" s="222">
        <v>75</v>
      </c>
      <c r="Q459" s="242">
        <v>2.1</v>
      </c>
      <c r="R459" s="243">
        <v>350.2</v>
      </c>
      <c r="S459" s="244"/>
      <c r="T459" s="244"/>
      <c r="U459" s="244"/>
      <c r="V459" s="244"/>
      <c r="W459" s="244"/>
    </row>
    <row r="460" customHeight="1" spans="1:23">
      <c r="A460" s="221">
        <v>363</v>
      </c>
      <c r="B460" s="221" t="s">
        <v>2498</v>
      </c>
      <c r="C460" s="220" t="s">
        <v>281</v>
      </c>
      <c r="D460" s="220" t="s">
        <v>277</v>
      </c>
      <c r="E460" s="220" t="s">
        <v>352</v>
      </c>
      <c r="F460" s="220" t="s">
        <v>967</v>
      </c>
      <c r="G460" s="220" t="s">
        <v>908</v>
      </c>
      <c r="H460" s="220" t="s">
        <v>377</v>
      </c>
      <c r="I460" s="220" t="s">
        <v>442</v>
      </c>
      <c r="J460" s="220">
        <v>70</v>
      </c>
      <c r="K460" s="220">
        <v>40</v>
      </c>
      <c r="L460" s="220">
        <v>50</v>
      </c>
      <c r="M460" s="220">
        <v>55</v>
      </c>
      <c r="N460" s="220">
        <v>50</v>
      </c>
      <c r="O460" s="220">
        <v>25</v>
      </c>
      <c r="P460" s="220">
        <v>255</v>
      </c>
      <c r="Q460" s="239">
        <v>0.8</v>
      </c>
      <c r="R460" s="240">
        <v>39.5</v>
      </c>
      <c r="S460" s="241" t="s">
        <v>2499</v>
      </c>
      <c r="T460" s="241" t="s">
        <v>2500</v>
      </c>
      <c r="U460" s="241" t="s">
        <v>2501</v>
      </c>
      <c r="V460" s="241" t="s">
        <v>2502</v>
      </c>
      <c r="W460" s="241" t="s">
        <v>2503</v>
      </c>
    </row>
    <row r="461" customHeight="1" spans="1:23">
      <c r="A461" s="223">
        <v>364</v>
      </c>
      <c r="B461" s="223" t="s">
        <v>2504</v>
      </c>
      <c r="C461" s="222" t="s">
        <v>281</v>
      </c>
      <c r="D461" s="222" t="s">
        <v>277</v>
      </c>
      <c r="E461" s="222" t="s">
        <v>352</v>
      </c>
      <c r="F461" s="222" t="s">
        <v>967</v>
      </c>
      <c r="G461" s="222" t="s">
        <v>908</v>
      </c>
      <c r="H461" s="222" t="s">
        <v>377</v>
      </c>
      <c r="I461" s="222" t="s">
        <v>442</v>
      </c>
      <c r="J461" s="222">
        <v>90</v>
      </c>
      <c r="K461" s="222">
        <v>60</v>
      </c>
      <c r="L461" s="222">
        <v>70</v>
      </c>
      <c r="M461" s="222">
        <v>75</v>
      </c>
      <c r="N461" s="222">
        <v>70</v>
      </c>
      <c r="O461" s="222">
        <v>45</v>
      </c>
      <c r="P461" s="222">
        <v>120</v>
      </c>
      <c r="Q461" s="242">
        <v>1.1</v>
      </c>
      <c r="R461" s="243">
        <v>87.6</v>
      </c>
      <c r="S461" s="244" t="s">
        <v>2505</v>
      </c>
      <c r="T461" s="244" t="s">
        <v>2506</v>
      </c>
      <c r="U461" s="244" t="s">
        <v>2501</v>
      </c>
      <c r="V461" s="244" t="s">
        <v>2502</v>
      </c>
      <c r="W461" s="244"/>
    </row>
    <row r="462" customHeight="1" spans="1:23">
      <c r="A462" s="221">
        <v>365</v>
      </c>
      <c r="B462" s="221" t="s">
        <v>2507</v>
      </c>
      <c r="C462" s="220" t="s">
        <v>281</v>
      </c>
      <c r="D462" s="220" t="s">
        <v>277</v>
      </c>
      <c r="E462" s="220" t="s">
        <v>352</v>
      </c>
      <c r="F462" s="220" t="s">
        <v>967</v>
      </c>
      <c r="G462" s="220" t="s">
        <v>908</v>
      </c>
      <c r="H462" s="220" t="s">
        <v>377</v>
      </c>
      <c r="I462" s="220" t="s">
        <v>442</v>
      </c>
      <c r="J462" s="220">
        <v>110</v>
      </c>
      <c r="K462" s="220">
        <v>80</v>
      </c>
      <c r="L462" s="220">
        <v>90</v>
      </c>
      <c r="M462" s="220">
        <v>95</v>
      </c>
      <c r="N462" s="220">
        <v>90</v>
      </c>
      <c r="O462" s="220">
        <v>65</v>
      </c>
      <c r="P462" s="220">
        <v>45</v>
      </c>
      <c r="Q462" s="239">
        <v>1.3</v>
      </c>
      <c r="R462" s="240">
        <v>150.6</v>
      </c>
      <c r="S462" s="241" t="s">
        <v>2508</v>
      </c>
      <c r="T462" s="241" t="s">
        <v>2509</v>
      </c>
      <c r="U462" s="241" t="s">
        <v>2501</v>
      </c>
      <c r="V462" s="241" t="s">
        <v>2510</v>
      </c>
      <c r="W462" s="241"/>
    </row>
    <row r="463" customHeight="1" spans="1:23">
      <c r="A463" s="223">
        <v>366</v>
      </c>
      <c r="B463" s="223" t="s">
        <v>2511</v>
      </c>
      <c r="C463" s="222" t="s">
        <v>277</v>
      </c>
      <c r="D463" s="222" t="s">
        <v>354</v>
      </c>
      <c r="E463" s="222" t="s">
        <v>926</v>
      </c>
      <c r="F463" s="222" t="s">
        <v>926</v>
      </c>
      <c r="G463" s="222" t="s">
        <v>703</v>
      </c>
      <c r="H463" s="222" t="s">
        <v>377</v>
      </c>
      <c r="I463" s="222" t="s">
        <v>354</v>
      </c>
      <c r="J463" s="222">
        <v>35</v>
      </c>
      <c r="K463" s="222">
        <v>64</v>
      </c>
      <c r="L463" s="222">
        <v>85</v>
      </c>
      <c r="M463" s="222">
        <v>74</v>
      </c>
      <c r="N463" s="222">
        <v>55</v>
      </c>
      <c r="O463" s="222">
        <v>32</v>
      </c>
      <c r="P463" s="222">
        <v>255</v>
      </c>
      <c r="Q463" s="242">
        <v>0.4</v>
      </c>
      <c r="R463" s="243">
        <v>52.5</v>
      </c>
      <c r="S463" s="244" t="s">
        <v>2512</v>
      </c>
      <c r="T463" s="244" t="s">
        <v>2513</v>
      </c>
      <c r="U463" s="244" t="s">
        <v>2514</v>
      </c>
      <c r="V463" s="244" t="s">
        <v>2515</v>
      </c>
      <c r="W463" s="244"/>
    </row>
    <row r="464" customHeight="1" spans="1:23">
      <c r="A464" s="221">
        <v>367</v>
      </c>
      <c r="B464" s="221" t="s">
        <v>2516</v>
      </c>
      <c r="C464" s="220" t="s">
        <v>277</v>
      </c>
      <c r="D464" s="220" t="s">
        <v>354</v>
      </c>
      <c r="E464" s="220" t="s">
        <v>728</v>
      </c>
      <c r="F464" s="220" t="s">
        <v>728</v>
      </c>
      <c r="G464" s="220" t="s">
        <v>1201</v>
      </c>
      <c r="H464" s="220" t="s">
        <v>377</v>
      </c>
      <c r="I464" s="220" t="s">
        <v>354</v>
      </c>
      <c r="J464" s="220">
        <v>55</v>
      </c>
      <c r="K464" s="220">
        <v>104</v>
      </c>
      <c r="L464" s="220">
        <v>105</v>
      </c>
      <c r="M464" s="220">
        <v>94</v>
      </c>
      <c r="N464" s="220">
        <v>75</v>
      </c>
      <c r="O464" s="220">
        <v>52</v>
      </c>
      <c r="P464" s="220">
        <v>60</v>
      </c>
      <c r="Q464" s="239">
        <v>1.7</v>
      </c>
      <c r="R464" s="240">
        <v>27</v>
      </c>
      <c r="S464" s="241" t="s">
        <v>2517</v>
      </c>
      <c r="T464" s="241" t="s">
        <v>2518</v>
      </c>
      <c r="U464" s="241" t="s">
        <v>2514</v>
      </c>
      <c r="V464" s="241" t="s">
        <v>2519</v>
      </c>
      <c r="W464" s="241"/>
    </row>
    <row r="465" customHeight="1" spans="1:23">
      <c r="A465" s="223">
        <v>368</v>
      </c>
      <c r="B465" s="223" t="s">
        <v>2520</v>
      </c>
      <c r="C465" s="222" t="s">
        <v>277</v>
      </c>
      <c r="D465" s="222" t="s">
        <v>354</v>
      </c>
      <c r="E465" s="222" t="s">
        <v>728</v>
      </c>
      <c r="F465" s="222" t="s">
        <v>728</v>
      </c>
      <c r="G465" s="222" t="s">
        <v>966</v>
      </c>
      <c r="H465" s="222" t="s">
        <v>377</v>
      </c>
      <c r="I465" s="222" t="s">
        <v>354</v>
      </c>
      <c r="J465" s="222">
        <v>55</v>
      </c>
      <c r="K465" s="222">
        <v>84</v>
      </c>
      <c r="L465" s="222">
        <v>105</v>
      </c>
      <c r="M465" s="222">
        <v>114</v>
      </c>
      <c r="N465" s="222">
        <v>75</v>
      </c>
      <c r="O465" s="222">
        <v>52</v>
      </c>
      <c r="P465" s="222">
        <v>60</v>
      </c>
      <c r="Q465" s="242">
        <v>1.8</v>
      </c>
      <c r="R465" s="243">
        <v>22.6</v>
      </c>
      <c r="S465" s="244" t="s">
        <v>2521</v>
      </c>
      <c r="T465" s="244" t="s">
        <v>2522</v>
      </c>
      <c r="U465" s="244" t="s">
        <v>2514</v>
      </c>
      <c r="V465" s="244" t="s">
        <v>2523</v>
      </c>
      <c r="W465" s="244"/>
    </row>
    <row r="466" customHeight="1" spans="1:23">
      <c r="A466" s="221">
        <v>369</v>
      </c>
      <c r="B466" s="221" t="s">
        <v>2524</v>
      </c>
      <c r="C466" s="220" t="s">
        <v>277</v>
      </c>
      <c r="D466" s="220" t="s">
        <v>267</v>
      </c>
      <c r="E466" s="220" t="s">
        <v>728</v>
      </c>
      <c r="F466" s="220" t="s">
        <v>761</v>
      </c>
      <c r="G466" s="220" t="s">
        <v>855</v>
      </c>
      <c r="H466" s="220" t="s">
        <v>377</v>
      </c>
      <c r="I466" s="220" t="s">
        <v>1202</v>
      </c>
      <c r="J466" s="220">
        <v>100</v>
      </c>
      <c r="K466" s="220">
        <v>90</v>
      </c>
      <c r="L466" s="220">
        <v>130</v>
      </c>
      <c r="M466" s="220">
        <v>45</v>
      </c>
      <c r="N466" s="220">
        <v>65</v>
      </c>
      <c r="O466" s="220">
        <v>55</v>
      </c>
      <c r="P466" s="220">
        <v>25</v>
      </c>
      <c r="Q466" s="239">
        <v>1</v>
      </c>
      <c r="R466" s="240">
        <v>23.4</v>
      </c>
      <c r="S466" s="241" t="s">
        <v>2525</v>
      </c>
      <c r="T466" s="241" t="s">
        <v>2526</v>
      </c>
      <c r="U466" s="241" t="s">
        <v>2527</v>
      </c>
      <c r="V466" s="241" t="s">
        <v>2528</v>
      </c>
      <c r="W466" s="241"/>
    </row>
    <row r="467" customHeight="1" spans="1:23">
      <c r="A467" s="223">
        <v>370</v>
      </c>
      <c r="B467" s="223" t="s">
        <v>2529</v>
      </c>
      <c r="C467" s="222" t="s">
        <v>277</v>
      </c>
      <c r="D467" s="222" t="s">
        <v>354</v>
      </c>
      <c r="E467" s="222" t="s">
        <v>728</v>
      </c>
      <c r="F467" s="222" t="s">
        <v>728</v>
      </c>
      <c r="G467" s="222" t="s">
        <v>966</v>
      </c>
      <c r="H467" s="222" t="s">
        <v>377</v>
      </c>
      <c r="I467" s="245" t="s">
        <v>354</v>
      </c>
      <c r="J467" s="222">
        <v>43</v>
      </c>
      <c r="K467" s="222">
        <v>30</v>
      </c>
      <c r="L467" s="222">
        <v>55</v>
      </c>
      <c r="M467" s="222">
        <v>40</v>
      </c>
      <c r="N467" s="222">
        <v>65</v>
      </c>
      <c r="O467" s="222">
        <v>97</v>
      </c>
      <c r="P467" s="222">
        <v>225</v>
      </c>
      <c r="Q467" s="242">
        <v>0.6</v>
      </c>
      <c r="R467" s="243">
        <v>8.7</v>
      </c>
      <c r="S467" s="244" t="s">
        <v>2530</v>
      </c>
      <c r="T467" s="244" t="s">
        <v>2531</v>
      </c>
      <c r="U467" s="244" t="s">
        <v>2532</v>
      </c>
      <c r="V467" s="244" t="s">
        <v>2533</v>
      </c>
      <c r="W467" s="244"/>
    </row>
    <row r="468" customHeight="1" spans="1:23">
      <c r="A468" s="221">
        <v>371</v>
      </c>
      <c r="B468" s="221" t="s">
        <v>2534</v>
      </c>
      <c r="C468" s="220" t="s">
        <v>282</v>
      </c>
      <c r="D468" s="220" t="s">
        <v>354</v>
      </c>
      <c r="E468" s="220" t="s">
        <v>761</v>
      </c>
      <c r="F468" s="220" t="s">
        <v>761</v>
      </c>
      <c r="G468" s="220" t="s">
        <v>548</v>
      </c>
      <c r="H468" s="220" t="s">
        <v>282</v>
      </c>
      <c r="I468" s="220" t="s">
        <v>354</v>
      </c>
      <c r="J468" s="220">
        <v>45</v>
      </c>
      <c r="K468" s="220">
        <v>75</v>
      </c>
      <c r="L468" s="220">
        <v>60</v>
      </c>
      <c r="M468" s="220">
        <v>40</v>
      </c>
      <c r="N468" s="220">
        <v>30</v>
      </c>
      <c r="O468" s="220">
        <v>50</v>
      </c>
      <c r="P468" s="220">
        <v>45</v>
      </c>
      <c r="Q468" s="239">
        <v>0.6</v>
      </c>
      <c r="R468" s="240">
        <v>42.1</v>
      </c>
      <c r="S468" s="241" t="s">
        <v>2535</v>
      </c>
      <c r="T468" s="241" t="s">
        <v>2536</v>
      </c>
      <c r="U468" s="241" t="s">
        <v>2537</v>
      </c>
      <c r="V468" s="241" t="s">
        <v>2538</v>
      </c>
      <c r="W468" s="241" t="s">
        <v>2481</v>
      </c>
    </row>
    <row r="469" customHeight="1" spans="1:23">
      <c r="A469" s="223">
        <v>372</v>
      </c>
      <c r="B469" s="223" t="s">
        <v>2539</v>
      </c>
      <c r="C469" s="222" t="s">
        <v>282</v>
      </c>
      <c r="D469" s="222" t="s">
        <v>354</v>
      </c>
      <c r="E469" s="222" t="s">
        <v>761</v>
      </c>
      <c r="F469" s="222" t="s">
        <v>761</v>
      </c>
      <c r="G469" s="222" t="s">
        <v>1006</v>
      </c>
      <c r="H469" s="222" t="s">
        <v>282</v>
      </c>
      <c r="I469" s="222" t="s">
        <v>354</v>
      </c>
      <c r="J469" s="222">
        <v>65</v>
      </c>
      <c r="K469" s="222">
        <v>95</v>
      </c>
      <c r="L469" s="222">
        <v>100</v>
      </c>
      <c r="M469" s="222">
        <v>60</v>
      </c>
      <c r="N469" s="222">
        <v>50</v>
      </c>
      <c r="O469" s="222">
        <v>50</v>
      </c>
      <c r="P469" s="222">
        <v>45</v>
      </c>
      <c r="Q469" s="242">
        <v>1.1</v>
      </c>
      <c r="R469" s="243">
        <v>110.5</v>
      </c>
      <c r="S469" s="244" t="s">
        <v>2540</v>
      </c>
      <c r="T469" s="244" t="s">
        <v>2541</v>
      </c>
      <c r="U469" s="244" t="s">
        <v>2537</v>
      </c>
      <c r="V469" s="244" t="s">
        <v>2542</v>
      </c>
      <c r="W469" s="244"/>
    </row>
    <row r="470" customHeight="1" spans="1:23">
      <c r="A470" s="221">
        <v>373</v>
      </c>
      <c r="B470" s="221" t="s">
        <v>2543</v>
      </c>
      <c r="C470" s="220" t="s">
        <v>282</v>
      </c>
      <c r="D470" s="220" t="s">
        <v>264</v>
      </c>
      <c r="E470" s="220" t="s">
        <v>475</v>
      </c>
      <c r="F470" s="220" t="s">
        <v>475</v>
      </c>
      <c r="G470" s="220" t="s">
        <v>1262</v>
      </c>
      <c r="H470" s="220" t="s">
        <v>282</v>
      </c>
      <c r="I470" s="220" t="s">
        <v>354</v>
      </c>
      <c r="J470" s="220">
        <v>95</v>
      </c>
      <c r="K470" s="220">
        <v>135</v>
      </c>
      <c r="L470" s="220">
        <v>80</v>
      </c>
      <c r="M470" s="220">
        <v>110</v>
      </c>
      <c r="N470" s="220">
        <v>80</v>
      </c>
      <c r="O470" s="220">
        <v>100</v>
      </c>
      <c r="P470" s="220">
        <v>45</v>
      </c>
      <c r="Q470" s="239">
        <v>1.5</v>
      </c>
      <c r="R470" s="240">
        <v>102.6</v>
      </c>
      <c r="S470" s="241" t="s">
        <v>2544</v>
      </c>
      <c r="T470" s="241" t="s">
        <v>2545</v>
      </c>
      <c r="U470" s="241" t="s">
        <v>2537</v>
      </c>
      <c r="V470" s="241" t="s">
        <v>2546</v>
      </c>
      <c r="W470" s="241" t="s">
        <v>1790</v>
      </c>
    </row>
    <row r="471" customHeight="1" spans="1:23">
      <c r="A471" s="221">
        <v>373.1</v>
      </c>
      <c r="B471" s="221" t="s">
        <v>2547</v>
      </c>
      <c r="C471" s="220" t="s">
        <v>282</v>
      </c>
      <c r="D471" s="220" t="s">
        <v>264</v>
      </c>
      <c r="E471" s="220" t="s">
        <v>1269</v>
      </c>
      <c r="F471" s="220" t="s">
        <v>1269</v>
      </c>
      <c r="G471" s="220" t="s">
        <v>1269</v>
      </c>
      <c r="H471" s="220" t="s">
        <v>282</v>
      </c>
      <c r="I471" s="220" t="s">
        <v>354</v>
      </c>
      <c r="J471" s="220">
        <v>95</v>
      </c>
      <c r="K471" s="220">
        <v>145</v>
      </c>
      <c r="L471" s="220">
        <v>130</v>
      </c>
      <c r="M471" s="220">
        <v>120</v>
      </c>
      <c r="N471" s="220">
        <v>90</v>
      </c>
      <c r="O471" s="220">
        <v>120</v>
      </c>
      <c r="P471" s="220">
        <v>45</v>
      </c>
      <c r="Q471" s="239">
        <v>1.8</v>
      </c>
      <c r="R471" s="240">
        <v>112.6</v>
      </c>
      <c r="S471" s="241"/>
      <c r="T471" s="241"/>
      <c r="U471" s="241"/>
      <c r="V471" s="241"/>
      <c r="W471" s="241"/>
    </row>
    <row r="472" customHeight="1" spans="1:23">
      <c r="A472" s="223">
        <v>374</v>
      </c>
      <c r="B472" s="223" t="s">
        <v>2548</v>
      </c>
      <c r="C472" s="222" t="s">
        <v>270</v>
      </c>
      <c r="D472" s="222" t="s">
        <v>280</v>
      </c>
      <c r="E472" s="222" t="s">
        <v>841</v>
      </c>
      <c r="F472" s="222" t="s">
        <v>841</v>
      </c>
      <c r="G472" s="222" t="s">
        <v>1742</v>
      </c>
      <c r="H472" s="222" t="s">
        <v>856</v>
      </c>
      <c r="I472" s="222" t="s">
        <v>354</v>
      </c>
      <c r="J472" s="222">
        <v>40</v>
      </c>
      <c r="K472" s="222">
        <v>55</v>
      </c>
      <c r="L472" s="222">
        <v>80</v>
      </c>
      <c r="M472" s="222">
        <v>35</v>
      </c>
      <c r="N472" s="222">
        <v>60</v>
      </c>
      <c r="O472" s="222">
        <v>30</v>
      </c>
      <c r="P472" s="222">
        <v>3</v>
      </c>
      <c r="Q472" s="242">
        <v>0.6</v>
      </c>
      <c r="R472" s="243">
        <v>95.2</v>
      </c>
      <c r="S472" s="244" t="s">
        <v>2549</v>
      </c>
      <c r="T472" s="244" t="s">
        <v>2550</v>
      </c>
      <c r="U472" s="244"/>
      <c r="V472" s="244" t="s">
        <v>2551</v>
      </c>
      <c r="W472" s="244" t="s">
        <v>2552</v>
      </c>
    </row>
    <row r="473" customHeight="1" spans="1:23">
      <c r="A473" s="221">
        <v>375</v>
      </c>
      <c r="B473" s="221" t="s">
        <v>2553</v>
      </c>
      <c r="C473" s="220" t="s">
        <v>270</v>
      </c>
      <c r="D473" s="220" t="s">
        <v>280</v>
      </c>
      <c r="E473" s="220" t="s">
        <v>841</v>
      </c>
      <c r="F473" s="220" t="s">
        <v>841</v>
      </c>
      <c r="G473" s="220" t="s">
        <v>1742</v>
      </c>
      <c r="H473" s="220" t="s">
        <v>856</v>
      </c>
      <c r="I473" s="220" t="s">
        <v>354</v>
      </c>
      <c r="J473" s="220">
        <v>60</v>
      </c>
      <c r="K473" s="220">
        <v>75</v>
      </c>
      <c r="L473" s="220">
        <v>100</v>
      </c>
      <c r="M473" s="220">
        <v>55</v>
      </c>
      <c r="N473" s="220">
        <v>80</v>
      </c>
      <c r="O473" s="220">
        <v>50</v>
      </c>
      <c r="P473" s="220">
        <v>3</v>
      </c>
      <c r="Q473" s="239">
        <v>1.2</v>
      </c>
      <c r="R473" s="240">
        <v>202.5</v>
      </c>
      <c r="S473" s="241" t="s">
        <v>2554</v>
      </c>
      <c r="T473" s="241" t="s">
        <v>2555</v>
      </c>
      <c r="U473" s="241"/>
      <c r="V473" s="241" t="s">
        <v>2556</v>
      </c>
      <c r="W473" s="241" t="s">
        <v>1790</v>
      </c>
    </row>
    <row r="474" customHeight="1" spans="1:23">
      <c r="A474" s="223">
        <v>376</v>
      </c>
      <c r="B474" s="223" t="s">
        <v>2557</v>
      </c>
      <c r="C474" s="222" t="s">
        <v>270</v>
      </c>
      <c r="D474" s="222" t="s">
        <v>280</v>
      </c>
      <c r="E474" s="222" t="s">
        <v>841</v>
      </c>
      <c r="F474" s="222" t="s">
        <v>841</v>
      </c>
      <c r="G474" s="222" t="s">
        <v>1742</v>
      </c>
      <c r="H474" s="222" t="s">
        <v>856</v>
      </c>
      <c r="I474" s="222" t="s">
        <v>354</v>
      </c>
      <c r="J474" s="222">
        <v>80</v>
      </c>
      <c r="K474" s="222">
        <v>135</v>
      </c>
      <c r="L474" s="222">
        <v>130</v>
      </c>
      <c r="M474" s="222">
        <v>95</v>
      </c>
      <c r="N474" s="222">
        <v>90</v>
      </c>
      <c r="O474" s="222">
        <v>70</v>
      </c>
      <c r="P474" s="222">
        <v>3</v>
      </c>
      <c r="Q474" s="242">
        <v>1.6</v>
      </c>
      <c r="R474" s="243">
        <v>550</v>
      </c>
      <c r="S474" s="244" t="s">
        <v>2558</v>
      </c>
      <c r="T474" s="244" t="s">
        <v>2559</v>
      </c>
      <c r="U474" s="244"/>
      <c r="V474" s="244" t="s">
        <v>2560</v>
      </c>
      <c r="W474" s="244"/>
    </row>
    <row r="475" customHeight="1" spans="1:23">
      <c r="A475" s="223">
        <v>376.1</v>
      </c>
      <c r="B475" s="223" t="s">
        <v>2561</v>
      </c>
      <c r="C475" s="222" t="s">
        <v>270</v>
      </c>
      <c r="D475" s="222" t="s">
        <v>280</v>
      </c>
      <c r="E475" s="222" t="s">
        <v>371</v>
      </c>
      <c r="F475" s="222" t="s">
        <v>371</v>
      </c>
      <c r="G475" s="222" t="s">
        <v>371</v>
      </c>
      <c r="H475" s="222" t="s">
        <v>856</v>
      </c>
      <c r="I475" s="222" t="s">
        <v>354</v>
      </c>
      <c r="J475" s="222">
        <v>80</v>
      </c>
      <c r="K475" s="222">
        <v>145</v>
      </c>
      <c r="L475" s="222">
        <v>150</v>
      </c>
      <c r="M475" s="222">
        <v>105</v>
      </c>
      <c r="N475" s="222">
        <v>110</v>
      </c>
      <c r="O475" s="222">
        <v>110</v>
      </c>
      <c r="P475" s="222">
        <v>3</v>
      </c>
      <c r="Q475" s="242">
        <v>2.5</v>
      </c>
      <c r="R475" s="243">
        <v>942.9</v>
      </c>
      <c r="S475" s="244"/>
      <c r="T475" s="244"/>
      <c r="U475" s="244"/>
      <c r="V475" s="244"/>
      <c r="W475" s="244"/>
    </row>
    <row r="476" customHeight="1" spans="1:23">
      <c r="A476" s="221">
        <v>377</v>
      </c>
      <c r="B476" s="221" t="s">
        <v>2562</v>
      </c>
      <c r="C476" s="220" t="s">
        <v>267</v>
      </c>
      <c r="D476" s="220" t="s">
        <v>354</v>
      </c>
      <c r="E476" s="220" t="s">
        <v>841</v>
      </c>
      <c r="F476" s="220" t="s">
        <v>841</v>
      </c>
      <c r="G476" s="220" t="s">
        <v>855</v>
      </c>
      <c r="H476" s="220" t="s">
        <v>543</v>
      </c>
      <c r="I476" s="220" t="s">
        <v>354</v>
      </c>
      <c r="J476" s="220">
        <v>80</v>
      </c>
      <c r="K476" s="220">
        <v>100</v>
      </c>
      <c r="L476" s="220">
        <v>200</v>
      </c>
      <c r="M476" s="220">
        <v>50</v>
      </c>
      <c r="N476" s="220">
        <v>100</v>
      </c>
      <c r="O476" s="220">
        <v>50</v>
      </c>
      <c r="P476" s="220">
        <v>3</v>
      </c>
      <c r="Q476" s="239">
        <v>1.7</v>
      </c>
      <c r="R476" s="240">
        <v>230</v>
      </c>
      <c r="S476" s="241" t="s">
        <v>2563</v>
      </c>
      <c r="T476" s="241" t="s">
        <v>2564</v>
      </c>
      <c r="U476" s="241"/>
      <c r="V476" s="241" t="s">
        <v>2565</v>
      </c>
      <c r="W476" s="241"/>
    </row>
    <row r="477" customHeight="1" spans="1:23">
      <c r="A477" s="223">
        <v>378</v>
      </c>
      <c r="B477" s="223" t="s">
        <v>2566</v>
      </c>
      <c r="C477" s="222" t="s">
        <v>281</v>
      </c>
      <c r="D477" s="222" t="s">
        <v>354</v>
      </c>
      <c r="E477" s="222" t="s">
        <v>841</v>
      </c>
      <c r="F477" s="222" t="s">
        <v>841</v>
      </c>
      <c r="G477" s="222" t="s">
        <v>967</v>
      </c>
      <c r="H477" s="222" t="s">
        <v>543</v>
      </c>
      <c r="I477" s="222" t="s">
        <v>354</v>
      </c>
      <c r="J477" s="222">
        <v>80</v>
      </c>
      <c r="K477" s="222">
        <v>50</v>
      </c>
      <c r="L477" s="222">
        <v>100</v>
      </c>
      <c r="M477" s="222">
        <v>100</v>
      </c>
      <c r="N477" s="222">
        <v>200</v>
      </c>
      <c r="O477" s="222">
        <v>50</v>
      </c>
      <c r="P477" s="222">
        <v>3</v>
      </c>
      <c r="Q477" s="242">
        <v>1.8</v>
      </c>
      <c r="R477" s="243">
        <v>175</v>
      </c>
      <c r="S477" s="244" t="s">
        <v>2567</v>
      </c>
      <c r="T477" s="244" t="s">
        <v>2568</v>
      </c>
      <c r="U477" s="244"/>
      <c r="V477" s="244" t="s">
        <v>2569</v>
      </c>
      <c r="W477" s="244"/>
    </row>
    <row r="478" customHeight="1" spans="1:23">
      <c r="A478" s="221">
        <v>379</v>
      </c>
      <c r="B478" s="221" t="s">
        <v>2570</v>
      </c>
      <c r="C478" s="220" t="s">
        <v>270</v>
      </c>
      <c r="D478" s="220" t="s">
        <v>354</v>
      </c>
      <c r="E478" s="220" t="s">
        <v>841</v>
      </c>
      <c r="F478" s="220" t="s">
        <v>841</v>
      </c>
      <c r="G478" s="220" t="s">
        <v>1742</v>
      </c>
      <c r="H478" s="220" t="s">
        <v>543</v>
      </c>
      <c r="I478" s="220" t="s">
        <v>354</v>
      </c>
      <c r="J478" s="220">
        <v>80</v>
      </c>
      <c r="K478" s="220">
        <v>75</v>
      </c>
      <c r="L478" s="220">
        <v>150</v>
      </c>
      <c r="M478" s="220">
        <v>75</v>
      </c>
      <c r="N478" s="220">
        <v>150</v>
      </c>
      <c r="O478" s="220">
        <v>50</v>
      </c>
      <c r="P478" s="220">
        <v>3</v>
      </c>
      <c r="Q478" s="239">
        <v>1.9</v>
      </c>
      <c r="R478" s="240">
        <v>205</v>
      </c>
      <c r="S478" s="241" t="s">
        <v>2571</v>
      </c>
      <c r="T478" s="241" t="s">
        <v>2572</v>
      </c>
      <c r="U478" s="241"/>
      <c r="V478" s="241" t="s">
        <v>2573</v>
      </c>
      <c r="W478" s="241"/>
    </row>
    <row r="479" customHeight="1" spans="1:23">
      <c r="A479" s="223">
        <v>380</v>
      </c>
      <c r="B479" s="223" t="s">
        <v>2574</v>
      </c>
      <c r="C479" s="222" t="s">
        <v>282</v>
      </c>
      <c r="D479" s="222" t="s">
        <v>280</v>
      </c>
      <c r="E479" s="222" t="s">
        <v>1018</v>
      </c>
      <c r="F479" s="222" t="s">
        <v>1018</v>
      </c>
      <c r="G479" s="222" t="s">
        <v>1018</v>
      </c>
      <c r="H479" s="222" t="s">
        <v>543</v>
      </c>
      <c r="I479" s="222" t="s">
        <v>354</v>
      </c>
      <c r="J479" s="222">
        <v>80</v>
      </c>
      <c r="K479" s="222">
        <v>80</v>
      </c>
      <c r="L479" s="222">
        <v>90</v>
      </c>
      <c r="M479" s="222">
        <v>110</v>
      </c>
      <c r="N479" s="222">
        <v>130</v>
      </c>
      <c r="O479" s="222">
        <v>110</v>
      </c>
      <c r="P479" s="222">
        <v>3</v>
      </c>
      <c r="Q479" s="242">
        <v>1.3</v>
      </c>
      <c r="R479" s="243">
        <v>40</v>
      </c>
      <c r="S479" s="244" t="s">
        <v>2575</v>
      </c>
      <c r="T479" s="244" t="s">
        <v>2576</v>
      </c>
      <c r="U479" s="244"/>
      <c r="V479" s="244" t="s">
        <v>2577</v>
      </c>
      <c r="W479" s="244" t="s">
        <v>2185</v>
      </c>
    </row>
    <row r="480" customHeight="1" spans="1:23">
      <c r="A480" s="223">
        <v>380.1</v>
      </c>
      <c r="B480" s="223" t="s">
        <v>2578</v>
      </c>
      <c r="C480" s="222" t="s">
        <v>282</v>
      </c>
      <c r="D480" s="222" t="s">
        <v>280</v>
      </c>
      <c r="E480" s="222" t="s">
        <v>1018</v>
      </c>
      <c r="F480" s="222" t="s">
        <v>1018</v>
      </c>
      <c r="G480" s="222" t="s">
        <v>1018</v>
      </c>
      <c r="H480" s="222" t="s">
        <v>543</v>
      </c>
      <c r="I480" s="222" t="s">
        <v>354</v>
      </c>
      <c r="J480" s="222">
        <v>80</v>
      </c>
      <c r="K480" s="222">
        <v>100</v>
      </c>
      <c r="L480" s="222">
        <v>120</v>
      </c>
      <c r="M480" s="222">
        <v>40</v>
      </c>
      <c r="N480" s="222">
        <v>150</v>
      </c>
      <c r="O480" s="222">
        <v>110</v>
      </c>
      <c r="P480" s="222">
        <v>3</v>
      </c>
      <c r="Q480" s="242">
        <v>1.8</v>
      </c>
      <c r="R480" s="243">
        <v>52</v>
      </c>
      <c r="S480" s="244"/>
      <c r="T480" s="244"/>
      <c r="U480" s="244"/>
      <c r="V480" s="244"/>
      <c r="W480" s="244"/>
    </row>
    <row r="481" customHeight="1" spans="1:23">
      <c r="A481" s="221">
        <v>381</v>
      </c>
      <c r="B481" s="221" t="s">
        <v>2579</v>
      </c>
      <c r="C481" s="220" t="s">
        <v>282</v>
      </c>
      <c r="D481" s="220" t="s">
        <v>280</v>
      </c>
      <c r="E481" s="220" t="s">
        <v>1018</v>
      </c>
      <c r="F481" s="220" t="s">
        <v>1018</v>
      </c>
      <c r="G481" s="220" t="s">
        <v>1018</v>
      </c>
      <c r="H481" s="220" t="s">
        <v>543</v>
      </c>
      <c r="I481" s="220" t="s">
        <v>354</v>
      </c>
      <c r="J481" s="220">
        <v>80</v>
      </c>
      <c r="K481" s="220">
        <v>90</v>
      </c>
      <c r="L481" s="220">
        <v>80</v>
      </c>
      <c r="M481" s="220">
        <v>130</v>
      </c>
      <c r="N481" s="220">
        <v>110</v>
      </c>
      <c r="O481" s="220">
        <v>110</v>
      </c>
      <c r="P481" s="220">
        <v>3</v>
      </c>
      <c r="Q481" s="239">
        <v>2</v>
      </c>
      <c r="R481" s="240">
        <v>60</v>
      </c>
      <c r="S481" s="241" t="s">
        <v>2580</v>
      </c>
      <c r="T481" s="241" t="s">
        <v>2581</v>
      </c>
      <c r="U481" s="241"/>
      <c r="V481" s="241" t="s">
        <v>2582</v>
      </c>
      <c r="W481" s="241"/>
    </row>
    <row r="482" customHeight="1" spans="1:23">
      <c r="A482" s="221">
        <v>381.1</v>
      </c>
      <c r="B482" s="221" t="s">
        <v>2583</v>
      </c>
      <c r="C482" s="220" t="s">
        <v>282</v>
      </c>
      <c r="D482" s="220" t="s">
        <v>280</v>
      </c>
      <c r="E482" s="220" t="s">
        <v>1018</v>
      </c>
      <c r="F482" s="220" t="s">
        <v>1018</v>
      </c>
      <c r="G482" s="220" t="s">
        <v>1018</v>
      </c>
      <c r="H482" s="220" t="s">
        <v>543</v>
      </c>
      <c r="I482" s="220" t="s">
        <v>354</v>
      </c>
      <c r="J482" s="220">
        <v>80</v>
      </c>
      <c r="K482" s="220">
        <v>130</v>
      </c>
      <c r="L482" s="220">
        <v>100</v>
      </c>
      <c r="M482" s="220">
        <v>160</v>
      </c>
      <c r="N482" s="220">
        <v>120</v>
      </c>
      <c r="O482" s="220">
        <v>110</v>
      </c>
      <c r="P482" s="220">
        <v>3</v>
      </c>
      <c r="Q482" s="239">
        <v>2.3</v>
      </c>
      <c r="R482" s="240">
        <v>70</v>
      </c>
      <c r="S482" s="241"/>
      <c r="T482" s="241"/>
      <c r="U482" s="241"/>
      <c r="V482" s="241"/>
      <c r="W482" s="241"/>
    </row>
    <row r="483" customHeight="1" spans="1:23">
      <c r="A483" s="223">
        <v>382</v>
      </c>
      <c r="B483" s="223" t="s">
        <v>2584</v>
      </c>
      <c r="C483" s="222" t="s">
        <v>277</v>
      </c>
      <c r="D483" s="222" t="s">
        <v>354</v>
      </c>
      <c r="E483" s="222" t="s">
        <v>1608</v>
      </c>
      <c r="F483" s="222" t="s">
        <v>1608</v>
      </c>
      <c r="G483" s="222" t="s">
        <v>1608</v>
      </c>
      <c r="H483" s="222" t="s">
        <v>543</v>
      </c>
      <c r="I483" s="222" t="s">
        <v>354</v>
      </c>
      <c r="J483" s="222">
        <v>100</v>
      </c>
      <c r="K483" s="222">
        <v>100</v>
      </c>
      <c r="L483" s="222">
        <v>90</v>
      </c>
      <c r="M483" s="222">
        <v>150</v>
      </c>
      <c r="N483" s="222">
        <v>140</v>
      </c>
      <c r="O483" s="222">
        <v>90</v>
      </c>
      <c r="P483" s="222">
        <v>3</v>
      </c>
      <c r="Q483" s="242">
        <v>4.5</v>
      </c>
      <c r="R483" s="243">
        <v>352</v>
      </c>
      <c r="S483" s="244" t="s">
        <v>2585</v>
      </c>
      <c r="T483" s="244" t="s">
        <v>2586</v>
      </c>
      <c r="U483" s="244"/>
      <c r="V483" s="244" t="s">
        <v>2587</v>
      </c>
      <c r="W483" s="244"/>
    </row>
    <row r="484" customHeight="1" spans="1:23">
      <c r="A484" s="223">
        <v>382.1</v>
      </c>
      <c r="B484" s="223" t="s">
        <v>2588</v>
      </c>
      <c r="C484" s="222" t="s">
        <v>277</v>
      </c>
      <c r="D484" s="222" t="s">
        <v>354</v>
      </c>
      <c r="E484" s="222" t="s">
        <v>2589</v>
      </c>
      <c r="F484" s="222" t="s">
        <v>2589</v>
      </c>
      <c r="G484" s="222" t="s">
        <v>2589</v>
      </c>
      <c r="H484" s="222" t="s">
        <v>543</v>
      </c>
      <c r="I484" s="222" t="s">
        <v>354</v>
      </c>
      <c r="J484" s="222">
        <v>100</v>
      </c>
      <c r="K484" s="222">
        <v>150</v>
      </c>
      <c r="L484" s="222">
        <v>90</v>
      </c>
      <c r="M484" s="222">
        <v>180</v>
      </c>
      <c r="N484" s="222">
        <v>160</v>
      </c>
      <c r="O484" s="222">
        <v>90</v>
      </c>
      <c r="P484" s="222">
        <v>3</v>
      </c>
      <c r="Q484" s="242">
        <v>9.8</v>
      </c>
      <c r="R484" s="243">
        <v>430</v>
      </c>
      <c r="S484" s="244"/>
      <c r="T484" s="244"/>
      <c r="U484" s="244"/>
      <c r="V484" s="244"/>
      <c r="W484" s="244"/>
    </row>
    <row r="485" customHeight="1" spans="1:23">
      <c r="A485" s="221">
        <v>383</v>
      </c>
      <c r="B485" s="221" t="s">
        <v>2590</v>
      </c>
      <c r="C485" s="220" t="s">
        <v>266</v>
      </c>
      <c r="D485" s="220" t="s">
        <v>354</v>
      </c>
      <c r="E485" s="220" t="s">
        <v>373</v>
      </c>
      <c r="F485" s="220" t="s">
        <v>373</v>
      </c>
      <c r="G485" s="220" t="s">
        <v>373</v>
      </c>
      <c r="H485" s="220" t="s">
        <v>543</v>
      </c>
      <c r="I485" s="220" t="s">
        <v>354</v>
      </c>
      <c r="J485" s="220">
        <v>100</v>
      </c>
      <c r="K485" s="220">
        <v>150</v>
      </c>
      <c r="L485" s="220">
        <v>140</v>
      </c>
      <c r="M485" s="220">
        <v>100</v>
      </c>
      <c r="N485" s="220">
        <v>90</v>
      </c>
      <c r="O485" s="220">
        <v>90</v>
      </c>
      <c r="P485" s="220">
        <v>3</v>
      </c>
      <c r="Q485" s="239">
        <v>3.5</v>
      </c>
      <c r="R485" s="240">
        <v>950</v>
      </c>
      <c r="S485" s="241" t="s">
        <v>2591</v>
      </c>
      <c r="T485" s="241" t="s">
        <v>2592</v>
      </c>
      <c r="U485" s="241"/>
      <c r="V485" s="241" t="s">
        <v>2593</v>
      </c>
      <c r="W485" s="241"/>
    </row>
    <row r="486" customHeight="1" spans="1:23">
      <c r="A486" s="221">
        <v>383.1</v>
      </c>
      <c r="B486" s="221" t="s">
        <v>2594</v>
      </c>
      <c r="C486" s="220" t="s">
        <v>266</v>
      </c>
      <c r="D486" s="220" t="s">
        <v>276</v>
      </c>
      <c r="E486" s="220" t="s">
        <v>2595</v>
      </c>
      <c r="F486" s="220" t="s">
        <v>2595</v>
      </c>
      <c r="G486" s="220" t="s">
        <v>2595</v>
      </c>
      <c r="H486" s="220" t="s">
        <v>543</v>
      </c>
      <c r="I486" s="220" t="s">
        <v>354</v>
      </c>
      <c r="J486" s="220">
        <v>100</v>
      </c>
      <c r="K486" s="220">
        <v>180</v>
      </c>
      <c r="L486" s="220">
        <v>160</v>
      </c>
      <c r="M486" s="220">
        <v>150</v>
      </c>
      <c r="N486" s="220">
        <v>90</v>
      </c>
      <c r="O486" s="220">
        <v>90</v>
      </c>
      <c r="P486" s="220">
        <v>3</v>
      </c>
      <c r="Q486" s="239">
        <v>5</v>
      </c>
      <c r="R486" s="240">
        <v>999.7</v>
      </c>
      <c r="S486" s="241"/>
      <c r="T486" s="241"/>
      <c r="U486" s="241"/>
      <c r="V486" s="241"/>
      <c r="W486" s="241"/>
    </row>
    <row r="487" customHeight="1" spans="1:23">
      <c r="A487" s="223">
        <v>384</v>
      </c>
      <c r="B487" s="223" t="s">
        <v>2596</v>
      </c>
      <c r="C487" s="222" t="s">
        <v>282</v>
      </c>
      <c r="D487" s="222" t="s">
        <v>264</v>
      </c>
      <c r="E487" s="222" t="s">
        <v>2597</v>
      </c>
      <c r="F487" s="222" t="s">
        <v>2597</v>
      </c>
      <c r="G487" s="222" t="s">
        <v>2597</v>
      </c>
      <c r="H487" s="222" t="s">
        <v>543</v>
      </c>
      <c r="I487" s="222" t="s">
        <v>354</v>
      </c>
      <c r="J487" s="222">
        <v>105</v>
      </c>
      <c r="K487" s="222">
        <v>150</v>
      </c>
      <c r="L487" s="222">
        <v>90</v>
      </c>
      <c r="M487" s="222">
        <v>150</v>
      </c>
      <c r="N487" s="222">
        <v>90</v>
      </c>
      <c r="O487" s="222">
        <v>95</v>
      </c>
      <c r="P487" s="222">
        <v>45</v>
      </c>
      <c r="Q487" s="242">
        <v>7</v>
      </c>
      <c r="R487" s="243">
        <v>206.5</v>
      </c>
      <c r="S487" s="244" t="s">
        <v>2598</v>
      </c>
      <c r="T487" s="244" t="s">
        <v>2599</v>
      </c>
      <c r="U487" s="244"/>
      <c r="V487" s="244" t="s">
        <v>2600</v>
      </c>
      <c r="W487" s="244" t="s">
        <v>2601</v>
      </c>
    </row>
    <row r="488" customHeight="1" spans="1:23">
      <c r="A488" s="223">
        <v>384.1</v>
      </c>
      <c r="B488" s="223" t="s">
        <v>2602</v>
      </c>
      <c r="C488" s="222" t="s">
        <v>282</v>
      </c>
      <c r="D488" s="222" t="s">
        <v>264</v>
      </c>
      <c r="E488" s="222" t="s">
        <v>2603</v>
      </c>
      <c r="F488" s="222" t="s">
        <v>2603</v>
      </c>
      <c r="G488" s="222" t="s">
        <v>2603</v>
      </c>
      <c r="H488" s="222" t="s">
        <v>543</v>
      </c>
      <c r="I488" s="222" t="s">
        <v>354</v>
      </c>
      <c r="J488" s="222">
        <v>105</v>
      </c>
      <c r="K488" s="222">
        <v>180</v>
      </c>
      <c r="L488" s="222">
        <v>100</v>
      </c>
      <c r="M488" s="222">
        <v>180</v>
      </c>
      <c r="N488" s="222">
        <v>100</v>
      </c>
      <c r="O488" s="222">
        <v>115</v>
      </c>
      <c r="P488" s="222">
        <v>45</v>
      </c>
      <c r="Q488" s="242">
        <v>10.8</v>
      </c>
      <c r="R488" s="243">
        <v>392</v>
      </c>
      <c r="S488" s="244"/>
      <c r="T488" s="244"/>
      <c r="U488" s="244"/>
      <c r="V488" s="244"/>
      <c r="W488" s="244"/>
    </row>
    <row r="489" customHeight="1" spans="1:23">
      <c r="A489" s="221">
        <v>385</v>
      </c>
      <c r="B489" s="221" t="s">
        <v>2604</v>
      </c>
      <c r="C489" s="220" t="s">
        <v>270</v>
      </c>
      <c r="D489" s="220" t="s">
        <v>280</v>
      </c>
      <c r="E489" s="220" t="s">
        <v>1168</v>
      </c>
      <c r="F489" s="220" t="s">
        <v>1168</v>
      </c>
      <c r="G489" s="220" t="s">
        <v>1168</v>
      </c>
      <c r="H489" s="220" t="s">
        <v>543</v>
      </c>
      <c r="I489" s="220" t="s">
        <v>354</v>
      </c>
      <c r="J489" s="220">
        <v>100</v>
      </c>
      <c r="K489" s="220">
        <v>100</v>
      </c>
      <c r="L489" s="220">
        <v>100</v>
      </c>
      <c r="M489" s="220">
        <v>100</v>
      </c>
      <c r="N489" s="220">
        <v>100</v>
      </c>
      <c r="O489" s="220">
        <v>100</v>
      </c>
      <c r="P489" s="220">
        <v>3</v>
      </c>
      <c r="Q489" s="239">
        <v>0.3</v>
      </c>
      <c r="R489" s="240">
        <v>1.1</v>
      </c>
      <c r="S489" s="241" t="s">
        <v>2605</v>
      </c>
      <c r="T489" s="241" t="s">
        <v>2606</v>
      </c>
      <c r="U489" s="241"/>
      <c r="V489" s="241" t="s">
        <v>2607</v>
      </c>
      <c r="W489" s="241" t="s">
        <v>2608</v>
      </c>
    </row>
    <row r="490" customHeight="1" spans="1:23">
      <c r="A490" s="223">
        <v>386</v>
      </c>
      <c r="B490" s="223" t="s">
        <v>2609</v>
      </c>
      <c r="C490" s="222" t="s">
        <v>280</v>
      </c>
      <c r="D490" s="222" t="s">
        <v>354</v>
      </c>
      <c r="E490" s="222" t="s">
        <v>1362</v>
      </c>
      <c r="F490" s="222" t="s">
        <v>1362</v>
      </c>
      <c r="G490" s="222" t="s">
        <v>1362</v>
      </c>
      <c r="H490" s="222" t="s">
        <v>543</v>
      </c>
      <c r="I490" s="222" t="s">
        <v>354</v>
      </c>
      <c r="J490" s="222">
        <v>50</v>
      </c>
      <c r="K490" s="222">
        <v>150</v>
      </c>
      <c r="L490" s="222">
        <v>50</v>
      </c>
      <c r="M490" s="222">
        <v>150</v>
      </c>
      <c r="N490" s="222">
        <v>50</v>
      </c>
      <c r="O490" s="222">
        <v>150</v>
      </c>
      <c r="P490" s="222">
        <v>3</v>
      </c>
      <c r="Q490" s="242">
        <v>1.7</v>
      </c>
      <c r="R490" s="243">
        <v>60.8</v>
      </c>
      <c r="S490" s="244" t="s">
        <v>2610</v>
      </c>
      <c r="T490" s="244" t="s">
        <v>2611</v>
      </c>
      <c r="U490" s="244"/>
      <c r="V490" s="244" t="s">
        <v>2612</v>
      </c>
      <c r="W490" s="244" t="s">
        <v>2613</v>
      </c>
    </row>
    <row r="491" customHeight="1" spans="1:23">
      <c r="A491" s="223">
        <v>386.1</v>
      </c>
      <c r="B491" s="223" t="s">
        <v>2614</v>
      </c>
      <c r="C491" s="222" t="s">
        <v>280</v>
      </c>
      <c r="D491" s="222" t="s">
        <v>354</v>
      </c>
      <c r="E491" s="222" t="s">
        <v>1362</v>
      </c>
      <c r="F491" s="222" t="s">
        <v>1362</v>
      </c>
      <c r="G491" s="222" t="s">
        <v>1362</v>
      </c>
      <c r="H491" s="222" t="s">
        <v>543</v>
      </c>
      <c r="I491" s="222" t="s">
        <v>354</v>
      </c>
      <c r="J491" s="222">
        <v>50</v>
      </c>
      <c r="K491" s="222">
        <v>180</v>
      </c>
      <c r="L491" s="222">
        <v>20</v>
      </c>
      <c r="M491" s="222">
        <v>180</v>
      </c>
      <c r="N491" s="222">
        <v>20</v>
      </c>
      <c r="O491" s="222">
        <v>150</v>
      </c>
      <c r="P491" s="222">
        <v>3</v>
      </c>
      <c r="Q491" s="242">
        <v>1.7</v>
      </c>
      <c r="R491" s="243">
        <v>60.8</v>
      </c>
      <c r="S491" s="244"/>
      <c r="T491" s="244"/>
      <c r="U491" s="244"/>
      <c r="V491" s="244"/>
      <c r="W491" s="244"/>
    </row>
    <row r="492" customHeight="1" spans="1:23">
      <c r="A492" s="223">
        <v>386.2</v>
      </c>
      <c r="B492" s="223" t="s">
        <v>2615</v>
      </c>
      <c r="C492" s="222" t="s">
        <v>280</v>
      </c>
      <c r="D492" s="222" t="s">
        <v>354</v>
      </c>
      <c r="E492" s="222" t="s">
        <v>1362</v>
      </c>
      <c r="F492" s="222" t="s">
        <v>1362</v>
      </c>
      <c r="G492" s="222" t="s">
        <v>1362</v>
      </c>
      <c r="H492" s="222" t="s">
        <v>543</v>
      </c>
      <c r="I492" s="222" t="s">
        <v>354</v>
      </c>
      <c r="J492" s="222">
        <v>50</v>
      </c>
      <c r="K492" s="222">
        <v>70</v>
      </c>
      <c r="L492" s="222">
        <v>160</v>
      </c>
      <c r="M492" s="222">
        <v>70</v>
      </c>
      <c r="N492" s="222">
        <v>160</v>
      </c>
      <c r="O492" s="222">
        <v>90</v>
      </c>
      <c r="P492" s="222">
        <v>3</v>
      </c>
      <c r="Q492" s="242">
        <v>1.7</v>
      </c>
      <c r="R492" s="243">
        <v>60.8</v>
      </c>
      <c r="S492" s="244"/>
      <c r="T492" s="244"/>
      <c r="U492" s="244"/>
      <c r="V492" s="244"/>
      <c r="W492" s="244"/>
    </row>
    <row r="493" customHeight="1" spans="1:23">
      <c r="A493" s="223">
        <v>386.3</v>
      </c>
      <c r="B493" s="223" t="s">
        <v>2616</v>
      </c>
      <c r="C493" s="222" t="s">
        <v>280</v>
      </c>
      <c r="D493" s="222" t="s">
        <v>354</v>
      </c>
      <c r="E493" s="222" t="s">
        <v>1362</v>
      </c>
      <c r="F493" s="222" t="s">
        <v>1362</v>
      </c>
      <c r="G493" s="222" t="s">
        <v>1362</v>
      </c>
      <c r="H493" s="222" t="s">
        <v>543</v>
      </c>
      <c r="I493" s="222" t="s">
        <v>354</v>
      </c>
      <c r="J493" s="222">
        <v>50</v>
      </c>
      <c r="K493" s="222">
        <v>95</v>
      </c>
      <c r="L493" s="222">
        <v>90</v>
      </c>
      <c r="M493" s="222">
        <v>95</v>
      </c>
      <c r="N493" s="222">
        <v>90</v>
      </c>
      <c r="O493" s="222">
        <v>180</v>
      </c>
      <c r="P493" s="222">
        <v>3</v>
      </c>
      <c r="Q493" s="242">
        <v>1.7</v>
      </c>
      <c r="R493" s="243">
        <v>60.8</v>
      </c>
      <c r="S493" s="244"/>
      <c r="T493" s="244"/>
      <c r="U493" s="244"/>
      <c r="V493" s="244"/>
      <c r="W493" s="244"/>
    </row>
    <row r="494" customHeight="1" spans="1:23">
      <c r="A494" s="221">
        <v>387</v>
      </c>
      <c r="B494" s="221" t="s">
        <v>2617</v>
      </c>
      <c r="C494" s="220" t="s">
        <v>278</v>
      </c>
      <c r="D494" s="220" t="s">
        <v>354</v>
      </c>
      <c r="E494" s="220" t="s">
        <v>334</v>
      </c>
      <c r="F494" s="220" t="s">
        <v>334</v>
      </c>
      <c r="G494" s="220" t="s">
        <v>926</v>
      </c>
      <c r="H494" s="220" t="s">
        <v>336</v>
      </c>
      <c r="I494" s="220" t="s">
        <v>337</v>
      </c>
      <c r="J494" s="220">
        <v>55</v>
      </c>
      <c r="K494" s="220">
        <v>68</v>
      </c>
      <c r="L494" s="220">
        <v>64</v>
      </c>
      <c r="M494" s="220">
        <v>45</v>
      </c>
      <c r="N494" s="220">
        <v>55</v>
      </c>
      <c r="O494" s="220">
        <v>31</v>
      </c>
      <c r="P494" s="220">
        <v>45</v>
      </c>
      <c r="Q494" s="239">
        <v>0.4</v>
      </c>
      <c r="R494" s="240">
        <v>10.2</v>
      </c>
      <c r="S494" s="241" t="s">
        <v>2618</v>
      </c>
      <c r="T494" s="241" t="s">
        <v>2619</v>
      </c>
      <c r="U494" s="241" t="s">
        <v>2620</v>
      </c>
      <c r="V494" s="241" t="s">
        <v>2621</v>
      </c>
      <c r="W494" s="241"/>
    </row>
    <row r="495" customHeight="1" spans="1:23">
      <c r="A495" s="223">
        <v>388</v>
      </c>
      <c r="B495" s="223" t="s">
        <v>2622</v>
      </c>
      <c r="C495" s="222" t="s">
        <v>278</v>
      </c>
      <c r="D495" s="222" t="s">
        <v>354</v>
      </c>
      <c r="E495" s="222" t="s">
        <v>334</v>
      </c>
      <c r="F495" s="222" t="s">
        <v>334</v>
      </c>
      <c r="G495" s="222" t="s">
        <v>926</v>
      </c>
      <c r="H495" s="222" t="s">
        <v>336</v>
      </c>
      <c r="I495" s="222" t="s">
        <v>337</v>
      </c>
      <c r="J495" s="222">
        <v>75</v>
      </c>
      <c r="K495" s="222">
        <v>89</v>
      </c>
      <c r="L495" s="222">
        <v>85</v>
      </c>
      <c r="M495" s="222">
        <v>55</v>
      </c>
      <c r="N495" s="222">
        <v>65</v>
      </c>
      <c r="O495" s="222">
        <v>36</v>
      </c>
      <c r="P495" s="222">
        <v>45</v>
      </c>
      <c r="Q495" s="242">
        <v>1.1</v>
      </c>
      <c r="R495" s="243">
        <v>97</v>
      </c>
      <c r="S495" s="244" t="s">
        <v>2618</v>
      </c>
      <c r="T495" s="244" t="s">
        <v>2619</v>
      </c>
      <c r="U495" s="244" t="s">
        <v>2620</v>
      </c>
      <c r="V495" s="244" t="s">
        <v>2621</v>
      </c>
      <c r="W495" s="244"/>
    </row>
    <row r="496" customHeight="1" spans="1:23">
      <c r="A496" s="221">
        <v>389</v>
      </c>
      <c r="B496" s="221" t="s">
        <v>2623</v>
      </c>
      <c r="C496" s="220" t="s">
        <v>278</v>
      </c>
      <c r="D496" s="220" t="s">
        <v>266</v>
      </c>
      <c r="E496" s="220" t="s">
        <v>334</v>
      </c>
      <c r="F496" s="220" t="s">
        <v>334</v>
      </c>
      <c r="G496" s="220" t="s">
        <v>926</v>
      </c>
      <c r="H496" s="220" t="s">
        <v>336</v>
      </c>
      <c r="I496" s="220" t="s">
        <v>337</v>
      </c>
      <c r="J496" s="220">
        <v>95</v>
      </c>
      <c r="K496" s="220">
        <v>109</v>
      </c>
      <c r="L496" s="220">
        <v>105</v>
      </c>
      <c r="M496" s="220">
        <v>75</v>
      </c>
      <c r="N496" s="220">
        <v>85</v>
      </c>
      <c r="O496" s="220">
        <v>56</v>
      </c>
      <c r="P496" s="220">
        <v>45</v>
      </c>
      <c r="Q496" s="239">
        <v>2.2</v>
      </c>
      <c r="R496" s="240">
        <v>310</v>
      </c>
      <c r="S496" s="241" t="s">
        <v>2624</v>
      </c>
      <c r="T496" s="241" t="s">
        <v>2625</v>
      </c>
      <c r="U496" s="241" t="s">
        <v>2620</v>
      </c>
      <c r="V496" s="241" t="s">
        <v>2626</v>
      </c>
      <c r="W496" s="241"/>
    </row>
    <row r="497" customHeight="1" spans="1:23">
      <c r="A497" s="223">
        <v>390</v>
      </c>
      <c r="B497" s="223" t="s">
        <v>2627</v>
      </c>
      <c r="C497" s="222" t="s">
        <v>276</v>
      </c>
      <c r="D497" s="222" t="s">
        <v>354</v>
      </c>
      <c r="E497" s="222" t="s">
        <v>355</v>
      </c>
      <c r="F497" s="222" t="s">
        <v>355</v>
      </c>
      <c r="G497" s="222" t="s">
        <v>1129</v>
      </c>
      <c r="H497" s="222" t="s">
        <v>442</v>
      </c>
      <c r="I497" s="222" t="s">
        <v>791</v>
      </c>
      <c r="J497" s="222">
        <v>44</v>
      </c>
      <c r="K497" s="222">
        <v>58</v>
      </c>
      <c r="L497" s="222">
        <v>44</v>
      </c>
      <c r="M497" s="222">
        <v>58</v>
      </c>
      <c r="N497" s="222">
        <v>44</v>
      </c>
      <c r="O497" s="222">
        <v>61</v>
      </c>
      <c r="P497" s="222">
        <v>45</v>
      </c>
      <c r="Q497" s="242">
        <v>0.5</v>
      </c>
      <c r="R497" s="243">
        <v>6.2</v>
      </c>
      <c r="S497" s="244" t="s">
        <v>2628</v>
      </c>
      <c r="T497" s="244" t="s">
        <v>2629</v>
      </c>
      <c r="U497" s="244" t="s">
        <v>2630</v>
      </c>
      <c r="V497" s="244" t="s">
        <v>2631</v>
      </c>
      <c r="W497" s="244"/>
    </row>
    <row r="498" customHeight="1" spans="1:23">
      <c r="A498" s="221">
        <v>391</v>
      </c>
      <c r="B498" s="221" t="s">
        <v>2632</v>
      </c>
      <c r="C498" s="220" t="s">
        <v>276</v>
      </c>
      <c r="D498" s="220" t="s">
        <v>263</v>
      </c>
      <c r="E498" s="220" t="s">
        <v>355</v>
      </c>
      <c r="F498" s="220" t="s">
        <v>355</v>
      </c>
      <c r="G498" s="220" t="s">
        <v>1129</v>
      </c>
      <c r="H498" s="220" t="s">
        <v>442</v>
      </c>
      <c r="I498" s="220" t="s">
        <v>791</v>
      </c>
      <c r="J498" s="220">
        <v>64</v>
      </c>
      <c r="K498" s="220">
        <v>78</v>
      </c>
      <c r="L498" s="220">
        <v>52</v>
      </c>
      <c r="M498" s="220">
        <v>78</v>
      </c>
      <c r="N498" s="220">
        <v>52</v>
      </c>
      <c r="O498" s="220">
        <v>81</v>
      </c>
      <c r="P498" s="220">
        <v>45</v>
      </c>
      <c r="Q498" s="239">
        <v>0.9</v>
      </c>
      <c r="R498" s="240">
        <v>22</v>
      </c>
      <c r="S498" s="241" t="s">
        <v>2633</v>
      </c>
      <c r="T498" s="241" t="s">
        <v>2634</v>
      </c>
      <c r="U498" s="241" t="s">
        <v>2630</v>
      </c>
      <c r="V498" s="241" t="s">
        <v>2635</v>
      </c>
      <c r="W498" s="241"/>
    </row>
    <row r="499" customHeight="1" spans="1:23">
      <c r="A499" s="223">
        <v>392</v>
      </c>
      <c r="B499" s="223" t="s">
        <v>2636</v>
      </c>
      <c r="C499" s="222" t="s">
        <v>276</v>
      </c>
      <c r="D499" s="222" t="s">
        <v>263</v>
      </c>
      <c r="E499" s="222" t="s">
        <v>355</v>
      </c>
      <c r="F499" s="222" t="s">
        <v>355</v>
      </c>
      <c r="G499" s="222" t="s">
        <v>1129</v>
      </c>
      <c r="H499" s="222" t="s">
        <v>442</v>
      </c>
      <c r="I499" s="222" t="s">
        <v>791</v>
      </c>
      <c r="J499" s="222">
        <v>76</v>
      </c>
      <c r="K499" s="222">
        <v>104</v>
      </c>
      <c r="L499" s="222">
        <v>71</v>
      </c>
      <c r="M499" s="222">
        <v>104</v>
      </c>
      <c r="N499" s="222">
        <v>71</v>
      </c>
      <c r="O499" s="222">
        <v>108</v>
      </c>
      <c r="P499" s="222">
        <v>45</v>
      </c>
      <c r="Q499" s="242">
        <v>1.2</v>
      </c>
      <c r="R499" s="243">
        <v>55</v>
      </c>
      <c r="S499" s="244" t="s">
        <v>2637</v>
      </c>
      <c r="T499" s="244" t="s">
        <v>2638</v>
      </c>
      <c r="U499" s="244" t="s">
        <v>2630</v>
      </c>
      <c r="V499" s="244" t="s">
        <v>2639</v>
      </c>
      <c r="W499" s="244"/>
    </row>
    <row r="500" customHeight="1" spans="1:23">
      <c r="A500" s="221">
        <v>393</v>
      </c>
      <c r="B500" s="221" t="s">
        <v>2640</v>
      </c>
      <c r="C500" s="220" t="s">
        <v>277</v>
      </c>
      <c r="D500" s="220" t="s">
        <v>354</v>
      </c>
      <c r="E500" s="220" t="s">
        <v>375</v>
      </c>
      <c r="F500" s="220" t="s">
        <v>375</v>
      </c>
      <c r="G500" s="220" t="s">
        <v>607</v>
      </c>
      <c r="H500" s="220" t="s">
        <v>377</v>
      </c>
      <c r="I500" s="220" t="s">
        <v>442</v>
      </c>
      <c r="J500" s="220">
        <v>53</v>
      </c>
      <c r="K500" s="220">
        <v>51</v>
      </c>
      <c r="L500" s="220">
        <v>53</v>
      </c>
      <c r="M500" s="220">
        <v>61</v>
      </c>
      <c r="N500" s="220">
        <v>56</v>
      </c>
      <c r="O500" s="220">
        <v>40</v>
      </c>
      <c r="P500" s="220">
        <v>45</v>
      </c>
      <c r="Q500" s="239">
        <v>0.4</v>
      </c>
      <c r="R500" s="240">
        <v>5.2</v>
      </c>
      <c r="S500" s="241" t="s">
        <v>2641</v>
      </c>
      <c r="T500" s="241" t="s">
        <v>2642</v>
      </c>
      <c r="U500" s="241" t="s">
        <v>2643</v>
      </c>
      <c r="V500" s="241" t="s">
        <v>2644</v>
      </c>
      <c r="W500" s="241"/>
    </row>
    <row r="501" customHeight="1" spans="1:23">
      <c r="A501" s="223">
        <v>394</v>
      </c>
      <c r="B501" s="223" t="s">
        <v>2645</v>
      </c>
      <c r="C501" s="222" t="s">
        <v>277</v>
      </c>
      <c r="D501" s="222" t="s">
        <v>354</v>
      </c>
      <c r="E501" s="222" t="s">
        <v>375</v>
      </c>
      <c r="F501" s="222" t="s">
        <v>375</v>
      </c>
      <c r="G501" s="222" t="s">
        <v>607</v>
      </c>
      <c r="H501" s="222" t="s">
        <v>377</v>
      </c>
      <c r="I501" s="222" t="s">
        <v>442</v>
      </c>
      <c r="J501" s="222">
        <v>64</v>
      </c>
      <c r="K501" s="222">
        <v>66</v>
      </c>
      <c r="L501" s="222">
        <v>68</v>
      </c>
      <c r="M501" s="222">
        <v>81</v>
      </c>
      <c r="N501" s="222">
        <v>76</v>
      </c>
      <c r="O501" s="222">
        <v>50</v>
      </c>
      <c r="P501" s="222">
        <v>45</v>
      </c>
      <c r="Q501" s="242">
        <v>0.8</v>
      </c>
      <c r="R501" s="243">
        <v>23</v>
      </c>
      <c r="S501" s="244" t="s">
        <v>2646</v>
      </c>
      <c r="T501" s="244" t="s">
        <v>2647</v>
      </c>
      <c r="U501" s="244" t="s">
        <v>2643</v>
      </c>
      <c r="V501" s="244" t="s">
        <v>2644</v>
      </c>
      <c r="W501" s="244"/>
    </row>
    <row r="502" customHeight="1" spans="1:23">
      <c r="A502" s="221">
        <v>395</v>
      </c>
      <c r="B502" s="221" t="s">
        <v>2648</v>
      </c>
      <c r="C502" s="220" t="s">
        <v>277</v>
      </c>
      <c r="D502" s="220" t="s">
        <v>270</v>
      </c>
      <c r="E502" s="220" t="s">
        <v>375</v>
      </c>
      <c r="F502" s="220" t="s">
        <v>375</v>
      </c>
      <c r="G502" s="220" t="s">
        <v>607</v>
      </c>
      <c r="H502" s="220" t="s">
        <v>377</v>
      </c>
      <c r="I502" s="220" t="s">
        <v>442</v>
      </c>
      <c r="J502" s="220">
        <v>84</v>
      </c>
      <c r="K502" s="220">
        <v>86</v>
      </c>
      <c r="L502" s="220">
        <v>88</v>
      </c>
      <c r="M502" s="220">
        <v>111</v>
      </c>
      <c r="N502" s="220">
        <v>101</v>
      </c>
      <c r="O502" s="220">
        <v>60</v>
      </c>
      <c r="P502" s="220">
        <v>45</v>
      </c>
      <c r="Q502" s="239">
        <v>1.7</v>
      </c>
      <c r="R502" s="240">
        <v>84.5</v>
      </c>
      <c r="S502" s="241" t="s">
        <v>2649</v>
      </c>
      <c r="T502" s="241" t="s">
        <v>2650</v>
      </c>
      <c r="U502" s="241" t="s">
        <v>2643</v>
      </c>
      <c r="V502" s="241" t="s">
        <v>2651</v>
      </c>
      <c r="W502" s="241"/>
    </row>
    <row r="503" customHeight="1" spans="1:23">
      <c r="A503" s="223">
        <v>396</v>
      </c>
      <c r="B503" s="223" t="s">
        <v>2652</v>
      </c>
      <c r="C503" s="222" t="s">
        <v>262</v>
      </c>
      <c r="D503" s="222" t="s">
        <v>264</v>
      </c>
      <c r="E503" s="222" t="s">
        <v>424</v>
      </c>
      <c r="F503" s="222" t="s">
        <v>424</v>
      </c>
      <c r="G503" s="222" t="s">
        <v>1121</v>
      </c>
      <c r="H503" s="222" t="s">
        <v>264</v>
      </c>
      <c r="I503" s="222" t="s">
        <v>354</v>
      </c>
      <c r="J503" s="222">
        <v>40</v>
      </c>
      <c r="K503" s="222">
        <v>55</v>
      </c>
      <c r="L503" s="222">
        <v>30</v>
      </c>
      <c r="M503" s="222">
        <v>30</v>
      </c>
      <c r="N503" s="222">
        <v>30</v>
      </c>
      <c r="O503" s="222">
        <v>60</v>
      </c>
      <c r="P503" s="222">
        <v>255</v>
      </c>
      <c r="Q503" s="242">
        <v>0.3</v>
      </c>
      <c r="R503" s="243">
        <v>2</v>
      </c>
      <c r="S503" s="244" t="s">
        <v>2653</v>
      </c>
      <c r="T503" s="244" t="s">
        <v>2654</v>
      </c>
      <c r="U503" s="244" t="s">
        <v>2655</v>
      </c>
      <c r="V503" s="244" t="s">
        <v>2656</v>
      </c>
      <c r="W503" s="244"/>
    </row>
    <row r="504" customHeight="1" spans="1:23">
      <c r="A504" s="221">
        <v>397</v>
      </c>
      <c r="B504" s="221" t="s">
        <v>2657</v>
      </c>
      <c r="C504" s="220" t="s">
        <v>262</v>
      </c>
      <c r="D504" s="220" t="s">
        <v>264</v>
      </c>
      <c r="E504" s="220" t="s">
        <v>475</v>
      </c>
      <c r="F504" s="220" t="s">
        <v>475</v>
      </c>
      <c r="G504" s="220" t="s">
        <v>1121</v>
      </c>
      <c r="H504" s="220" t="s">
        <v>264</v>
      </c>
      <c r="I504" s="220" t="s">
        <v>354</v>
      </c>
      <c r="J504" s="220">
        <v>55</v>
      </c>
      <c r="K504" s="220">
        <v>75</v>
      </c>
      <c r="L504" s="220">
        <v>50</v>
      </c>
      <c r="M504" s="220">
        <v>40</v>
      </c>
      <c r="N504" s="220">
        <v>40</v>
      </c>
      <c r="O504" s="220">
        <v>80</v>
      </c>
      <c r="P504" s="220">
        <v>120</v>
      </c>
      <c r="Q504" s="239">
        <v>0.6</v>
      </c>
      <c r="R504" s="240">
        <v>15.5</v>
      </c>
      <c r="S504" s="241" t="s">
        <v>2653</v>
      </c>
      <c r="T504" s="241" t="s">
        <v>2658</v>
      </c>
      <c r="U504" s="241" t="s">
        <v>2655</v>
      </c>
      <c r="V504" s="241" t="s">
        <v>2656</v>
      </c>
      <c r="W504" s="241"/>
    </row>
    <row r="505" customHeight="1" spans="1:23">
      <c r="A505" s="223">
        <v>398</v>
      </c>
      <c r="B505" s="223" t="s">
        <v>2659</v>
      </c>
      <c r="C505" s="222" t="s">
        <v>262</v>
      </c>
      <c r="D505" s="222" t="s">
        <v>264</v>
      </c>
      <c r="E505" s="222" t="s">
        <v>475</v>
      </c>
      <c r="F505" s="222" t="s">
        <v>475</v>
      </c>
      <c r="G505" s="222" t="s">
        <v>1121</v>
      </c>
      <c r="H505" s="222" t="s">
        <v>264</v>
      </c>
      <c r="I505" s="222" t="s">
        <v>354</v>
      </c>
      <c r="J505" s="222">
        <v>85</v>
      </c>
      <c r="K505" s="222">
        <v>120</v>
      </c>
      <c r="L505" s="222">
        <v>70</v>
      </c>
      <c r="M505" s="222">
        <v>50</v>
      </c>
      <c r="N505" s="222">
        <v>60</v>
      </c>
      <c r="O505" s="222">
        <v>100</v>
      </c>
      <c r="P505" s="222">
        <v>45</v>
      </c>
      <c r="Q505" s="242">
        <v>1.2</v>
      </c>
      <c r="R505" s="243">
        <v>24.9</v>
      </c>
      <c r="S505" s="244" t="s">
        <v>2660</v>
      </c>
      <c r="T505" s="244" t="s">
        <v>2661</v>
      </c>
      <c r="U505" s="244" t="s">
        <v>2655</v>
      </c>
      <c r="V505" s="244" t="s">
        <v>2662</v>
      </c>
      <c r="W505" s="244"/>
    </row>
    <row r="506" customHeight="1" spans="1:23">
      <c r="A506" s="223">
        <v>398.1</v>
      </c>
      <c r="B506" s="223" t="s">
        <v>2663</v>
      </c>
      <c r="C506" s="222" t="s">
        <v>263</v>
      </c>
      <c r="D506" s="222" t="s">
        <v>264</v>
      </c>
      <c r="E506" s="222" t="s">
        <v>1748</v>
      </c>
      <c r="F506" s="222" t="s">
        <v>1748</v>
      </c>
      <c r="G506" s="222" t="s">
        <v>1748</v>
      </c>
      <c r="H506" s="222" t="s">
        <v>264</v>
      </c>
      <c r="I506" s="222" t="s">
        <v>354</v>
      </c>
      <c r="J506" s="222">
        <v>85</v>
      </c>
      <c r="K506" s="222">
        <v>140</v>
      </c>
      <c r="L506" s="222">
        <v>100</v>
      </c>
      <c r="M506" s="222">
        <v>60</v>
      </c>
      <c r="N506" s="222">
        <v>90</v>
      </c>
      <c r="O506" s="222">
        <v>110</v>
      </c>
      <c r="P506" s="222">
        <v>45</v>
      </c>
      <c r="Q506" s="242">
        <v>1.9</v>
      </c>
      <c r="R506" s="243">
        <v>50</v>
      </c>
      <c r="S506" s="244"/>
      <c r="T506" s="244"/>
      <c r="U506" s="244"/>
      <c r="V506" s="244"/>
      <c r="W506" s="244"/>
    </row>
    <row r="507" customHeight="1" spans="1:23">
      <c r="A507" s="221">
        <v>399</v>
      </c>
      <c r="B507" s="221" t="s">
        <v>2664</v>
      </c>
      <c r="C507" s="220" t="s">
        <v>262</v>
      </c>
      <c r="D507" s="220" t="s">
        <v>354</v>
      </c>
      <c r="E507" s="220" t="s">
        <v>2293</v>
      </c>
      <c r="F507" s="220" t="s">
        <v>576</v>
      </c>
      <c r="G507" s="220" t="s">
        <v>1812</v>
      </c>
      <c r="H507" s="220" t="s">
        <v>377</v>
      </c>
      <c r="I507" s="220" t="s">
        <v>442</v>
      </c>
      <c r="J507" s="220">
        <v>59</v>
      </c>
      <c r="K507" s="220">
        <v>45</v>
      </c>
      <c r="L507" s="220">
        <v>40</v>
      </c>
      <c r="M507" s="220">
        <v>35</v>
      </c>
      <c r="N507" s="220">
        <v>40</v>
      </c>
      <c r="O507" s="220">
        <v>31</v>
      </c>
      <c r="P507" s="220">
        <v>255</v>
      </c>
      <c r="Q507" s="239">
        <v>0.5</v>
      </c>
      <c r="R507" s="240">
        <v>20</v>
      </c>
      <c r="S507" s="241" t="s">
        <v>2665</v>
      </c>
      <c r="T507" s="241" t="s">
        <v>2666</v>
      </c>
      <c r="U507" s="241" t="s">
        <v>2667</v>
      </c>
      <c r="V507" s="241" t="s">
        <v>2668</v>
      </c>
      <c r="W507" s="241"/>
    </row>
    <row r="508" customHeight="1" spans="1:23">
      <c r="A508" s="223">
        <v>400</v>
      </c>
      <c r="B508" s="223" t="s">
        <v>2669</v>
      </c>
      <c r="C508" s="222" t="s">
        <v>262</v>
      </c>
      <c r="D508" s="222" t="s">
        <v>277</v>
      </c>
      <c r="E508" s="222" t="s">
        <v>2293</v>
      </c>
      <c r="F508" s="222" t="s">
        <v>576</v>
      </c>
      <c r="G508" s="222" t="s">
        <v>1812</v>
      </c>
      <c r="H508" s="222" t="s">
        <v>377</v>
      </c>
      <c r="I508" s="222" t="s">
        <v>442</v>
      </c>
      <c r="J508" s="222">
        <v>79</v>
      </c>
      <c r="K508" s="222">
        <v>85</v>
      </c>
      <c r="L508" s="222">
        <v>60</v>
      </c>
      <c r="M508" s="222">
        <v>55</v>
      </c>
      <c r="N508" s="222">
        <v>60</v>
      </c>
      <c r="O508" s="222">
        <v>71</v>
      </c>
      <c r="P508" s="222">
        <v>127</v>
      </c>
      <c r="Q508" s="242">
        <v>1</v>
      </c>
      <c r="R508" s="243">
        <v>31.5</v>
      </c>
      <c r="S508" s="244" t="s">
        <v>2670</v>
      </c>
      <c r="T508" s="244" t="s">
        <v>2671</v>
      </c>
      <c r="U508" s="244" t="s">
        <v>2667</v>
      </c>
      <c r="V508" s="244" t="s">
        <v>2672</v>
      </c>
      <c r="W508" s="244"/>
    </row>
    <row r="509" customHeight="1" spans="1:23">
      <c r="A509" s="221">
        <v>401</v>
      </c>
      <c r="B509" s="221" t="s">
        <v>2673</v>
      </c>
      <c r="C509" s="220" t="s">
        <v>268</v>
      </c>
      <c r="D509" s="220" t="s">
        <v>354</v>
      </c>
      <c r="E509" s="220" t="s">
        <v>399</v>
      </c>
      <c r="F509" s="220" t="s">
        <v>399</v>
      </c>
      <c r="G509" s="220" t="s">
        <v>394</v>
      </c>
      <c r="H509" s="220" t="s">
        <v>268</v>
      </c>
      <c r="I509" s="220" t="s">
        <v>354</v>
      </c>
      <c r="J509" s="220">
        <v>37</v>
      </c>
      <c r="K509" s="220">
        <v>25</v>
      </c>
      <c r="L509" s="220">
        <v>41</v>
      </c>
      <c r="M509" s="220">
        <v>25</v>
      </c>
      <c r="N509" s="220">
        <v>41</v>
      </c>
      <c r="O509" s="220">
        <v>25</v>
      </c>
      <c r="P509" s="220">
        <v>255</v>
      </c>
      <c r="Q509" s="239">
        <v>0.3</v>
      </c>
      <c r="R509" s="240">
        <v>2.2</v>
      </c>
      <c r="S509" s="241" t="s">
        <v>2674</v>
      </c>
      <c r="T509" s="241" t="s">
        <v>2675</v>
      </c>
      <c r="U509" s="241"/>
      <c r="V509" s="241" t="s">
        <v>2676</v>
      </c>
      <c r="W509" s="241"/>
    </row>
    <row r="510" customHeight="1" spans="1:23">
      <c r="A510" s="223">
        <v>402</v>
      </c>
      <c r="B510" s="223" t="s">
        <v>2677</v>
      </c>
      <c r="C510" s="222" t="s">
        <v>268</v>
      </c>
      <c r="D510" s="222" t="s">
        <v>354</v>
      </c>
      <c r="E510" s="222" t="s">
        <v>415</v>
      </c>
      <c r="F510" s="222" t="s">
        <v>415</v>
      </c>
      <c r="G510" s="222" t="s">
        <v>696</v>
      </c>
      <c r="H510" s="222" t="s">
        <v>268</v>
      </c>
      <c r="I510" s="222" t="s">
        <v>354</v>
      </c>
      <c r="J510" s="222">
        <v>77</v>
      </c>
      <c r="K510" s="222">
        <v>85</v>
      </c>
      <c r="L510" s="222">
        <v>51</v>
      </c>
      <c r="M510" s="222">
        <v>55</v>
      </c>
      <c r="N510" s="222">
        <v>51</v>
      </c>
      <c r="O510" s="222">
        <v>65</v>
      </c>
      <c r="P510" s="222">
        <v>45</v>
      </c>
      <c r="Q510" s="242">
        <v>1</v>
      </c>
      <c r="R510" s="243">
        <v>25.5</v>
      </c>
      <c r="S510" s="244" t="s">
        <v>2678</v>
      </c>
      <c r="T510" s="244" t="s">
        <v>2679</v>
      </c>
      <c r="U510" s="244"/>
      <c r="V510" s="244" t="s">
        <v>2680</v>
      </c>
      <c r="W510" s="244"/>
    </row>
    <row r="511" customHeight="1" spans="1:23">
      <c r="A511" s="221">
        <v>403</v>
      </c>
      <c r="B511" s="221" t="s">
        <v>2681</v>
      </c>
      <c r="C511" s="220" t="s">
        <v>279</v>
      </c>
      <c r="D511" s="220" t="s">
        <v>354</v>
      </c>
      <c r="E511" s="220" t="s">
        <v>536</v>
      </c>
      <c r="F511" s="220" t="s">
        <v>475</v>
      </c>
      <c r="G511" s="220" t="s">
        <v>440</v>
      </c>
      <c r="H511" s="220" t="s">
        <v>442</v>
      </c>
      <c r="I511" s="220" t="s">
        <v>354</v>
      </c>
      <c r="J511" s="220">
        <v>45</v>
      </c>
      <c r="K511" s="220">
        <v>65</v>
      </c>
      <c r="L511" s="220">
        <v>34</v>
      </c>
      <c r="M511" s="220">
        <v>40</v>
      </c>
      <c r="N511" s="220">
        <v>34</v>
      </c>
      <c r="O511" s="220">
        <v>45</v>
      </c>
      <c r="P511" s="220">
        <v>235</v>
      </c>
      <c r="Q511" s="239">
        <v>0.5</v>
      </c>
      <c r="R511" s="240">
        <v>9.5</v>
      </c>
      <c r="S511" s="241" t="s">
        <v>2682</v>
      </c>
      <c r="T511" s="241" t="s">
        <v>2683</v>
      </c>
      <c r="U511" s="241" t="s">
        <v>2684</v>
      </c>
      <c r="V511" s="241" t="s">
        <v>2685</v>
      </c>
      <c r="W511" s="241"/>
    </row>
    <row r="512" customHeight="1" spans="1:23">
      <c r="A512" s="223">
        <v>404</v>
      </c>
      <c r="B512" s="223" t="s">
        <v>2686</v>
      </c>
      <c r="C512" s="222" t="s">
        <v>279</v>
      </c>
      <c r="D512" s="222" t="s">
        <v>354</v>
      </c>
      <c r="E512" s="222" t="s">
        <v>536</v>
      </c>
      <c r="F512" s="222" t="s">
        <v>475</v>
      </c>
      <c r="G512" s="222" t="s">
        <v>440</v>
      </c>
      <c r="H512" s="222" t="s">
        <v>442</v>
      </c>
      <c r="I512" s="222" t="s">
        <v>354</v>
      </c>
      <c r="J512" s="222">
        <v>60</v>
      </c>
      <c r="K512" s="222">
        <v>85</v>
      </c>
      <c r="L512" s="222">
        <v>49</v>
      </c>
      <c r="M512" s="222">
        <v>60</v>
      </c>
      <c r="N512" s="222">
        <v>49</v>
      </c>
      <c r="O512" s="222">
        <v>60</v>
      </c>
      <c r="P512" s="222">
        <v>120</v>
      </c>
      <c r="Q512" s="242">
        <v>0.9</v>
      </c>
      <c r="R512" s="243">
        <v>30.5</v>
      </c>
      <c r="S512" s="244" t="s">
        <v>2687</v>
      </c>
      <c r="T512" s="244" t="s">
        <v>2683</v>
      </c>
      <c r="U512" s="244" t="s">
        <v>2684</v>
      </c>
      <c r="V512" s="244" t="s">
        <v>2685</v>
      </c>
      <c r="W512" s="244"/>
    </row>
    <row r="513" customHeight="1" spans="1:23">
      <c r="A513" s="221">
        <v>405</v>
      </c>
      <c r="B513" s="221" t="s">
        <v>2688</v>
      </c>
      <c r="C513" s="220" t="s">
        <v>279</v>
      </c>
      <c r="D513" s="220" t="s">
        <v>354</v>
      </c>
      <c r="E513" s="220" t="s">
        <v>536</v>
      </c>
      <c r="F513" s="220" t="s">
        <v>475</v>
      </c>
      <c r="G513" s="220" t="s">
        <v>440</v>
      </c>
      <c r="H513" s="220" t="s">
        <v>442</v>
      </c>
      <c r="I513" s="220" t="s">
        <v>354</v>
      </c>
      <c r="J513" s="220">
        <v>80</v>
      </c>
      <c r="K513" s="220">
        <v>120</v>
      </c>
      <c r="L513" s="220">
        <v>79</v>
      </c>
      <c r="M513" s="220">
        <v>95</v>
      </c>
      <c r="N513" s="220">
        <v>79</v>
      </c>
      <c r="O513" s="220">
        <v>70</v>
      </c>
      <c r="P513" s="220">
        <v>45</v>
      </c>
      <c r="Q513" s="239">
        <v>1.3</v>
      </c>
      <c r="R513" s="240">
        <v>42</v>
      </c>
      <c r="S513" s="241" t="s">
        <v>2689</v>
      </c>
      <c r="T513" s="241" t="s">
        <v>2690</v>
      </c>
      <c r="U513" s="241" t="s">
        <v>2684</v>
      </c>
      <c r="V513" s="241" t="s">
        <v>2691</v>
      </c>
      <c r="W513" s="241"/>
    </row>
    <row r="514" customHeight="1" spans="1:23">
      <c r="A514" s="223">
        <v>406</v>
      </c>
      <c r="B514" s="223" t="s">
        <v>2692</v>
      </c>
      <c r="C514" s="222" t="s">
        <v>278</v>
      </c>
      <c r="D514" s="222" t="s">
        <v>265</v>
      </c>
      <c r="E514" s="222" t="s">
        <v>1167</v>
      </c>
      <c r="F514" s="222" t="s">
        <v>535</v>
      </c>
      <c r="G514" s="222" t="s">
        <v>1176</v>
      </c>
      <c r="H514" s="222" t="s">
        <v>543</v>
      </c>
      <c r="I514" s="222" t="s">
        <v>354</v>
      </c>
      <c r="J514" s="222">
        <v>40</v>
      </c>
      <c r="K514" s="222">
        <v>30</v>
      </c>
      <c r="L514" s="222">
        <v>35</v>
      </c>
      <c r="M514" s="222">
        <v>50</v>
      </c>
      <c r="N514" s="222">
        <v>70</v>
      </c>
      <c r="O514" s="222">
        <v>55</v>
      </c>
      <c r="P514" s="222">
        <v>255</v>
      </c>
      <c r="Q514" s="242">
        <v>0.2</v>
      </c>
      <c r="R514" s="243">
        <v>1.2</v>
      </c>
      <c r="S514" s="244" t="s">
        <v>2693</v>
      </c>
      <c r="T514" s="244" t="s">
        <v>2694</v>
      </c>
      <c r="U514" s="244" t="s">
        <v>2695</v>
      </c>
      <c r="V514" s="244" t="s">
        <v>2696</v>
      </c>
      <c r="W514" s="244"/>
    </row>
    <row r="515" customHeight="1" spans="1:23">
      <c r="A515" s="221">
        <v>407</v>
      </c>
      <c r="B515" s="221" t="s">
        <v>2697</v>
      </c>
      <c r="C515" s="220" t="s">
        <v>278</v>
      </c>
      <c r="D515" s="220" t="s">
        <v>265</v>
      </c>
      <c r="E515" s="220" t="s">
        <v>1167</v>
      </c>
      <c r="F515" s="220" t="s">
        <v>535</v>
      </c>
      <c r="G515" s="220" t="s">
        <v>696</v>
      </c>
      <c r="H515" s="220" t="s">
        <v>284</v>
      </c>
      <c r="I515" s="220" t="s">
        <v>337</v>
      </c>
      <c r="J515" s="220">
        <v>60</v>
      </c>
      <c r="K515" s="220">
        <v>70</v>
      </c>
      <c r="L515" s="220">
        <v>65</v>
      </c>
      <c r="M515" s="220">
        <v>125</v>
      </c>
      <c r="N515" s="220">
        <v>105</v>
      </c>
      <c r="O515" s="220">
        <v>90</v>
      </c>
      <c r="P515" s="220">
        <v>75</v>
      </c>
      <c r="Q515" s="239">
        <v>0.9</v>
      </c>
      <c r="R515" s="240">
        <v>14.5</v>
      </c>
      <c r="S515" s="241" t="s">
        <v>2698</v>
      </c>
      <c r="T515" s="241" t="s">
        <v>2699</v>
      </c>
      <c r="U515" s="241" t="s">
        <v>2695</v>
      </c>
      <c r="V515" s="241" t="s">
        <v>2700</v>
      </c>
      <c r="W515" s="241"/>
    </row>
    <row r="516" customHeight="1" spans="1:23">
      <c r="A516" s="223">
        <v>408</v>
      </c>
      <c r="B516" s="223" t="s">
        <v>2701</v>
      </c>
      <c r="C516" s="222" t="s">
        <v>267</v>
      </c>
      <c r="D516" s="222" t="s">
        <v>354</v>
      </c>
      <c r="E516" s="222" t="s">
        <v>1261</v>
      </c>
      <c r="F516" s="222" t="s">
        <v>1261</v>
      </c>
      <c r="G516" s="222" t="s">
        <v>548</v>
      </c>
      <c r="H516" s="222" t="s">
        <v>336</v>
      </c>
      <c r="I516" s="222" t="s">
        <v>354</v>
      </c>
      <c r="J516" s="222">
        <v>67</v>
      </c>
      <c r="K516" s="222">
        <v>125</v>
      </c>
      <c r="L516" s="222">
        <v>40</v>
      </c>
      <c r="M516" s="222">
        <v>30</v>
      </c>
      <c r="N516" s="222">
        <v>30</v>
      </c>
      <c r="O516" s="222">
        <v>58</v>
      </c>
      <c r="P516" s="222">
        <v>45</v>
      </c>
      <c r="Q516" s="242">
        <v>0.9</v>
      </c>
      <c r="R516" s="243">
        <v>31.5</v>
      </c>
      <c r="S516" s="244" t="s">
        <v>2702</v>
      </c>
      <c r="T516" s="244" t="s">
        <v>2703</v>
      </c>
      <c r="U516" s="244" t="s">
        <v>2704</v>
      </c>
      <c r="V516" s="244" t="s">
        <v>2705</v>
      </c>
      <c r="W516" s="244"/>
    </row>
    <row r="517" customHeight="1" spans="1:23">
      <c r="A517" s="221">
        <v>409</v>
      </c>
      <c r="B517" s="221" t="s">
        <v>2706</v>
      </c>
      <c r="C517" s="220" t="s">
        <v>267</v>
      </c>
      <c r="D517" s="220" t="s">
        <v>354</v>
      </c>
      <c r="E517" s="220" t="s">
        <v>1261</v>
      </c>
      <c r="F517" s="220" t="s">
        <v>1261</v>
      </c>
      <c r="G517" s="220" t="s">
        <v>548</v>
      </c>
      <c r="H517" s="220" t="s">
        <v>336</v>
      </c>
      <c r="I517" s="220" t="s">
        <v>354</v>
      </c>
      <c r="J517" s="220">
        <v>97</v>
      </c>
      <c r="K517" s="220">
        <v>165</v>
      </c>
      <c r="L517" s="220">
        <v>60</v>
      </c>
      <c r="M517" s="220">
        <v>65</v>
      </c>
      <c r="N517" s="220">
        <v>50</v>
      </c>
      <c r="O517" s="220">
        <v>58</v>
      </c>
      <c r="P517" s="220">
        <v>45</v>
      </c>
      <c r="Q517" s="239">
        <v>1.6</v>
      </c>
      <c r="R517" s="240">
        <v>102.5</v>
      </c>
      <c r="S517" s="241" t="s">
        <v>2707</v>
      </c>
      <c r="T517" s="241" t="s">
        <v>2708</v>
      </c>
      <c r="U517" s="241" t="s">
        <v>2704</v>
      </c>
      <c r="V517" s="241" t="s">
        <v>2709</v>
      </c>
      <c r="W517" s="241"/>
    </row>
    <row r="518" customHeight="1" spans="1:23">
      <c r="A518" s="223">
        <v>410</v>
      </c>
      <c r="B518" s="223" t="s">
        <v>2710</v>
      </c>
      <c r="C518" s="222" t="s">
        <v>267</v>
      </c>
      <c r="D518" s="222" t="s">
        <v>270</v>
      </c>
      <c r="E518" s="222" t="s">
        <v>855</v>
      </c>
      <c r="F518" s="222" t="s">
        <v>855</v>
      </c>
      <c r="G518" s="222" t="s">
        <v>1068</v>
      </c>
      <c r="H518" s="222" t="s">
        <v>336</v>
      </c>
      <c r="I518" s="222" t="s">
        <v>354</v>
      </c>
      <c r="J518" s="222">
        <v>30</v>
      </c>
      <c r="K518" s="222">
        <v>42</v>
      </c>
      <c r="L518" s="222">
        <v>118</v>
      </c>
      <c r="M518" s="222">
        <v>42</v>
      </c>
      <c r="N518" s="222">
        <v>88</v>
      </c>
      <c r="O518" s="222">
        <v>30</v>
      </c>
      <c r="P518" s="222">
        <v>45</v>
      </c>
      <c r="Q518" s="242">
        <v>0.5</v>
      </c>
      <c r="R518" s="243">
        <v>57</v>
      </c>
      <c r="S518" s="244" t="s">
        <v>2711</v>
      </c>
      <c r="T518" s="244" t="s">
        <v>2712</v>
      </c>
      <c r="U518" s="244" t="s">
        <v>2713</v>
      </c>
      <c r="V518" s="244" t="s">
        <v>2714</v>
      </c>
      <c r="W518" s="244"/>
    </row>
    <row r="519" customHeight="1" spans="1:23">
      <c r="A519" s="221">
        <v>411</v>
      </c>
      <c r="B519" s="221" t="s">
        <v>2715</v>
      </c>
      <c r="C519" s="220" t="s">
        <v>267</v>
      </c>
      <c r="D519" s="220" t="s">
        <v>270</v>
      </c>
      <c r="E519" s="220" t="s">
        <v>855</v>
      </c>
      <c r="F519" s="220" t="s">
        <v>855</v>
      </c>
      <c r="G519" s="220" t="s">
        <v>1068</v>
      </c>
      <c r="H519" s="220" t="s">
        <v>336</v>
      </c>
      <c r="I519" s="220" t="s">
        <v>354</v>
      </c>
      <c r="J519" s="220">
        <v>60</v>
      </c>
      <c r="K519" s="220">
        <v>52</v>
      </c>
      <c r="L519" s="220">
        <v>168</v>
      </c>
      <c r="M519" s="220">
        <v>47</v>
      </c>
      <c r="N519" s="220">
        <v>138</v>
      </c>
      <c r="O519" s="220">
        <v>30</v>
      </c>
      <c r="P519" s="220">
        <v>45</v>
      </c>
      <c r="Q519" s="239">
        <v>1.3</v>
      </c>
      <c r="R519" s="240">
        <v>149.5</v>
      </c>
      <c r="S519" s="241" t="s">
        <v>2716</v>
      </c>
      <c r="T519" s="241" t="s">
        <v>2717</v>
      </c>
      <c r="U519" s="241" t="s">
        <v>2713</v>
      </c>
      <c r="V519" s="241" t="s">
        <v>2718</v>
      </c>
      <c r="W519" s="241"/>
    </row>
    <row r="520" customHeight="1" spans="1:23">
      <c r="A520" s="223">
        <v>412</v>
      </c>
      <c r="B520" s="223" t="s">
        <v>2719</v>
      </c>
      <c r="C520" s="222" t="s">
        <v>268</v>
      </c>
      <c r="D520" s="222" t="s">
        <v>354</v>
      </c>
      <c r="E520" s="222" t="s">
        <v>399</v>
      </c>
      <c r="F520" s="222" t="s">
        <v>399</v>
      </c>
      <c r="G520" s="222" t="s">
        <v>1006</v>
      </c>
      <c r="H520" s="222" t="s">
        <v>268</v>
      </c>
      <c r="I520" s="222" t="s">
        <v>354</v>
      </c>
      <c r="J520" s="222">
        <v>40</v>
      </c>
      <c r="K520" s="222">
        <v>29</v>
      </c>
      <c r="L520" s="222">
        <v>45</v>
      </c>
      <c r="M520" s="222">
        <v>29</v>
      </c>
      <c r="N520" s="222">
        <v>45</v>
      </c>
      <c r="O520" s="222">
        <v>36</v>
      </c>
      <c r="P520" s="222">
        <v>120</v>
      </c>
      <c r="Q520" s="242">
        <v>0.2</v>
      </c>
      <c r="R520" s="243">
        <v>3.4</v>
      </c>
      <c r="S520" s="244" t="s">
        <v>2720</v>
      </c>
      <c r="T520" s="244" t="s">
        <v>2721</v>
      </c>
      <c r="U520" s="244"/>
      <c r="V520" s="244" t="s">
        <v>397</v>
      </c>
      <c r="W520" s="244"/>
    </row>
    <row r="521" customHeight="1" spans="1:23">
      <c r="A521" s="221">
        <v>413</v>
      </c>
      <c r="B521" s="221" t="s">
        <v>2722</v>
      </c>
      <c r="C521" s="220" t="s">
        <v>268</v>
      </c>
      <c r="D521" s="220" t="s">
        <v>278</v>
      </c>
      <c r="E521" s="220" t="s">
        <v>894</v>
      </c>
      <c r="F521" s="220" t="s">
        <v>894</v>
      </c>
      <c r="G521" s="220" t="s">
        <v>1006</v>
      </c>
      <c r="H521" s="220" t="s">
        <v>268</v>
      </c>
      <c r="I521" s="220" t="s">
        <v>354</v>
      </c>
      <c r="J521" s="220">
        <v>60</v>
      </c>
      <c r="K521" s="220">
        <v>59</v>
      </c>
      <c r="L521" s="220">
        <v>85</v>
      </c>
      <c r="M521" s="220">
        <v>79</v>
      </c>
      <c r="N521" s="220">
        <v>105</v>
      </c>
      <c r="O521" s="220">
        <v>36</v>
      </c>
      <c r="P521" s="220">
        <v>45</v>
      </c>
      <c r="Q521" s="239">
        <v>0.5</v>
      </c>
      <c r="R521" s="240">
        <v>6.5</v>
      </c>
      <c r="S521" s="241" t="s">
        <v>2723</v>
      </c>
      <c r="T521" s="241" t="s">
        <v>2724</v>
      </c>
      <c r="U521" s="241"/>
      <c r="V521" s="241" t="s">
        <v>2725</v>
      </c>
      <c r="W521" s="241"/>
    </row>
    <row r="522" customHeight="1" spans="1:23">
      <c r="A522" s="221">
        <v>413.1</v>
      </c>
      <c r="B522" s="221" t="s">
        <v>2726</v>
      </c>
      <c r="C522" s="220" t="s">
        <v>268</v>
      </c>
      <c r="D522" s="220" t="s">
        <v>266</v>
      </c>
      <c r="E522" s="220" t="s">
        <v>894</v>
      </c>
      <c r="F522" s="220" t="s">
        <v>894</v>
      </c>
      <c r="G522" s="220" t="s">
        <v>1006</v>
      </c>
      <c r="H522" s="220" t="s">
        <v>268</v>
      </c>
      <c r="I522" s="220" t="s">
        <v>354</v>
      </c>
      <c r="J522" s="220">
        <v>60</v>
      </c>
      <c r="K522" s="220">
        <v>79</v>
      </c>
      <c r="L522" s="220">
        <v>105</v>
      </c>
      <c r="M522" s="220">
        <v>79</v>
      </c>
      <c r="N522" s="220">
        <v>85</v>
      </c>
      <c r="O522" s="220">
        <v>36</v>
      </c>
      <c r="P522" s="220">
        <v>45</v>
      </c>
      <c r="Q522" s="239">
        <v>0.5</v>
      </c>
      <c r="R522" s="240">
        <v>6.5</v>
      </c>
      <c r="S522" s="241" t="s">
        <v>2727</v>
      </c>
      <c r="T522" s="241" t="s">
        <v>2728</v>
      </c>
      <c r="U522" s="241"/>
      <c r="V522" s="241" t="s">
        <v>2729</v>
      </c>
      <c r="W522" s="241"/>
    </row>
    <row r="523" customHeight="1" spans="1:23">
      <c r="A523" s="221">
        <v>413.2</v>
      </c>
      <c r="B523" s="221" t="s">
        <v>2730</v>
      </c>
      <c r="C523" s="220" t="s">
        <v>268</v>
      </c>
      <c r="D523" s="220" t="s">
        <v>270</v>
      </c>
      <c r="E523" s="220" t="s">
        <v>894</v>
      </c>
      <c r="F523" s="220" t="s">
        <v>894</v>
      </c>
      <c r="G523" s="220" t="s">
        <v>1006</v>
      </c>
      <c r="H523" s="220" t="s">
        <v>268</v>
      </c>
      <c r="I523" s="220" t="s">
        <v>354</v>
      </c>
      <c r="J523" s="220">
        <v>60</v>
      </c>
      <c r="K523" s="220">
        <v>69</v>
      </c>
      <c r="L523" s="220">
        <v>95</v>
      </c>
      <c r="M523" s="220">
        <v>69</v>
      </c>
      <c r="N523" s="220">
        <v>95</v>
      </c>
      <c r="O523" s="220">
        <v>36</v>
      </c>
      <c r="P523" s="220">
        <v>45</v>
      </c>
      <c r="Q523" s="239">
        <v>0.5</v>
      </c>
      <c r="R523" s="240">
        <v>6.5</v>
      </c>
      <c r="S523" s="241" t="s">
        <v>2731</v>
      </c>
      <c r="T523" s="241" t="s">
        <v>2732</v>
      </c>
      <c r="U523" s="241"/>
      <c r="V523" s="241" t="s">
        <v>2733</v>
      </c>
      <c r="W523" s="241"/>
    </row>
    <row r="524" customHeight="1" spans="1:23">
      <c r="A524" s="223">
        <v>414</v>
      </c>
      <c r="B524" s="223" t="s">
        <v>2734</v>
      </c>
      <c r="C524" s="222" t="s">
        <v>268</v>
      </c>
      <c r="D524" s="222" t="s">
        <v>264</v>
      </c>
      <c r="E524" s="222" t="s">
        <v>415</v>
      </c>
      <c r="F524" s="222" t="s">
        <v>415</v>
      </c>
      <c r="G524" s="222" t="s">
        <v>405</v>
      </c>
      <c r="H524" s="222" t="s">
        <v>268</v>
      </c>
      <c r="I524" s="222" t="s">
        <v>354</v>
      </c>
      <c r="J524" s="222">
        <v>70</v>
      </c>
      <c r="K524" s="222">
        <v>94</v>
      </c>
      <c r="L524" s="222">
        <v>50</v>
      </c>
      <c r="M524" s="222">
        <v>94</v>
      </c>
      <c r="N524" s="222">
        <v>50</v>
      </c>
      <c r="O524" s="222">
        <v>66</v>
      </c>
      <c r="P524" s="222">
        <v>45</v>
      </c>
      <c r="Q524" s="242">
        <v>0.9</v>
      </c>
      <c r="R524" s="243">
        <v>23.3</v>
      </c>
      <c r="S524" s="244" t="s">
        <v>2735</v>
      </c>
      <c r="T524" s="244" t="s">
        <v>2736</v>
      </c>
      <c r="U524" s="244"/>
      <c r="V524" s="244" t="s">
        <v>2737</v>
      </c>
      <c r="W524" s="244"/>
    </row>
    <row r="525" customHeight="1" spans="1:23">
      <c r="A525" s="221">
        <v>415</v>
      </c>
      <c r="B525" s="221" t="s">
        <v>2738</v>
      </c>
      <c r="C525" s="220" t="s">
        <v>268</v>
      </c>
      <c r="D525" s="220" t="s">
        <v>264</v>
      </c>
      <c r="E525" s="220" t="s">
        <v>1770</v>
      </c>
      <c r="F525" s="220" t="s">
        <v>1770</v>
      </c>
      <c r="G525" s="220" t="s">
        <v>441</v>
      </c>
      <c r="H525" s="220" t="s">
        <v>268</v>
      </c>
      <c r="I525" s="220" t="s">
        <v>354</v>
      </c>
      <c r="J525" s="220">
        <v>30</v>
      </c>
      <c r="K525" s="220">
        <v>30</v>
      </c>
      <c r="L525" s="220">
        <v>42</v>
      </c>
      <c r="M525" s="220">
        <v>30</v>
      </c>
      <c r="N525" s="220">
        <v>42</v>
      </c>
      <c r="O525" s="220">
        <v>70</v>
      </c>
      <c r="P525" s="220">
        <v>120</v>
      </c>
      <c r="Q525" s="239">
        <v>0.3</v>
      </c>
      <c r="R525" s="240">
        <v>5.5</v>
      </c>
      <c r="S525" s="241" t="s">
        <v>2739</v>
      </c>
      <c r="T525" s="241" t="s">
        <v>2740</v>
      </c>
      <c r="U525" s="241"/>
      <c r="V525" s="241" t="s">
        <v>2741</v>
      </c>
      <c r="W525" s="241"/>
    </row>
    <row r="526" customHeight="1" spans="1:23">
      <c r="A526" s="223">
        <v>416</v>
      </c>
      <c r="B526" s="223" t="s">
        <v>2742</v>
      </c>
      <c r="C526" s="222" t="s">
        <v>268</v>
      </c>
      <c r="D526" s="222" t="s">
        <v>264</v>
      </c>
      <c r="E526" s="222" t="s">
        <v>1362</v>
      </c>
      <c r="F526" s="222" t="s">
        <v>1362</v>
      </c>
      <c r="G526" s="222" t="s">
        <v>476</v>
      </c>
      <c r="H526" s="222" t="s">
        <v>268</v>
      </c>
      <c r="I526" s="222" t="s">
        <v>354</v>
      </c>
      <c r="J526" s="222">
        <v>70</v>
      </c>
      <c r="K526" s="222">
        <v>80</v>
      </c>
      <c r="L526" s="222">
        <v>102</v>
      </c>
      <c r="M526" s="222">
        <v>80</v>
      </c>
      <c r="N526" s="222">
        <v>102</v>
      </c>
      <c r="O526" s="222">
        <v>40</v>
      </c>
      <c r="P526" s="222">
        <v>45</v>
      </c>
      <c r="Q526" s="242">
        <v>1.2</v>
      </c>
      <c r="R526" s="243">
        <v>38.5</v>
      </c>
      <c r="S526" s="244" t="s">
        <v>2743</v>
      </c>
      <c r="T526" s="244" t="s">
        <v>2744</v>
      </c>
      <c r="U526" s="244"/>
      <c r="V526" s="244" t="s">
        <v>2745</v>
      </c>
      <c r="W526" s="244"/>
    </row>
    <row r="527" customHeight="1" spans="1:23">
      <c r="A527" s="221">
        <v>417</v>
      </c>
      <c r="B527" s="221" t="s">
        <v>2746</v>
      </c>
      <c r="C527" s="220" t="s">
        <v>279</v>
      </c>
      <c r="D527" s="220" t="s">
        <v>354</v>
      </c>
      <c r="E527" s="220" t="s">
        <v>394</v>
      </c>
      <c r="F527" s="220" t="s">
        <v>695</v>
      </c>
      <c r="G527" s="220" t="s">
        <v>1322</v>
      </c>
      <c r="H527" s="220" t="s">
        <v>442</v>
      </c>
      <c r="I527" s="220" t="s">
        <v>284</v>
      </c>
      <c r="J527" s="220">
        <v>60</v>
      </c>
      <c r="K527" s="220">
        <v>45</v>
      </c>
      <c r="L527" s="220">
        <v>70</v>
      </c>
      <c r="M527" s="220">
        <v>45</v>
      </c>
      <c r="N527" s="220">
        <v>90</v>
      </c>
      <c r="O527" s="220">
        <v>95</v>
      </c>
      <c r="P527" s="220">
        <v>200</v>
      </c>
      <c r="Q527" s="239">
        <v>0.4</v>
      </c>
      <c r="R527" s="240">
        <v>3.9</v>
      </c>
      <c r="S527" s="241" t="s">
        <v>2747</v>
      </c>
      <c r="T527" s="241" t="s">
        <v>2748</v>
      </c>
      <c r="U527" s="241" t="s">
        <v>2749</v>
      </c>
      <c r="V527" s="241" t="s">
        <v>2750</v>
      </c>
      <c r="W527" s="241"/>
    </row>
    <row r="528" customHeight="1" spans="1:23">
      <c r="A528" s="223">
        <v>418</v>
      </c>
      <c r="B528" s="223" t="s">
        <v>2751</v>
      </c>
      <c r="C528" s="222" t="s">
        <v>277</v>
      </c>
      <c r="D528" s="222" t="s">
        <v>354</v>
      </c>
      <c r="E528" s="222" t="s">
        <v>728</v>
      </c>
      <c r="F528" s="222" t="s">
        <v>728</v>
      </c>
      <c r="G528" s="222" t="s">
        <v>1201</v>
      </c>
      <c r="H528" s="222" t="s">
        <v>377</v>
      </c>
      <c r="I528" s="222" t="s">
        <v>442</v>
      </c>
      <c r="J528" s="222">
        <v>55</v>
      </c>
      <c r="K528" s="222">
        <v>65</v>
      </c>
      <c r="L528" s="222">
        <v>35</v>
      </c>
      <c r="M528" s="222">
        <v>60</v>
      </c>
      <c r="N528" s="222">
        <v>30</v>
      </c>
      <c r="O528" s="222">
        <v>85</v>
      </c>
      <c r="P528" s="222">
        <v>190</v>
      </c>
      <c r="Q528" s="242">
        <v>0.7</v>
      </c>
      <c r="R528" s="243">
        <v>29.5</v>
      </c>
      <c r="S528" s="244" t="s">
        <v>2752</v>
      </c>
      <c r="T528" s="244" t="s">
        <v>2753</v>
      </c>
      <c r="U528" s="244" t="s">
        <v>2754</v>
      </c>
      <c r="V528" s="244" t="s">
        <v>2755</v>
      </c>
      <c r="W528" s="244"/>
    </row>
    <row r="529" customHeight="1" spans="1:23">
      <c r="A529" s="221">
        <v>419</v>
      </c>
      <c r="B529" s="221" t="s">
        <v>2756</v>
      </c>
      <c r="C529" s="220" t="s">
        <v>277</v>
      </c>
      <c r="D529" s="220" t="s">
        <v>354</v>
      </c>
      <c r="E529" s="220" t="s">
        <v>728</v>
      </c>
      <c r="F529" s="220" t="s">
        <v>728</v>
      </c>
      <c r="G529" s="220" t="s">
        <v>1201</v>
      </c>
      <c r="H529" s="220" t="s">
        <v>377</v>
      </c>
      <c r="I529" s="220" t="s">
        <v>442</v>
      </c>
      <c r="J529" s="220">
        <v>85</v>
      </c>
      <c r="K529" s="220">
        <v>105</v>
      </c>
      <c r="L529" s="220">
        <v>55</v>
      </c>
      <c r="M529" s="220">
        <v>85</v>
      </c>
      <c r="N529" s="220">
        <v>50</v>
      </c>
      <c r="O529" s="220">
        <v>115</v>
      </c>
      <c r="P529" s="220">
        <v>72</v>
      </c>
      <c r="Q529" s="239">
        <v>1.1</v>
      </c>
      <c r="R529" s="240">
        <v>33.5</v>
      </c>
      <c r="S529" s="241" t="s">
        <v>2757</v>
      </c>
      <c r="T529" s="241" t="s">
        <v>2758</v>
      </c>
      <c r="U529" s="241" t="s">
        <v>2754</v>
      </c>
      <c r="V529" s="241" t="s">
        <v>2759</v>
      </c>
      <c r="W529" s="241"/>
    </row>
    <row r="530" customHeight="1" spans="1:23">
      <c r="A530" s="223">
        <v>420</v>
      </c>
      <c r="B530" s="223" t="s">
        <v>2760</v>
      </c>
      <c r="C530" s="222" t="s">
        <v>278</v>
      </c>
      <c r="D530" s="222" t="s">
        <v>354</v>
      </c>
      <c r="E530" s="222" t="s">
        <v>335</v>
      </c>
      <c r="F530" s="222" t="s">
        <v>335</v>
      </c>
      <c r="G530" s="222" t="s">
        <v>335</v>
      </c>
      <c r="H530" s="222" t="s">
        <v>284</v>
      </c>
      <c r="I530" s="222" t="s">
        <v>337</v>
      </c>
      <c r="J530" s="222">
        <v>45</v>
      </c>
      <c r="K530" s="222">
        <v>35</v>
      </c>
      <c r="L530" s="222">
        <v>45</v>
      </c>
      <c r="M530" s="222">
        <v>62</v>
      </c>
      <c r="N530" s="222">
        <v>53</v>
      </c>
      <c r="O530" s="222">
        <v>35</v>
      </c>
      <c r="P530" s="222">
        <v>190</v>
      </c>
      <c r="Q530" s="242">
        <v>0.4</v>
      </c>
      <c r="R530" s="243">
        <v>3.3</v>
      </c>
      <c r="S530" s="244" t="s">
        <v>2761</v>
      </c>
      <c r="T530" s="244" t="s">
        <v>2762</v>
      </c>
      <c r="U530" s="244" t="s">
        <v>2763</v>
      </c>
      <c r="V530" s="244" t="s">
        <v>2764</v>
      </c>
      <c r="W530" s="244"/>
    </row>
    <row r="531" customHeight="1" spans="1:23">
      <c r="A531" s="221">
        <v>421</v>
      </c>
      <c r="B531" s="221" t="s">
        <v>2765</v>
      </c>
      <c r="C531" s="220" t="s">
        <v>278</v>
      </c>
      <c r="D531" s="220" t="s">
        <v>354</v>
      </c>
      <c r="E531" s="220" t="s">
        <v>2766</v>
      </c>
      <c r="F531" s="220" t="s">
        <v>2766</v>
      </c>
      <c r="G531" s="220" t="s">
        <v>2766</v>
      </c>
      <c r="H531" s="220" t="s">
        <v>284</v>
      </c>
      <c r="I531" s="220" t="s">
        <v>337</v>
      </c>
      <c r="J531" s="220">
        <v>70</v>
      </c>
      <c r="K531" s="220">
        <v>60</v>
      </c>
      <c r="L531" s="220">
        <v>70</v>
      </c>
      <c r="M531" s="220">
        <v>87</v>
      </c>
      <c r="N531" s="220">
        <v>78</v>
      </c>
      <c r="O531" s="220">
        <v>85</v>
      </c>
      <c r="P531" s="220">
        <v>75</v>
      </c>
      <c r="Q531" s="239">
        <v>0.5</v>
      </c>
      <c r="R531" s="240">
        <v>9.3</v>
      </c>
      <c r="S531" s="241" t="s">
        <v>2767</v>
      </c>
      <c r="T531" s="241" t="s">
        <v>2768</v>
      </c>
      <c r="U531" s="241" t="s">
        <v>2763</v>
      </c>
      <c r="V531" s="241" t="s">
        <v>2769</v>
      </c>
      <c r="W531" s="241"/>
    </row>
    <row r="532" customHeight="1" spans="1:23">
      <c r="A532" s="223">
        <v>422</v>
      </c>
      <c r="B532" s="223" t="s">
        <v>2770</v>
      </c>
      <c r="C532" s="222" t="s">
        <v>277</v>
      </c>
      <c r="D532" s="222" t="s">
        <v>354</v>
      </c>
      <c r="E532" s="222" t="s">
        <v>979</v>
      </c>
      <c r="F532" s="222" t="s">
        <v>2402</v>
      </c>
      <c r="G532" s="222" t="s">
        <v>673</v>
      </c>
      <c r="H532" s="222" t="s">
        <v>377</v>
      </c>
      <c r="I532" s="222" t="s">
        <v>981</v>
      </c>
      <c r="J532" s="222">
        <v>76</v>
      </c>
      <c r="K532" s="222">
        <v>48</v>
      </c>
      <c r="L532" s="222">
        <v>48</v>
      </c>
      <c r="M532" s="222">
        <v>57</v>
      </c>
      <c r="N532" s="222">
        <v>62</v>
      </c>
      <c r="O532" s="222">
        <v>34</v>
      </c>
      <c r="P532" s="222">
        <v>190</v>
      </c>
      <c r="Q532" s="242">
        <v>0.3</v>
      </c>
      <c r="R532" s="243">
        <v>6.3</v>
      </c>
      <c r="S532" s="244" t="s">
        <v>2771</v>
      </c>
      <c r="T532" s="244" t="s">
        <v>2772</v>
      </c>
      <c r="U532" s="244" t="s">
        <v>2773</v>
      </c>
      <c r="V532" s="244" t="s">
        <v>2774</v>
      </c>
      <c r="W532" s="244"/>
    </row>
    <row r="533" customHeight="1" spans="1:23">
      <c r="A533" s="221">
        <v>423</v>
      </c>
      <c r="B533" s="221" t="s">
        <v>2775</v>
      </c>
      <c r="C533" s="220" t="s">
        <v>277</v>
      </c>
      <c r="D533" s="220" t="s">
        <v>266</v>
      </c>
      <c r="E533" s="220" t="s">
        <v>979</v>
      </c>
      <c r="F533" s="220" t="s">
        <v>2402</v>
      </c>
      <c r="G533" s="220" t="s">
        <v>673</v>
      </c>
      <c r="H533" s="220" t="s">
        <v>377</v>
      </c>
      <c r="I533" s="220" t="s">
        <v>981</v>
      </c>
      <c r="J533" s="220">
        <v>111</v>
      </c>
      <c r="K533" s="220">
        <v>83</v>
      </c>
      <c r="L533" s="220">
        <v>68</v>
      </c>
      <c r="M533" s="220">
        <v>92</v>
      </c>
      <c r="N533" s="220">
        <v>82</v>
      </c>
      <c r="O533" s="220">
        <v>39</v>
      </c>
      <c r="P533" s="220">
        <v>75</v>
      </c>
      <c r="Q533" s="239">
        <v>0.9</v>
      </c>
      <c r="R533" s="240">
        <v>29.9</v>
      </c>
      <c r="S533" s="241" t="s">
        <v>2771</v>
      </c>
      <c r="T533" s="241" t="s">
        <v>2776</v>
      </c>
      <c r="U533" s="241"/>
      <c r="V533" s="241" t="s">
        <v>2777</v>
      </c>
      <c r="W533" s="241" t="s">
        <v>2778</v>
      </c>
    </row>
    <row r="534" customHeight="1" spans="1:23">
      <c r="A534" s="223">
        <v>424</v>
      </c>
      <c r="B534" s="223" t="s">
        <v>2779</v>
      </c>
      <c r="C534" s="222" t="s">
        <v>262</v>
      </c>
      <c r="D534" s="222" t="s">
        <v>354</v>
      </c>
      <c r="E534" s="222" t="s">
        <v>696</v>
      </c>
      <c r="F534" s="222" t="s">
        <v>695</v>
      </c>
      <c r="G534" s="222" t="s">
        <v>1005</v>
      </c>
      <c r="H534" s="222" t="s">
        <v>442</v>
      </c>
      <c r="I534" s="222" t="s">
        <v>354</v>
      </c>
      <c r="J534" s="222">
        <v>75</v>
      </c>
      <c r="K534" s="222">
        <v>100</v>
      </c>
      <c r="L534" s="222">
        <v>66</v>
      </c>
      <c r="M534" s="222">
        <v>60</v>
      </c>
      <c r="N534" s="222">
        <v>66</v>
      </c>
      <c r="O534" s="222">
        <v>115</v>
      </c>
      <c r="P534" s="222">
        <v>45</v>
      </c>
      <c r="Q534" s="242">
        <v>1.2</v>
      </c>
      <c r="R534" s="243">
        <v>20.3</v>
      </c>
      <c r="S534" s="244" t="s">
        <v>2780</v>
      </c>
      <c r="T534" s="244" t="s">
        <v>2781</v>
      </c>
      <c r="U534" s="244" t="s">
        <v>1626</v>
      </c>
      <c r="V534" s="244" t="s">
        <v>2782</v>
      </c>
      <c r="W534" s="244"/>
    </row>
    <row r="535" customHeight="1" spans="1:23">
      <c r="A535" s="221">
        <v>425</v>
      </c>
      <c r="B535" s="221" t="s">
        <v>2783</v>
      </c>
      <c r="C535" s="220" t="s">
        <v>269</v>
      </c>
      <c r="D535" s="220" t="s">
        <v>264</v>
      </c>
      <c r="E535" s="220" t="s">
        <v>1069</v>
      </c>
      <c r="F535" s="220" t="s">
        <v>1122</v>
      </c>
      <c r="G535" s="220" t="s">
        <v>2784</v>
      </c>
      <c r="H535" s="220" t="s">
        <v>981</v>
      </c>
      <c r="I535" s="220" t="s">
        <v>354</v>
      </c>
      <c r="J535" s="220">
        <v>90</v>
      </c>
      <c r="K535" s="220">
        <v>50</v>
      </c>
      <c r="L535" s="220">
        <v>34</v>
      </c>
      <c r="M535" s="220">
        <v>60</v>
      </c>
      <c r="N535" s="220">
        <v>44</v>
      </c>
      <c r="O535" s="220">
        <v>70</v>
      </c>
      <c r="P535" s="220">
        <v>125</v>
      </c>
      <c r="Q535" s="239">
        <v>0.4</v>
      </c>
      <c r="R535" s="240">
        <v>1.2</v>
      </c>
      <c r="S535" s="241" t="s">
        <v>2785</v>
      </c>
      <c r="T535" s="241" t="s">
        <v>2786</v>
      </c>
      <c r="U535" s="241" t="s">
        <v>2787</v>
      </c>
      <c r="V535" s="241" t="s">
        <v>2788</v>
      </c>
      <c r="W535" s="241"/>
    </row>
    <row r="536" customHeight="1" spans="1:23">
      <c r="A536" s="223">
        <v>426</v>
      </c>
      <c r="B536" s="223" t="s">
        <v>2789</v>
      </c>
      <c r="C536" s="222" t="s">
        <v>269</v>
      </c>
      <c r="D536" s="222" t="s">
        <v>264</v>
      </c>
      <c r="E536" s="222" t="s">
        <v>1069</v>
      </c>
      <c r="F536" s="222" t="s">
        <v>1122</v>
      </c>
      <c r="G536" s="222" t="s">
        <v>2784</v>
      </c>
      <c r="H536" s="222" t="s">
        <v>981</v>
      </c>
      <c r="I536" s="222" t="s">
        <v>354</v>
      </c>
      <c r="J536" s="222">
        <v>150</v>
      </c>
      <c r="K536" s="222">
        <v>80</v>
      </c>
      <c r="L536" s="222">
        <v>44</v>
      </c>
      <c r="M536" s="222">
        <v>90</v>
      </c>
      <c r="N536" s="222">
        <v>54</v>
      </c>
      <c r="O536" s="222">
        <v>80</v>
      </c>
      <c r="P536" s="222">
        <v>60</v>
      </c>
      <c r="Q536" s="242">
        <v>1.2</v>
      </c>
      <c r="R536" s="243">
        <v>15</v>
      </c>
      <c r="S536" s="244" t="s">
        <v>2790</v>
      </c>
      <c r="T536" s="244" t="s">
        <v>2791</v>
      </c>
      <c r="U536" s="244" t="s">
        <v>2787</v>
      </c>
      <c r="V536" s="244" t="s">
        <v>2788</v>
      </c>
      <c r="W536" s="244"/>
    </row>
    <row r="537" customHeight="1" spans="1:23">
      <c r="A537" s="221">
        <v>427</v>
      </c>
      <c r="B537" s="221" t="s">
        <v>2792</v>
      </c>
      <c r="C537" s="220" t="s">
        <v>262</v>
      </c>
      <c r="D537" s="220" t="s">
        <v>354</v>
      </c>
      <c r="E537" s="220" t="s">
        <v>394</v>
      </c>
      <c r="F537" s="220" t="s">
        <v>2793</v>
      </c>
      <c r="G537" s="220" t="s">
        <v>715</v>
      </c>
      <c r="H537" s="220" t="s">
        <v>442</v>
      </c>
      <c r="I537" s="220" t="s">
        <v>791</v>
      </c>
      <c r="J537" s="220">
        <v>55</v>
      </c>
      <c r="K537" s="220">
        <v>66</v>
      </c>
      <c r="L537" s="220">
        <v>44</v>
      </c>
      <c r="M537" s="220">
        <v>44</v>
      </c>
      <c r="N537" s="220">
        <v>56</v>
      </c>
      <c r="O537" s="220">
        <v>85</v>
      </c>
      <c r="P537" s="220">
        <v>190</v>
      </c>
      <c r="Q537" s="239">
        <v>0.4</v>
      </c>
      <c r="R537" s="240">
        <v>5.5</v>
      </c>
      <c r="S537" s="241" t="s">
        <v>2794</v>
      </c>
      <c r="T537" s="241" t="s">
        <v>2795</v>
      </c>
      <c r="U537" s="241" t="s">
        <v>2796</v>
      </c>
      <c r="V537" s="241" t="s">
        <v>2797</v>
      </c>
      <c r="W537" s="241"/>
    </row>
    <row r="538" customHeight="1" spans="1:23">
      <c r="A538" s="223">
        <v>428</v>
      </c>
      <c r="B538" s="223" t="s">
        <v>2798</v>
      </c>
      <c r="C538" s="222" t="s">
        <v>262</v>
      </c>
      <c r="D538" s="222" t="s">
        <v>354</v>
      </c>
      <c r="E538" s="222" t="s">
        <v>568</v>
      </c>
      <c r="F538" s="222" t="s">
        <v>2793</v>
      </c>
      <c r="G538" s="222" t="s">
        <v>715</v>
      </c>
      <c r="H538" s="222" t="s">
        <v>442</v>
      </c>
      <c r="I538" s="222" t="s">
        <v>791</v>
      </c>
      <c r="J538" s="222">
        <v>65</v>
      </c>
      <c r="K538" s="222">
        <v>76</v>
      </c>
      <c r="L538" s="222">
        <v>84</v>
      </c>
      <c r="M538" s="222">
        <v>54</v>
      </c>
      <c r="N538" s="222">
        <v>96</v>
      </c>
      <c r="O538" s="222">
        <v>105</v>
      </c>
      <c r="P538" s="222">
        <v>60</v>
      </c>
      <c r="Q538" s="242">
        <v>1.2</v>
      </c>
      <c r="R538" s="243">
        <v>33.3</v>
      </c>
      <c r="S538" s="244" t="s">
        <v>2799</v>
      </c>
      <c r="T538" s="244" t="s">
        <v>2800</v>
      </c>
      <c r="U538" s="244" t="s">
        <v>2796</v>
      </c>
      <c r="V538" s="244" t="s">
        <v>2801</v>
      </c>
      <c r="W538" s="244"/>
    </row>
    <row r="539" customHeight="1" spans="1:23">
      <c r="A539" s="223">
        <v>428.1</v>
      </c>
      <c r="B539" s="223" t="s">
        <v>2802</v>
      </c>
      <c r="C539" s="222" t="s">
        <v>262</v>
      </c>
      <c r="D539" s="222" t="s">
        <v>263</v>
      </c>
      <c r="E539" s="222" t="s">
        <v>949</v>
      </c>
      <c r="F539" s="222" t="s">
        <v>949</v>
      </c>
      <c r="G539" s="222" t="s">
        <v>949</v>
      </c>
      <c r="H539" s="222" t="s">
        <v>442</v>
      </c>
      <c r="I539" s="222" t="s">
        <v>791</v>
      </c>
      <c r="J539" s="222">
        <v>65</v>
      </c>
      <c r="K539" s="222">
        <v>136</v>
      </c>
      <c r="L539" s="222">
        <v>94</v>
      </c>
      <c r="M539" s="222">
        <v>54</v>
      </c>
      <c r="N539" s="222">
        <v>96</v>
      </c>
      <c r="O539" s="222">
        <v>135</v>
      </c>
      <c r="P539" s="222">
        <v>60</v>
      </c>
      <c r="Q539" s="242">
        <v>1.3</v>
      </c>
      <c r="R539" s="243">
        <v>28.3</v>
      </c>
      <c r="S539" s="244"/>
      <c r="T539" s="244"/>
      <c r="U539" s="244"/>
      <c r="V539" s="244"/>
      <c r="W539" s="244"/>
    </row>
    <row r="540" customHeight="1" spans="1:23">
      <c r="A540" s="221">
        <v>429</v>
      </c>
      <c r="B540" s="221" t="s">
        <v>2803</v>
      </c>
      <c r="C540" s="220" t="s">
        <v>269</v>
      </c>
      <c r="D540" s="220" t="s">
        <v>354</v>
      </c>
      <c r="E540" s="220" t="s">
        <v>1018</v>
      </c>
      <c r="F540" s="220" t="s">
        <v>1018</v>
      </c>
      <c r="G540" s="220" t="s">
        <v>1018</v>
      </c>
      <c r="H540" s="220" t="s">
        <v>981</v>
      </c>
      <c r="I540" s="220" t="s">
        <v>354</v>
      </c>
      <c r="J540" s="220">
        <v>60</v>
      </c>
      <c r="K540" s="220">
        <v>60</v>
      </c>
      <c r="L540" s="220">
        <v>60</v>
      </c>
      <c r="M540" s="220">
        <v>105</v>
      </c>
      <c r="N540" s="220">
        <v>105</v>
      </c>
      <c r="O540" s="220">
        <v>105</v>
      </c>
      <c r="P540" s="220">
        <v>45</v>
      </c>
      <c r="Q540" s="239">
        <v>0.9</v>
      </c>
      <c r="R540" s="240">
        <v>4.4</v>
      </c>
      <c r="S540" s="241" t="s">
        <v>2804</v>
      </c>
      <c r="T540" s="241" t="s">
        <v>2805</v>
      </c>
      <c r="U540" s="241" t="s">
        <v>1682</v>
      </c>
      <c r="V540" s="241" t="s">
        <v>2806</v>
      </c>
      <c r="W540" s="241"/>
    </row>
    <row r="541" customHeight="1" spans="1:23">
      <c r="A541" s="223">
        <v>430</v>
      </c>
      <c r="B541" s="223" t="s">
        <v>2807</v>
      </c>
      <c r="C541" s="222" t="s">
        <v>283</v>
      </c>
      <c r="D541" s="222" t="s">
        <v>264</v>
      </c>
      <c r="E541" s="222" t="s">
        <v>1044</v>
      </c>
      <c r="F541" s="222" t="s">
        <v>1553</v>
      </c>
      <c r="G541" s="222" t="s">
        <v>1262</v>
      </c>
      <c r="H541" s="222" t="s">
        <v>264</v>
      </c>
      <c r="I541" s="222" t="s">
        <v>354</v>
      </c>
      <c r="J541" s="222">
        <v>100</v>
      </c>
      <c r="K541" s="222">
        <v>125</v>
      </c>
      <c r="L541" s="222">
        <v>52</v>
      </c>
      <c r="M541" s="222">
        <v>105</v>
      </c>
      <c r="N541" s="222">
        <v>52</v>
      </c>
      <c r="O541" s="222">
        <v>71</v>
      </c>
      <c r="P541" s="222">
        <v>30</v>
      </c>
      <c r="Q541" s="242">
        <v>0.9</v>
      </c>
      <c r="R541" s="243">
        <v>27.3</v>
      </c>
      <c r="S541" s="244" t="s">
        <v>2808</v>
      </c>
      <c r="T541" s="244" t="s">
        <v>2809</v>
      </c>
      <c r="U541" s="244" t="s">
        <v>1668</v>
      </c>
      <c r="V541" s="244" t="s">
        <v>2810</v>
      </c>
      <c r="W541" s="244"/>
    </row>
    <row r="542" customHeight="1" spans="1:23">
      <c r="A542" s="221">
        <v>431</v>
      </c>
      <c r="B542" s="221" t="s">
        <v>2811</v>
      </c>
      <c r="C542" s="220" t="s">
        <v>262</v>
      </c>
      <c r="D542" s="220" t="s">
        <v>354</v>
      </c>
      <c r="E542" s="220" t="s">
        <v>715</v>
      </c>
      <c r="F542" s="220" t="s">
        <v>909</v>
      </c>
      <c r="G542" s="220" t="s">
        <v>424</v>
      </c>
      <c r="H542" s="220" t="s">
        <v>442</v>
      </c>
      <c r="I542" s="220" t="s">
        <v>354</v>
      </c>
      <c r="J542" s="220">
        <v>49</v>
      </c>
      <c r="K542" s="220">
        <v>55</v>
      </c>
      <c r="L542" s="220">
        <v>42</v>
      </c>
      <c r="M542" s="220">
        <v>42</v>
      </c>
      <c r="N542" s="220">
        <v>37</v>
      </c>
      <c r="O542" s="220">
        <v>85</v>
      </c>
      <c r="P542" s="220">
        <v>190</v>
      </c>
      <c r="Q542" s="239">
        <v>0.5</v>
      </c>
      <c r="R542" s="240">
        <v>3.9</v>
      </c>
      <c r="S542" s="241" t="s">
        <v>2812</v>
      </c>
      <c r="T542" s="241" t="s">
        <v>2813</v>
      </c>
      <c r="U542" s="241" t="s">
        <v>2814</v>
      </c>
      <c r="V542" s="241" t="s">
        <v>2815</v>
      </c>
      <c r="W542" s="241"/>
    </row>
    <row r="543" customHeight="1" spans="1:23">
      <c r="A543" s="223">
        <v>432</v>
      </c>
      <c r="B543" s="223" t="s">
        <v>2816</v>
      </c>
      <c r="C543" s="222" t="s">
        <v>262</v>
      </c>
      <c r="D543" s="222" t="s">
        <v>354</v>
      </c>
      <c r="E543" s="222" t="s">
        <v>352</v>
      </c>
      <c r="F543" s="222" t="s">
        <v>909</v>
      </c>
      <c r="G543" s="222" t="s">
        <v>742</v>
      </c>
      <c r="H543" s="222" t="s">
        <v>442</v>
      </c>
      <c r="I543" s="222" t="s">
        <v>354</v>
      </c>
      <c r="J543" s="222">
        <v>71</v>
      </c>
      <c r="K543" s="222">
        <v>82</v>
      </c>
      <c r="L543" s="222">
        <v>64</v>
      </c>
      <c r="M543" s="222">
        <v>64</v>
      </c>
      <c r="N543" s="222">
        <v>59</v>
      </c>
      <c r="O543" s="222">
        <v>112</v>
      </c>
      <c r="P543" s="222">
        <v>75</v>
      </c>
      <c r="Q543" s="242">
        <v>1</v>
      </c>
      <c r="R543" s="243">
        <v>43.8</v>
      </c>
      <c r="S543" s="244" t="s">
        <v>2817</v>
      </c>
      <c r="T543" s="244" t="s">
        <v>2818</v>
      </c>
      <c r="U543" s="244" t="s">
        <v>2814</v>
      </c>
      <c r="V543" s="244" t="s">
        <v>2819</v>
      </c>
      <c r="W543" s="244"/>
    </row>
    <row r="544" customHeight="1" spans="1:23">
      <c r="A544" s="221">
        <v>433</v>
      </c>
      <c r="B544" s="221" t="s">
        <v>2820</v>
      </c>
      <c r="C544" s="220" t="s">
        <v>280</v>
      </c>
      <c r="D544" s="220" t="s">
        <v>354</v>
      </c>
      <c r="E544" s="220" t="s">
        <v>1018</v>
      </c>
      <c r="F544" s="220" t="s">
        <v>1018</v>
      </c>
      <c r="G544" s="220" t="s">
        <v>1018</v>
      </c>
      <c r="H544" s="220" t="s">
        <v>543</v>
      </c>
      <c r="I544" s="220" t="s">
        <v>354</v>
      </c>
      <c r="J544" s="220">
        <v>45</v>
      </c>
      <c r="K544" s="220">
        <v>30</v>
      </c>
      <c r="L544" s="220">
        <v>50</v>
      </c>
      <c r="M544" s="220">
        <v>65</v>
      </c>
      <c r="N544" s="220">
        <v>50</v>
      </c>
      <c r="O544" s="220">
        <v>45</v>
      </c>
      <c r="P544" s="220">
        <v>120</v>
      </c>
      <c r="Q544" s="239">
        <v>0.2</v>
      </c>
      <c r="R544" s="240">
        <v>0.6</v>
      </c>
      <c r="S544" s="241" t="s">
        <v>2821</v>
      </c>
      <c r="T544" s="241" t="s">
        <v>2822</v>
      </c>
      <c r="U544" s="241" t="s">
        <v>2823</v>
      </c>
      <c r="V544" s="241" t="s">
        <v>2824</v>
      </c>
      <c r="W544" s="241"/>
    </row>
    <row r="545" customHeight="1" spans="1:23">
      <c r="A545" s="223">
        <v>434</v>
      </c>
      <c r="B545" s="223" t="s">
        <v>2825</v>
      </c>
      <c r="C545" s="222" t="s">
        <v>265</v>
      </c>
      <c r="D545" s="222" t="s">
        <v>283</v>
      </c>
      <c r="E545" s="222" t="s">
        <v>636</v>
      </c>
      <c r="F545" s="222" t="s">
        <v>1069</v>
      </c>
      <c r="G545" s="222" t="s">
        <v>424</v>
      </c>
      <c r="H545" s="222" t="s">
        <v>442</v>
      </c>
      <c r="I545" s="222" t="s">
        <v>354</v>
      </c>
      <c r="J545" s="222">
        <v>63</v>
      </c>
      <c r="K545" s="222">
        <v>63</v>
      </c>
      <c r="L545" s="222">
        <v>47</v>
      </c>
      <c r="M545" s="222">
        <v>41</v>
      </c>
      <c r="N545" s="222">
        <v>41</v>
      </c>
      <c r="O545" s="222">
        <v>74</v>
      </c>
      <c r="P545" s="222">
        <v>225</v>
      </c>
      <c r="Q545" s="242">
        <v>0.4</v>
      </c>
      <c r="R545" s="243">
        <v>19.2</v>
      </c>
      <c r="S545" s="244" t="s">
        <v>2826</v>
      </c>
      <c r="T545" s="244" t="s">
        <v>2827</v>
      </c>
      <c r="U545" s="244" t="s">
        <v>2828</v>
      </c>
      <c r="V545" s="244" t="s">
        <v>2829</v>
      </c>
      <c r="W545" s="244"/>
    </row>
    <row r="546" customHeight="1" spans="1:23">
      <c r="A546" s="221">
        <v>435</v>
      </c>
      <c r="B546" s="221" t="s">
        <v>2830</v>
      </c>
      <c r="C546" s="220" t="s">
        <v>265</v>
      </c>
      <c r="D546" s="220" t="s">
        <v>283</v>
      </c>
      <c r="E546" s="220" t="s">
        <v>636</v>
      </c>
      <c r="F546" s="220" t="s">
        <v>1069</v>
      </c>
      <c r="G546" s="220" t="s">
        <v>424</v>
      </c>
      <c r="H546" s="220" t="s">
        <v>442</v>
      </c>
      <c r="I546" s="220" t="s">
        <v>354</v>
      </c>
      <c r="J546" s="220">
        <v>103</v>
      </c>
      <c r="K546" s="220">
        <v>93</v>
      </c>
      <c r="L546" s="220">
        <v>67</v>
      </c>
      <c r="M546" s="220">
        <v>71</v>
      </c>
      <c r="N546" s="220">
        <v>61</v>
      </c>
      <c r="O546" s="220">
        <v>84</v>
      </c>
      <c r="P546" s="220">
        <v>60</v>
      </c>
      <c r="Q546" s="239">
        <v>1</v>
      </c>
      <c r="R546" s="240">
        <v>38</v>
      </c>
      <c r="S546" s="241" t="s">
        <v>2831</v>
      </c>
      <c r="T546" s="241" t="s">
        <v>2832</v>
      </c>
      <c r="U546" s="241" t="s">
        <v>2828</v>
      </c>
      <c r="V546" s="241" t="s">
        <v>2833</v>
      </c>
      <c r="W546" s="241"/>
    </row>
    <row r="547" customHeight="1" spans="1:23">
      <c r="A547" s="223">
        <v>436</v>
      </c>
      <c r="B547" s="223" t="s">
        <v>2834</v>
      </c>
      <c r="C547" s="222" t="s">
        <v>270</v>
      </c>
      <c r="D547" s="222" t="s">
        <v>280</v>
      </c>
      <c r="E547" s="222" t="s">
        <v>1018</v>
      </c>
      <c r="F547" s="222" t="s">
        <v>2835</v>
      </c>
      <c r="G547" s="222" t="s">
        <v>2202</v>
      </c>
      <c r="H547" s="222" t="s">
        <v>856</v>
      </c>
      <c r="I547" s="222" t="s">
        <v>354</v>
      </c>
      <c r="J547" s="222">
        <v>57</v>
      </c>
      <c r="K547" s="222">
        <v>24</v>
      </c>
      <c r="L547" s="222">
        <v>86</v>
      </c>
      <c r="M547" s="222">
        <v>24</v>
      </c>
      <c r="N547" s="222">
        <v>86</v>
      </c>
      <c r="O547" s="222">
        <v>23</v>
      </c>
      <c r="P547" s="222">
        <v>255</v>
      </c>
      <c r="Q547" s="242">
        <v>0.5</v>
      </c>
      <c r="R547" s="243">
        <v>60.5</v>
      </c>
      <c r="S547" s="244" t="s">
        <v>2836</v>
      </c>
      <c r="T547" s="244" t="s">
        <v>2837</v>
      </c>
      <c r="U547" s="244" t="s">
        <v>2838</v>
      </c>
      <c r="V547" s="244" t="s">
        <v>2839</v>
      </c>
      <c r="W547" s="244"/>
    </row>
    <row r="548" customHeight="1" spans="1:23">
      <c r="A548" s="221">
        <v>437</v>
      </c>
      <c r="B548" s="221" t="s">
        <v>2840</v>
      </c>
      <c r="C548" s="220" t="s">
        <v>270</v>
      </c>
      <c r="D548" s="220" t="s">
        <v>280</v>
      </c>
      <c r="E548" s="220" t="s">
        <v>1018</v>
      </c>
      <c r="F548" s="220" t="s">
        <v>2835</v>
      </c>
      <c r="G548" s="220" t="s">
        <v>2202</v>
      </c>
      <c r="H548" s="220" t="s">
        <v>856</v>
      </c>
      <c r="I548" s="220" t="s">
        <v>354</v>
      </c>
      <c r="J548" s="220">
        <v>67</v>
      </c>
      <c r="K548" s="220">
        <v>89</v>
      </c>
      <c r="L548" s="220">
        <v>116</v>
      </c>
      <c r="M548" s="220">
        <v>79</v>
      </c>
      <c r="N548" s="220">
        <v>116</v>
      </c>
      <c r="O548" s="220">
        <v>33</v>
      </c>
      <c r="P548" s="220">
        <v>90</v>
      </c>
      <c r="Q548" s="239">
        <v>1.3</v>
      </c>
      <c r="R548" s="240">
        <v>187</v>
      </c>
      <c r="S548" s="241" t="s">
        <v>2841</v>
      </c>
      <c r="T548" s="241" t="s">
        <v>2842</v>
      </c>
      <c r="U548" s="241" t="s">
        <v>2838</v>
      </c>
      <c r="V548" s="241" t="s">
        <v>2843</v>
      </c>
      <c r="W548" s="241"/>
    </row>
    <row r="549" customHeight="1" spans="1:23">
      <c r="A549" s="223">
        <v>438</v>
      </c>
      <c r="B549" s="223" t="s">
        <v>2844</v>
      </c>
      <c r="C549" s="222" t="s">
        <v>267</v>
      </c>
      <c r="D549" s="222" t="s">
        <v>354</v>
      </c>
      <c r="E549" s="222" t="s">
        <v>855</v>
      </c>
      <c r="F549" s="222" t="s">
        <v>761</v>
      </c>
      <c r="G549" s="222" t="s">
        <v>703</v>
      </c>
      <c r="H549" s="222" t="s">
        <v>543</v>
      </c>
      <c r="I549" s="222" t="s">
        <v>354</v>
      </c>
      <c r="J549" s="222">
        <v>50</v>
      </c>
      <c r="K549" s="222">
        <v>80</v>
      </c>
      <c r="L549" s="222">
        <v>95</v>
      </c>
      <c r="M549" s="222">
        <v>10</v>
      </c>
      <c r="N549" s="222">
        <v>45</v>
      </c>
      <c r="O549" s="222">
        <v>10</v>
      </c>
      <c r="P549" s="222">
        <v>255</v>
      </c>
      <c r="Q549" s="242">
        <v>0.5</v>
      </c>
      <c r="R549" s="243">
        <v>15</v>
      </c>
      <c r="S549" s="244" t="s">
        <v>2845</v>
      </c>
      <c r="T549" s="244" t="s">
        <v>2846</v>
      </c>
      <c r="U549" s="244" t="s">
        <v>1605</v>
      </c>
      <c r="V549" s="244" t="s">
        <v>2847</v>
      </c>
      <c r="W549" s="244"/>
    </row>
    <row r="550" customHeight="1" spans="1:23">
      <c r="A550" s="221">
        <v>439</v>
      </c>
      <c r="B550" s="221" t="s">
        <v>2848</v>
      </c>
      <c r="C550" s="220" t="s">
        <v>280</v>
      </c>
      <c r="D550" s="220" t="s">
        <v>284</v>
      </c>
      <c r="E550" s="220" t="s">
        <v>1068</v>
      </c>
      <c r="F550" s="220" t="s">
        <v>1226</v>
      </c>
      <c r="G550" s="220" t="s">
        <v>696</v>
      </c>
      <c r="H550" s="220" t="s">
        <v>543</v>
      </c>
      <c r="I550" s="220" t="s">
        <v>354</v>
      </c>
      <c r="J550" s="220">
        <v>20</v>
      </c>
      <c r="K550" s="220">
        <v>25</v>
      </c>
      <c r="L550" s="220">
        <v>45</v>
      </c>
      <c r="M550" s="220">
        <v>70</v>
      </c>
      <c r="N550" s="220">
        <v>90</v>
      </c>
      <c r="O550" s="220">
        <v>60</v>
      </c>
      <c r="P550" s="220">
        <v>145</v>
      </c>
      <c r="Q550" s="239">
        <v>0.6</v>
      </c>
      <c r="R550" s="240">
        <v>13</v>
      </c>
      <c r="S550" s="241" t="s">
        <v>2849</v>
      </c>
      <c r="T550" s="241" t="s">
        <v>2850</v>
      </c>
      <c r="U550" s="241" t="s">
        <v>2851</v>
      </c>
      <c r="V550" s="241" t="s">
        <v>2852</v>
      </c>
      <c r="W550" s="241"/>
    </row>
    <row r="551" customHeight="1" spans="1:23">
      <c r="A551" s="223">
        <v>440</v>
      </c>
      <c r="B551" s="223" t="s">
        <v>2853</v>
      </c>
      <c r="C551" s="222" t="s">
        <v>262</v>
      </c>
      <c r="D551" s="222" t="s">
        <v>354</v>
      </c>
      <c r="E551" s="222" t="s">
        <v>1167</v>
      </c>
      <c r="F551" s="222" t="s">
        <v>1168</v>
      </c>
      <c r="G551" s="222" t="s">
        <v>570</v>
      </c>
      <c r="H551" s="222" t="s">
        <v>543</v>
      </c>
      <c r="I551" s="222" t="s">
        <v>354</v>
      </c>
      <c r="J551" s="222">
        <v>100</v>
      </c>
      <c r="K551" s="222">
        <v>5</v>
      </c>
      <c r="L551" s="222">
        <v>5</v>
      </c>
      <c r="M551" s="222">
        <v>15</v>
      </c>
      <c r="N551" s="222">
        <v>65</v>
      </c>
      <c r="O551" s="222">
        <v>30</v>
      </c>
      <c r="P551" s="222">
        <v>130</v>
      </c>
      <c r="Q551" s="242">
        <v>0.6</v>
      </c>
      <c r="R551" s="243">
        <v>24.4</v>
      </c>
      <c r="S551" s="244" t="s">
        <v>2854</v>
      </c>
      <c r="T551" s="244" t="s">
        <v>2855</v>
      </c>
      <c r="U551" s="244" t="s">
        <v>2856</v>
      </c>
      <c r="V551" s="244" t="s">
        <v>2857</v>
      </c>
      <c r="W551" s="244"/>
    </row>
    <row r="552" customHeight="1" spans="1:23">
      <c r="A552" s="221">
        <v>441</v>
      </c>
      <c r="B552" s="221" t="s">
        <v>2858</v>
      </c>
      <c r="C552" s="220" t="s">
        <v>262</v>
      </c>
      <c r="D552" s="220" t="s">
        <v>264</v>
      </c>
      <c r="E552" s="220" t="s">
        <v>424</v>
      </c>
      <c r="F552" s="220" t="s">
        <v>425</v>
      </c>
      <c r="G552" s="220" t="s">
        <v>426</v>
      </c>
      <c r="H552" s="220" t="s">
        <v>264</v>
      </c>
      <c r="I552" s="220" t="s">
        <v>354</v>
      </c>
      <c r="J552" s="220">
        <v>76</v>
      </c>
      <c r="K552" s="220">
        <v>65</v>
      </c>
      <c r="L552" s="220">
        <v>45</v>
      </c>
      <c r="M552" s="220">
        <v>92</v>
      </c>
      <c r="N552" s="220">
        <v>42</v>
      </c>
      <c r="O552" s="220">
        <v>91</v>
      </c>
      <c r="P552" s="220">
        <v>30</v>
      </c>
      <c r="Q552" s="239">
        <v>0.5</v>
      </c>
      <c r="R552" s="240">
        <v>1.9</v>
      </c>
      <c r="S552" s="241" t="s">
        <v>2859</v>
      </c>
      <c r="T552" s="241" t="s">
        <v>2860</v>
      </c>
      <c r="U552" s="241" t="s">
        <v>2861</v>
      </c>
      <c r="V552" s="241" t="s">
        <v>2862</v>
      </c>
      <c r="W552" s="241"/>
    </row>
    <row r="553" customHeight="1" spans="1:23">
      <c r="A553" s="223">
        <v>442</v>
      </c>
      <c r="B553" s="223" t="s">
        <v>2863</v>
      </c>
      <c r="C553" s="222" t="s">
        <v>269</v>
      </c>
      <c r="D553" s="222" t="s">
        <v>283</v>
      </c>
      <c r="E553" s="222" t="s">
        <v>1362</v>
      </c>
      <c r="F553" s="222" t="s">
        <v>1362</v>
      </c>
      <c r="G553" s="222" t="s">
        <v>619</v>
      </c>
      <c r="H553" s="222" t="s">
        <v>981</v>
      </c>
      <c r="I553" s="222" t="s">
        <v>354</v>
      </c>
      <c r="J553" s="222">
        <v>50</v>
      </c>
      <c r="K553" s="222">
        <v>92</v>
      </c>
      <c r="L553" s="222">
        <v>108</v>
      </c>
      <c r="M553" s="222">
        <v>92</v>
      </c>
      <c r="N553" s="222">
        <v>108</v>
      </c>
      <c r="O553" s="222">
        <v>35</v>
      </c>
      <c r="P553" s="222">
        <v>100</v>
      </c>
      <c r="Q553" s="242">
        <v>1</v>
      </c>
      <c r="R553" s="243">
        <v>108</v>
      </c>
      <c r="S553" s="244" t="s">
        <v>2864</v>
      </c>
      <c r="T553" s="244" t="s">
        <v>2865</v>
      </c>
      <c r="U553" s="244" t="s">
        <v>2866</v>
      </c>
      <c r="V553" s="244" t="s">
        <v>2867</v>
      </c>
      <c r="W553" s="244"/>
    </row>
    <row r="554" customHeight="1" spans="1:23">
      <c r="A554" s="221">
        <v>443</v>
      </c>
      <c r="B554" s="221" t="s">
        <v>2868</v>
      </c>
      <c r="C554" s="220" t="s">
        <v>282</v>
      </c>
      <c r="D554" s="220" t="s">
        <v>266</v>
      </c>
      <c r="E554" s="220" t="s">
        <v>511</v>
      </c>
      <c r="F554" s="220" t="s">
        <v>511</v>
      </c>
      <c r="G554" s="220" t="s">
        <v>2271</v>
      </c>
      <c r="H554" s="220" t="s">
        <v>336</v>
      </c>
      <c r="I554" s="220" t="s">
        <v>282</v>
      </c>
      <c r="J554" s="220">
        <v>58</v>
      </c>
      <c r="K554" s="220">
        <v>70</v>
      </c>
      <c r="L554" s="220">
        <v>45</v>
      </c>
      <c r="M554" s="220">
        <v>40</v>
      </c>
      <c r="N554" s="220">
        <v>45</v>
      </c>
      <c r="O554" s="220">
        <v>42</v>
      </c>
      <c r="P554" s="220">
        <v>45</v>
      </c>
      <c r="Q554" s="239">
        <v>0.7</v>
      </c>
      <c r="R554" s="240">
        <v>20.5</v>
      </c>
      <c r="S554" s="241" t="s">
        <v>2869</v>
      </c>
      <c r="T554" s="241" t="s">
        <v>2870</v>
      </c>
      <c r="U554" s="241" t="s">
        <v>2871</v>
      </c>
      <c r="V554" s="241" t="s">
        <v>2872</v>
      </c>
      <c r="W554" s="241"/>
    </row>
    <row r="555" customHeight="1" spans="1:23">
      <c r="A555" s="223">
        <v>444</v>
      </c>
      <c r="B555" s="223" t="s">
        <v>2873</v>
      </c>
      <c r="C555" s="222" t="s">
        <v>282</v>
      </c>
      <c r="D555" s="222" t="s">
        <v>266</v>
      </c>
      <c r="E555" s="222" t="s">
        <v>511</v>
      </c>
      <c r="F555" s="222" t="s">
        <v>511</v>
      </c>
      <c r="G555" s="222" t="s">
        <v>2271</v>
      </c>
      <c r="H555" s="222" t="s">
        <v>336</v>
      </c>
      <c r="I555" s="222" t="s">
        <v>282</v>
      </c>
      <c r="J555" s="222">
        <v>68</v>
      </c>
      <c r="K555" s="222">
        <v>90</v>
      </c>
      <c r="L555" s="222">
        <v>65</v>
      </c>
      <c r="M555" s="222">
        <v>50</v>
      </c>
      <c r="N555" s="222">
        <v>55</v>
      </c>
      <c r="O555" s="222">
        <v>82</v>
      </c>
      <c r="P555" s="222">
        <v>45</v>
      </c>
      <c r="Q555" s="242">
        <v>1.3</v>
      </c>
      <c r="R555" s="243">
        <v>56</v>
      </c>
      <c r="S555" s="244" t="s">
        <v>2874</v>
      </c>
      <c r="T555" s="244" t="s">
        <v>2875</v>
      </c>
      <c r="U555" s="244" t="s">
        <v>2871</v>
      </c>
      <c r="V555" s="244" t="s">
        <v>2876</v>
      </c>
      <c r="W555" s="244"/>
    </row>
    <row r="556" customHeight="1" spans="1:23">
      <c r="A556" s="221">
        <v>445</v>
      </c>
      <c r="B556" s="221" t="s">
        <v>2877</v>
      </c>
      <c r="C556" s="220" t="s">
        <v>282</v>
      </c>
      <c r="D556" s="220" t="s">
        <v>266</v>
      </c>
      <c r="E556" s="220" t="s">
        <v>511</v>
      </c>
      <c r="F556" s="220" t="s">
        <v>511</v>
      </c>
      <c r="G556" s="220" t="s">
        <v>2271</v>
      </c>
      <c r="H556" s="220" t="s">
        <v>336</v>
      </c>
      <c r="I556" s="220" t="s">
        <v>282</v>
      </c>
      <c r="J556" s="220">
        <v>108</v>
      </c>
      <c r="K556" s="220">
        <v>130</v>
      </c>
      <c r="L556" s="220">
        <v>95</v>
      </c>
      <c r="M556" s="220">
        <v>80</v>
      </c>
      <c r="N556" s="220">
        <v>85</v>
      </c>
      <c r="O556" s="220">
        <v>102</v>
      </c>
      <c r="P556" s="220">
        <v>45</v>
      </c>
      <c r="Q556" s="239">
        <v>1.9</v>
      </c>
      <c r="R556" s="240">
        <v>95</v>
      </c>
      <c r="S556" s="241" t="s">
        <v>2878</v>
      </c>
      <c r="T556" s="241" t="s">
        <v>2879</v>
      </c>
      <c r="U556" s="241" t="s">
        <v>2871</v>
      </c>
      <c r="V556" s="241" t="s">
        <v>2880</v>
      </c>
      <c r="W556" s="241"/>
    </row>
    <row r="557" customHeight="1" spans="1:23">
      <c r="A557" s="221">
        <v>445.1</v>
      </c>
      <c r="B557" s="221" t="s">
        <v>2881</v>
      </c>
      <c r="C557" s="220" t="s">
        <v>282</v>
      </c>
      <c r="D557" s="220" t="s">
        <v>266</v>
      </c>
      <c r="E557" s="220" t="s">
        <v>673</v>
      </c>
      <c r="F557" s="220" t="s">
        <v>673</v>
      </c>
      <c r="G557" s="220" t="s">
        <v>673</v>
      </c>
      <c r="H557" s="220" t="s">
        <v>336</v>
      </c>
      <c r="I557" s="220" t="s">
        <v>282</v>
      </c>
      <c r="J557" s="220">
        <v>108</v>
      </c>
      <c r="K557" s="220">
        <v>170</v>
      </c>
      <c r="L557" s="220">
        <v>115</v>
      </c>
      <c r="M557" s="220">
        <v>120</v>
      </c>
      <c r="N557" s="220">
        <v>95</v>
      </c>
      <c r="O557" s="220">
        <v>92</v>
      </c>
      <c r="P557" s="220">
        <v>45</v>
      </c>
      <c r="Q557" s="239">
        <v>1.9</v>
      </c>
      <c r="R557" s="240">
        <v>95</v>
      </c>
      <c r="S557" s="241"/>
      <c r="T557" s="241"/>
      <c r="U557" s="241"/>
      <c r="V557" s="241"/>
      <c r="W557" s="241"/>
    </row>
    <row r="558" customHeight="1" spans="1:23">
      <c r="A558" s="221">
        <v>445.2</v>
      </c>
      <c r="B558" s="221" t="s">
        <v>2882</v>
      </c>
      <c r="C558" s="220" t="s">
        <v>282</v>
      </c>
      <c r="D558" s="220" t="s">
        <v>354</v>
      </c>
      <c r="E558" s="220" t="s">
        <v>2484</v>
      </c>
      <c r="F558" s="220" t="s">
        <v>2484</v>
      </c>
      <c r="G558" s="220" t="s">
        <v>2484</v>
      </c>
      <c r="H558" s="220" t="s">
        <v>336</v>
      </c>
      <c r="I558" s="220" t="s">
        <v>282</v>
      </c>
      <c r="J558" s="220">
        <v>108</v>
      </c>
      <c r="K558" s="220">
        <v>130</v>
      </c>
      <c r="L558" s="220">
        <v>85</v>
      </c>
      <c r="M558" s="220">
        <v>141</v>
      </c>
      <c r="N558" s="220">
        <v>85</v>
      </c>
      <c r="O558" s="220">
        <v>151</v>
      </c>
      <c r="P558" s="220">
        <v>45</v>
      </c>
      <c r="Q558" s="239">
        <v>1.9</v>
      </c>
      <c r="R558" s="240">
        <v>99</v>
      </c>
      <c r="S558" s="241"/>
      <c r="T558" s="241"/>
      <c r="U558" s="241"/>
      <c r="V558" s="241"/>
      <c r="W558" s="241"/>
    </row>
    <row r="559" customHeight="1" spans="1:23">
      <c r="A559" s="223">
        <v>446</v>
      </c>
      <c r="B559" s="223" t="s">
        <v>2883</v>
      </c>
      <c r="C559" s="222" t="s">
        <v>262</v>
      </c>
      <c r="D559" s="222" t="s">
        <v>354</v>
      </c>
      <c r="E559" s="222" t="s">
        <v>695</v>
      </c>
      <c r="F559" s="222" t="s">
        <v>352</v>
      </c>
      <c r="G559" s="222" t="s">
        <v>449</v>
      </c>
      <c r="H559" s="222" t="s">
        <v>543</v>
      </c>
      <c r="I559" s="222" t="s">
        <v>354</v>
      </c>
      <c r="J559" s="222">
        <v>135</v>
      </c>
      <c r="K559" s="222">
        <v>85</v>
      </c>
      <c r="L559" s="222">
        <v>40</v>
      </c>
      <c r="M559" s="222">
        <v>40</v>
      </c>
      <c r="N559" s="222">
        <v>85</v>
      </c>
      <c r="O559" s="222">
        <v>5</v>
      </c>
      <c r="P559" s="222">
        <v>50</v>
      </c>
      <c r="Q559" s="242">
        <v>0.6</v>
      </c>
      <c r="R559" s="243">
        <v>105</v>
      </c>
      <c r="S559" s="244" t="s">
        <v>2884</v>
      </c>
      <c r="T559" s="244" t="s">
        <v>2885</v>
      </c>
      <c r="U559" s="244" t="s">
        <v>2886</v>
      </c>
      <c r="V559" s="244" t="s">
        <v>2887</v>
      </c>
      <c r="W559" s="244" t="s">
        <v>2888</v>
      </c>
    </row>
    <row r="560" customHeight="1" spans="1:23">
      <c r="A560" s="221">
        <v>447</v>
      </c>
      <c r="B560" s="221" t="s">
        <v>2889</v>
      </c>
      <c r="C560" s="220" t="s">
        <v>263</v>
      </c>
      <c r="D560" s="220" t="s">
        <v>354</v>
      </c>
      <c r="E560" s="220" t="s">
        <v>809</v>
      </c>
      <c r="F560" s="220" t="s">
        <v>618</v>
      </c>
      <c r="G560" s="220" t="s">
        <v>1665</v>
      </c>
      <c r="H560" s="220" t="s">
        <v>543</v>
      </c>
      <c r="I560" s="220" t="s">
        <v>354</v>
      </c>
      <c r="J560" s="220">
        <v>40</v>
      </c>
      <c r="K560" s="220">
        <v>70</v>
      </c>
      <c r="L560" s="220">
        <v>40</v>
      </c>
      <c r="M560" s="220">
        <v>35</v>
      </c>
      <c r="N560" s="220">
        <v>40</v>
      </c>
      <c r="O560" s="220">
        <v>60</v>
      </c>
      <c r="P560" s="220">
        <v>75</v>
      </c>
      <c r="Q560" s="239">
        <v>0.7</v>
      </c>
      <c r="R560" s="240">
        <v>20.2</v>
      </c>
      <c r="S560" s="241" t="s">
        <v>2890</v>
      </c>
      <c r="T560" s="241" t="s">
        <v>2891</v>
      </c>
      <c r="U560" s="241" t="s">
        <v>2892</v>
      </c>
      <c r="V560" s="241" t="s">
        <v>2893</v>
      </c>
      <c r="W560" s="241" t="s">
        <v>2894</v>
      </c>
    </row>
    <row r="561" customHeight="1" spans="1:23">
      <c r="A561" s="223">
        <v>448</v>
      </c>
      <c r="B561" s="223" t="s">
        <v>2895</v>
      </c>
      <c r="C561" s="222" t="s">
        <v>263</v>
      </c>
      <c r="D561" s="222" t="s">
        <v>270</v>
      </c>
      <c r="E561" s="222" t="s">
        <v>809</v>
      </c>
      <c r="F561" s="222" t="s">
        <v>618</v>
      </c>
      <c r="G561" s="222" t="s">
        <v>754</v>
      </c>
      <c r="H561" s="222" t="s">
        <v>442</v>
      </c>
      <c r="I561" s="222" t="s">
        <v>791</v>
      </c>
      <c r="J561" s="222">
        <v>70</v>
      </c>
      <c r="K561" s="222">
        <v>110</v>
      </c>
      <c r="L561" s="222">
        <v>70</v>
      </c>
      <c r="M561" s="222">
        <v>115</v>
      </c>
      <c r="N561" s="222">
        <v>70</v>
      </c>
      <c r="O561" s="222">
        <v>90</v>
      </c>
      <c r="P561" s="222">
        <v>45</v>
      </c>
      <c r="Q561" s="242">
        <v>1.2</v>
      </c>
      <c r="R561" s="243">
        <v>54</v>
      </c>
      <c r="S561" s="244" t="s">
        <v>2896</v>
      </c>
      <c r="T561" s="244" t="s">
        <v>2897</v>
      </c>
      <c r="U561" s="244" t="s">
        <v>2892</v>
      </c>
      <c r="V561" s="244" t="s">
        <v>2898</v>
      </c>
      <c r="W561" s="244" t="s">
        <v>2899</v>
      </c>
    </row>
    <row r="562" customHeight="1" spans="1:23">
      <c r="A562" s="223">
        <v>448.1</v>
      </c>
      <c r="B562" s="223" t="s">
        <v>2900</v>
      </c>
      <c r="C562" s="222" t="s">
        <v>263</v>
      </c>
      <c r="D562" s="222" t="s">
        <v>270</v>
      </c>
      <c r="E562" s="222" t="s">
        <v>422</v>
      </c>
      <c r="F562" s="222" t="s">
        <v>422</v>
      </c>
      <c r="G562" s="222" t="s">
        <v>422</v>
      </c>
      <c r="H562" s="222" t="s">
        <v>442</v>
      </c>
      <c r="I562" s="222" t="s">
        <v>791</v>
      </c>
      <c r="J562" s="222">
        <v>70</v>
      </c>
      <c r="K562" s="222">
        <v>145</v>
      </c>
      <c r="L562" s="222">
        <v>88</v>
      </c>
      <c r="M562" s="222">
        <v>140</v>
      </c>
      <c r="N562" s="222">
        <v>70</v>
      </c>
      <c r="O562" s="222">
        <v>112</v>
      </c>
      <c r="P562" s="222">
        <v>45</v>
      </c>
      <c r="Q562" s="242">
        <v>1.3</v>
      </c>
      <c r="R562" s="243">
        <v>57.5</v>
      </c>
      <c r="S562" s="244"/>
      <c r="T562" s="244"/>
      <c r="U562" s="244"/>
      <c r="V562" s="244"/>
      <c r="W562" s="244"/>
    </row>
    <row r="563" customHeight="1" spans="1:23">
      <c r="A563" s="223">
        <v>448.2</v>
      </c>
      <c r="B563" s="223" t="s">
        <v>2901</v>
      </c>
      <c r="C563" s="222" t="s">
        <v>263</v>
      </c>
      <c r="D563" s="222" t="s">
        <v>270</v>
      </c>
      <c r="E563" s="222" t="s">
        <v>809</v>
      </c>
      <c r="F563" s="222" t="s">
        <v>618</v>
      </c>
      <c r="G563" s="222" t="s">
        <v>754</v>
      </c>
      <c r="H563" s="222" t="s">
        <v>442</v>
      </c>
      <c r="I563" s="222" t="s">
        <v>791</v>
      </c>
      <c r="J563" s="222">
        <v>70</v>
      </c>
      <c r="K563" s="222">
        <v>110</v>
      </c>
      <c r="L563" s="222">
        <v>70</v>
      </c>
      <c r="M563" s="222">
        <v>164</v>
      </c>
      <c r="N563" s="222">
        <v>70</v>
      </c>
      <c r="O563" s="222">
        <v>151</v>
      </c>
      <c r="P563" s="222">
        <v>45</v>
      </c>
      <c r="Q563" s="242">
        <v>1.3</v>
      </c>
      <c r="R563" s="243">
        <v>49.4</v>
      </c>
      <c r="S563" s="244"/>
      <c r="T563" s="244"/>
      <c r="U563" s="244"/>
      <c r="V563" s="244"/>
      <c r="W563" s="244"/>
    </row>
    <row r="564" customHeight="1" spans="1:23">
      <c r="A564" s="221">
        <v>449</v>
      </c>
      <c r="B564" s="221" t="s">
        <v>2902</v>
      </c>
      <c r="C564" s="220" t="s">
        <v>266</v>
      </c>
      <c r="D564" s="220" t="s">
        <v>354</v>
      </c>
      <c r="E564" s="220" t="s">
        <v>1930</v>
      </c>
      <c r="F564" s="220" t="s">
        <v>1930</v>
      </c>
      <c r="G564" s="220" t="s">
        <v>673</v>
      </c>
      <c r="H564" s="220" t="s">
        <v>442</v>
      </c>
      <c r="I564" s="220" t="s">
        <v>354</v>
      </c>
      <c r="J564" s="220">
        <v>68</v>
      </c>
      <c r="K564" s="220">
        <v>72</v>
      </c>
      <c r="L564" s="220">
        <v>78</v>
      </c>
      <c r="M564" s="220">
        <v>38</v>
      </c>
      <c r="N564" s="220">
        <v>42</v>
      </c>
      <c r="O564" s="220">
        <v>32</v>
      </c>
      <c r="P564" s="220">
        <v>140</v>
      </c>
      <c r="Q564" s="239">
        <v>0.8</v>
      </c>
      <c r="R564" s="240">
        <v>49.5</v>
      </c>
      <c r="S564" s="241" t="s">
        <v>2903</v>
      </c>
      <c r="T564" s="241" t="s">
        <v>2904</v>
      </c>
      <c r="U564" s="241" t="s">
        <v>2905</v>
      </c>
      <c r="V564" s="241" t="s">
        <v>2906</v>
      </c>
      <c r="W564" s="241"/>
    </row>
    <row r="565" customHeight="1" spans="1:23">
      <c r="A565" s="223">
        <v>450</v>
      </c>
      <c r="B565" s="223" t="s">
        <v>2907</v>
      </c>
      <c r="C565" s="222" t="s">
        <v>266</v>
      </c>
      <c r="D565" s="222" t="s">
        <v>354</v>
      </c>
      <c r="E565" s="222" t="s">
        <v>1930</v>
      </c>
      <c r="F565" s="222" t="s">
        <v>1930</v>
      </c>
      <c r="G565" s="222" t="s">
        <v>673</v>
      </c>
      <c r="H565" s="222" t="s">
        <v>442</v>
      </c>
      <c r="I565" s="222" t="s">
        <v>354</v>
      </c>
      <c r="J565" s="222">
        <v>108</v>
      </c>
      <c r="K565" s="222">
        <v>112</v>
      </c>
      <c r="L565" s="222">
        <v>118</v>
      </c>
      <c r="M565" s="222">
        <v>68</v>
      </c>
      <c r="N565" s="222">
        <v>72</v>
      </c>
      <c r="O565" s="222">
        <v>47</v>
      </c>
      <c r="P565" s="222">
        <v>60</v>
      </c>
      <c r="Q565" s="242">
        <v>2</v>
      </c>
      <c r="R565" s="243">
        <v>300</v>
      </c>
      <c r="S565" s="244" t="s">
        <v>2908</v>
      </c>
      <c r="T565" s="244" t="s">
        <v>2909</v>
      </c>
      <c r="U565" s="244" t="s">
        <v>2905</v>
      </c>
      <c r="V565" s="244" t="s">
        <v>2910</v>
      </c>
      <c r="W565" s="244"/>
    </row>
    <row r="566" customHeight="1" spans="1:23">
      <c r="A566" s="221">
        <v>451</v>
      </c>
      <c r="B566" s="221" t="s">
        <v>2911</v>
      </c>
      <c r="C566" s="220" t="s">
        <v>265</v>
      </c>
      <c r="D566" s="220" t="s">
        <v>268</v>
      </c>
      <c r="E566" s="220" t="s">
        <v>1105</v>
      </c>
      <c r="F566" s="220" t="s">
        <v>416</v>
      </c>
      <c r="G566" s="220" t="s">
        <v>424</v>
      </c>
      <c r="H566" s="220" t="s">
        <v>268</v>
      </c>
      <c r="I566" s="220" t="s">
        <v>843</v>
      </c>
      <c r="J566" s="220">
        <v>40</v>
      </c>
      <c r="K566" s="220">
        <v>50</v>
      </c>
      <c r="L566" s="220">
        <v>90</v>
      </c>
      <c r="M566" s="220">
        <v>30</v>
      </c>
      <c r="N566" s="220">
        <v>55</v>
      </c>
      <c r="O566" s="220">
        <v>65</v>
      </c>
      <c r="P566" s="220">
        <v>120</v>
      </c>
      <c r="Q566" s="239">
        <v>0.8</v>
      </c>
      <c r="R566" s="240">
        <v>12</v>
      </c>
      <c r="S566" s="241" t="s">
        <v>2912</v>
      </c>
      <c r="T566" s="241" t="s">
        <v>2913</v>
      </c>
      <c r="U566" s="241" t="s">
        <v>2914</v>
      </c>
      <c r="V566" s="241" t="s">
        <v>2915</v>
      </c>
      <c r="W566" s="241"/>
    </row>
    <row r="567" customHeight="1" spans="1:23">
      <c r="A567" s="223">
        <v>452</v>
      </c>
      <c r="B567" s="223" t="s">
        <v>2916</v>
      </c>
      <c r="C567" s="222" t="s">
        <v>265</v>
      </c>
      <c r="D567" s="222" t="s">
        <v>283</v>
      </c>
      <c r="E567" s="222" t="s">
        <v>1105</v>
      </c>
      <c r="F567" s="222" t="s">
        <v>416</v>
      </c>
      <c r="G567" s="222" t="s">
        <v>424</v>
      </c>
      <c r="H567" s="222" t="s">
        <v>268</v>
      </c>
      <c r="I567" s="222" t="s">
        <v>843</v>
      </c>
      <c r="J567" s="222">
        <v>70</v>
      </c>
      <c r="K567" s="222">
        <v>90</v>
      </c>
      <c r="L567" s="222">
        <v>110</v>
      </c>
      <c r="M567" s="222">
        <v>60</v>
      </c>
      <c r="N567" s="222">
        <v>75</v>
      </c>
      <c r="O567" s="222">
        <v>95</v>
      </c>
      <c r="P567" s="222">
        <v>45</v>
      </c>
      <c r="Q567" s="242">
        <v>1.3</v>
      </c>
      <c r="R567" s="243">
        <v>61.5</v>
      </c>
      <c r="S567" s="244" t="s">
        <v>2917</v>
      </c>
      <c r="T567" s="244" t="s">
        <v>2918</v>
      </c>
      <c r="U567" s="244" t="s">
        <v>2914</v>
      </c>
      <c r="V567" s="244" t="s">
        <v>2919</v>
      </c>
      <c r="W567" s="244"/>
    </row>
    <row r="568" customHeight="1" spans="1:23">
      <c r="A568" s="221">
        <v>453</v>
      </c>
      <c r="B568" s="221" t="s">
        <v>2920</v>
      </c>
      <c r="C568" s="220" t="s">
        <v>265</v>
      </c>
      <c r="D568" s="220" t="s">
        <v>263</v>
      </c>
      <c r="E568" s="220" t="s">
        <v>894</v>
      </c>
      <c r="F568" s="220" t="s">
        <v>647</v>
      </c>
      <c r="G568" s="220" t="s">
        <v>980</v>
      </c>
      <c r="H568" s="220" t="s">
        <v>791</v>
      </c>
      <c r="I568" s="220" t="s">
        <v>354</v>
      </c>
      <c r="J568" s="220">
        <v>48</v>
      </c>
      <c r="K568" s="220">
        <v>61</v>
      </c>
      <c r="L568" s="220">
        <v>40</v>
      </c>
      <c r="M568" s="220">
        <v>61</v>
      </c>
      <c r="N568" s="220">
        <v>40</v>
      </c>
      <c r="O568" s="220">
        <v>50</v>
      </c>
      <c r="P568" s="220">
        <v>140</v>
      </c>
      <c r="Q568" s="239">
        <v>0.7</v>
      </c>
      <c r="R568" s="240">
        <v>23</v>
      </c>
      <c r="S568" s="241" t="s">
        <v>2921</v>
      </c>
      <c r="T568" s="241" t="s">
        <v>2922</v>
      </c>
      <c r="U568" s="241" t="s">
        <v>2923</v>
      </c>
      <c r="V568" s="241" t="s">
        <v>2924</v>
      </c>
      <c r="W568" s="241"/>
    </row>
    <row r="569" customHeight="1" spans="1:23">
      <c r="A569" s="223">
        <v>454</v>
      </c>
      <c r="B569" s="223" t="s">
        <v>2925</v>
      </c>
      <c r="C569" s="222" t="s">
        <v>265</v>
      </c>
      <c r="D569" s="222" t="s">
        <v>263</v>
      </c>
      <c r="E569" s="222" t="s">
        <v>894</v>
      </c>
      <c r="F569" s="222" t="s">
        <v>647</v>
      </c>
      <c r="G569" s="222" t="s">
        <v>980</v>
      </c>
      <c r="H569" s="222" t="s">
        <v>791</v>
      </c>
      <c r="I569" s="222" t="s">
        <v>354</v>
      </c>
      <c r="J569" s="222">
        <v>83</v>
      </c>
      <c r="K569" s="222">
        <v>106</v>
      </c>
      <c r="L569" s="222">
        <v>65</v>
      </c>
      <c r="M569" s="222">
        <v>86</v>
      </c>
      <c r="N569" s="222">
        <v>65</v>
      </c>
      <c r="O569" s="222">
        <v>85</v>
      </c>
      <c r="P569" s="222">
        <v>75</v>
      </c>
      <c r="Q569" s="242">
        <v>1.3</v>
      </c>
      <c r="R569" s="243">
        <v>44.4</v>
      </c>
      <c r="S569" s="244" t="s">
        <v>2921</v>
      </c>
      <c r="T569" s="244" t="s">
        <v>2926</v>
      </c>
      <c r="U569" s="244" t="s">
        <v>2923</v>
      </c>
      <c r="V569" s="244" t="s">
        <v>2927</v>
      </c>
      <c r="W569" s="244"/>
    </row>
    <row r="570" customHeight="1" spans="1:23">
      <c r="A570" s="221">
        <v>455</v>
      </c>
      <c r="B570" s="221" t="s">
        <v>2928</v>
      </c>
      <c r="C570" s="220" t="s">
        <v>278</v>
      </c>
      <c r="D570" s="220" t="s">
        <v>354</v>
      </c>
      <c r="E570" s="220" t="s">
        <v>1018</v>
      </c>
      <c r="F570" s="220" t="s">
        <v>1018</v>
      </c>
      <c r="G570" s="220" t="s">
        <v>1018</v>
      </c>
      <c r="H570" s="220" t="s">
        <v>337</v>
      </c>
      <c r="I570" s="220" t="s">
        <v>354</v>
      </c>
      <c r="J570" s="220">
        <v>74</v>
      </c>
      <c r="K570" s="220">
        <v>100</v>
      </c>
      <c r="L570" s="220">
        <v>72</v>
      </c>
      <c r="M570" s="220">
        <v>90</v>
      </c>
      <c r="N570" s="220">
        <v>72</v>
      </c>
      <c r="O570" s="220">
        <v>46</v>
      </c>
      <c r="P570" s="220">
        <v>200</v>
      </c>
      <c r="Q570" s="239">
        <v>1.3</v>
      </c>
      <c r="R570" s="240">
        <v>27</v>
      </c>
      <c r="S570" s="241" t="s">
        <v>2929</v>
      </c>
      <c r="T570" s="241" t="s">
        <v>2930</v>
      </c>
      <c r="U570" s="241" t="s">
        <v>2931</v>
      </c>
      <c r="V570" s="241" t="s">
        <v>2932</v>
      </c>
      <c r="W570" s="241"/>
    </row>
    <row r="571" customHeight="1" spans="1:23">
      <c r="A571" s="223">
        <v>456</v>
      </c>
      <c r="B571" s="223" t="s">
        <v>2933</v>
      </c>
      <c r="C571" s="222" t="s">
        <v>277</v>
      </c>
      <c r="D571" s="222" t="s">
        <v>354</v>
      </c>
      <c r="E571" s="222" t="s">
        <v>728</v>
      </c>
      <c r="F571" s="222" t="s">
        <v>2402</v>
      </c>
      <c r="G571" s="222" t="s">
        <v>1201</v>
      </c>
      <c r="H571" s="222" t="s">
        <v>1202</v>
      </c>
      <c r="I571" s="222" t="s">
        <v>354</v>
      </c>
      <c r="J571" s="222">
        <v>49</v>
      </c>
      <c r="K571" s="222">
        <v>49</v>
      </c>
      <c r="L571" s="222">
        <v>56</v>
      </c>
      <c r="M571" s="222">
        <v>49</v>
      </c>
      <c r="N571" s="222">
        <v>61</v>
      </c>
      <c r="O571" s="222">
        <v>66</v>
      </c>
      <c r="P571" s="222">
        <v>190</v>
      </c>
      <c r="Q571" s="242">
        <v>0.4</v>
      </c>
      <c r="R571" s="243">
        <v>7</v>
      </c>
      <c r="S571" s="244" t="s">
        <v>2934</v>
      </c>
      <c r="T571" s="244" t="s">
        <v>2935</v>
      </c>
      <c r="U571" s="244" t="s">
        <v>2936</v>
      </c>
      <c r="V571" s="244" t="s">
        <v>2937</v>
      </c>
      <c r="W571" s="244"/>
    </row>
    <row r="572" customHeight="1" spans="1:23">
      <c r="A572" s="221">
        <v>457</v>
      </c>
      <c r="B572" s="221" t="s">
        <v>2938</v>
      </c>
      <c r="C572" s="220" t="s">
        <v>277</v>
      </c>
      <c r="D572" s="220" t="s">
        <v>354</v>
      </c>
      <c r="E572" s="220" t="s">
        <v>728</v>
      </c>
      <c r="F572" s="220" t="s">
        <v>2402</v>
      </c>
      <c r="G572" s="220" t="s">
        <v>1201</v>
      </c>
      <c r="H572" s="220" t="s">
        <v>1202</v>
      </c>
      <c r="I572" s="220" t="s">
        <v>354</v>
      </c>
      <c r="J572" s="220">
        <v>69</v>
      </c>
      <c r="K572" s="220">
        <v>69</v>
      </c>
      <c r="L572" s="220">
        <v>76</v>
      </c>
      <c r="M572" s="220">
        <v>69</v>
      </c>
      <c r="N572" s="220">
        <v>86</v>
      </c>
      <c r="O572" s="220">
        <v>91</v>
      </c>
      <c r="P572" s="220">
        <v>75</v>
      </c>
      <c r="Q572" s="239">
        <v>1.2</v>
      </c>
      <c r="R572" s="240">
        <v>24</v>
      </c>
      <c r="S572" s="241" t="s">
        <v>2934</v>
      </c>
      <c r="T572" s="241" t="s">
        <v>2939</v>
      </c>
      <c r="U572" s="241" t="s">
        <v>2936</v>
      </c>
      <c r="V572" s="241" t="s">
        <v>2937</v>
      </c>
      <c r="W572" s="241"/>
    </row>
    <row r="573" customHeight="1" spans="1:23">
      <c r="A573" s="223">
        <v>458</v>
      </c>
      <c r="B573" s="223" t="s">
        <v>2940</v>
      </c>
      <c r="C573" s="222" t="s">
        <v>277</v>
      </c>
      <c r="D573" s="222" t="s">
        <v>264</v>
      </c>
      <c r="E573" s="222" t="s">
        <v>728</v>
      </c>
      <c r="F573" s="222" t="s">
        <v>774</v>
      </c>
      <c r="G573" s="222" t="s">
        <v>1201</v>
      </c>
      <c r="H573" s="222" t="s">
        <v>543</v>
      </c>
      <c r="I573" s="222" t="s">
        <v>354</v>
      </c>
      <c r="J573" s="222">
        <v>45</v>
      </c>
      <c r="K573" s="222">
        <v>20</v>
      </c>
      <c r="L573" s="222">
        <v>50</v>
      </c>
      <c r="M573" s="222">
        <v>60</v>
      </c>
      <c r="N573" s="222">
        <v>120</v>
      </c>
      <c r="O573" s="222">
        <v>50</v>
      </c>
      <c r="P573" s="222">
        <v>25</v>
      </c>
      <c r="Q573" s="242">
        <v>1</v>
      </c>
      <c r="R573" s="243">
        <v>65</v>
      </c>
      <c r="S573" s="244" t="s">
        <v>2941</v>
      </c>
      <c r="T573" s="244" t="s">
        <v>2942</v>
      </c>
      <c r="U573" s="244" t="s">
        <v>1831</v>
      </c>
      <c r="V573" s="244" t="s">
        <v>2943</v>
      </c>
      <c r="W573" s="244"/>
    </row>
    <row r="574" customHeight="1" spans="1:23">
      <c r="A574" s="221">
        <v>459</v>
      </c>
      <c r="B574" s="221" t="s">
        <v>2944</v>
      </c>
      <c r="C574" s="220" t="s">
        <v>278</v>
      </c>
      <c r="D574" s="220" t="s">
        <v>281</v>
      </c>
      <c r="E574" s="220" t="s">
        <v>590</v>
      </c>
      <c r="F574" s="220" t="s">
        <v>590</v>
      </c>
      <c r="G574" s="220" t="s">
        <v>1068</v>
      </c>
      <c r="H574" s="220" t="s">
        <v>336</v>
      </c>
      <c r="I574" s="220" t="s">
        <v>337</v>
      </c>
      <c r="J574" s="220">
        <v>60</v>
      </c>
      <c r="K574" s="220">
        <v>62</v>
      </c>
      <c r="L574" s="220">
        <v>50</v>
      </c>
      <c r="M574" s="220">
        <v>62</v>
      </c>
      <c r="N574" s="220">
        <v>60</v>
      </c>
      <c r="O574" s="220">
        <v>40</v>
      </c>
      <c r="P574" s="220">
        <v>120</v>
      </c>
      <c r="Q574" s="239">
        <v>1</v>
      </c>
      <c r="R574" s="240">
        <v>50.5</v>
      </c>
      <c r="S574" s="241" t="s">
        <v>2945</v>
      </c>
      <c r="T574" s="241" t="s">
        <v>2946</v>
      </c>
      <c r="U574" s="241" t="s">
        <v>2947</v>
      </c>
      <c r="V574" s="241" t="s">
        <v>2948</v>
      </c>
      <c r="W574" s="241"/>
    </row>
    <row r="575" customHeight="1" spans="1:23">
      <c r="A575" s="223">
        <v>460</v>
      </c>
      <c r="B575" s="223" t="s">
        <v>2949</v>
      </c>
      <c r="C575" s="222" t="s">
        <v>278</v>
      </c>
      <c r="D575" s="222" t="s">
        <v>281</v>
      </c>
      <c r="E575" s="222" t="s">
        <v>590</v>
      </c>
      <c r="F575" s="222" t="s">
        <v>590</v>
      </c>
      <c r="G575" s="222" t="s">
        <v>1068</v>
      </c>
      <c r="H575" s="222" t="s">
        <v>336</v>
      </c>
      <c r="I575" s="222" t="s">
        <v>337</v>
      </c>
      <c r="J575" s="222">
        <v>90</v>
      </c>
      <c r="K575" s="222">
        <v>92</v>
      </c>
      <c r="L575" s="222">
        <v>75</v>
      </c>
      <c r="M575" s="222">
        <v>92</v>
      </c>
      <c r="N575" s="222">
        <v>85</v>
      </c>
      <c r="O575" s="222">
        <v>60</v>
      </c>
      <c r="P575" s="222">
        <v>60</v>
      </c>
      <c r="Q575" s="242">
        <v>2.2</v>
      </c>
      <c r="R575" s="243">
        <v>135.5</v>
      </c>
      <c r="S575" s="244" t="s">
        <v>2950</v>
      </c>
      <c r="T575" s="244" t="s">
        <v>2951</v>
      </c>
      <c r="U575" s="244" t="s">
        <v>2947</v>
      </c>
      <c r="V575" s="244" t="s">
        <v>2952</v>
      </c>
      <c r="W575" s="244"/>
    </row>
    <row r="576" customHeight="1" spans="1:23">
      <c r="A576" s="223">
        <v>460.1</v>
      </c>
      <c r="B576" s="223" t="s">
        <v>2953</v>
      </c>
      <c r="C576" s="222" t="s">
        <v>278</v>
      </c>
      <c r="D576" s="222" t="s">
        <v>281</v>
      </c>
      <c r="E576" s="222" t="s">
        <v>590</v>
      </c>
      <c r="F576" s="222" t="s">
        <v>590</v>
      </c>
      <c r="G576" s="222" t="s">
        <v>590</v>
      </c>
      <c r="H576" s="222" t="s">
        <v>336</v>
      </c>
      <c r="I576" s="222" t="s">
        <v>337</v>
      </c>
      <c r="J576" s="222">
        <v>90</v>
      </c>
      <c r="K576" s="222">
        <v>132</v>
      </c>
      <c r="L576" s="222">
        <v>105</v>
      </c>
      <c r="M576" s="222">
        <v>132</v>
      </c>
      <c r="N576" s="222">
        <v>105</v>
      </c>
      <c r="O576" s="222">
        <v>30</v>
      </c>
      <c r="P576" s="222">
        <v>60</v>
      </c>
      <c r="Q576" s="242">
        <v>2.7</v>
      </c>
      <c r="R576" s="243">
        <v>185</v>
      </c>
      <c r="S576" s="244"/>
      <c r="T576" s="244"/>
      <c r="U576" s="244"/>
      <c r="V576" s="244"/>
      <c r="W576" s="244"/>
    </row>
    <row r="577" customHeight="1" spans="1:23">
      <c r="A577" s="221">
        <v>461</v>
      </c>
      <c r="B577" s="221" t="s">
        <v>2954</v>
      </c>
      <c r="C577" s="220" t="s">
        <v>283</v>
      </c>
      <c r="D577" s="220" t="s">
        <v>281</v>
      </c>
      <c r="E577" s="220" t="s">
        <v>1362</v>
      </c>
      <c r="F577" s="220" t="s">
        <v>1362</v>
      </c>
      <c r="G577" s="220" t="s">
        <v>1760</v>
      </c>
      <c r="H577" s="220" t="s">
        <v>442</v>
      </c>
      <c r="I577" s="220" t="s">
        <v>354</v>
      </c>
      <c r="J577" s="220">
        <v>70</v>
      </c>
      <c r="K577" s="220">
        <v>120</v>
      </c>
      <c r="L577" s="220">
        <v>65</v>
      </c>
      <c r="M577" s="220">
        <v>45</v>
      </c>
      <c r="N577" s="220">
        <v>85</v>
      </c>
      <c r="O577" s="220">
        <v>125</v>
      </c>
      <c r="P577" s="220">
        <v>45</v>
      </c>
      <c r="Q577" s="239">
        <v>1.1</v>
      </c>
      <c r="R577" s="240">
        <v>34</v>
      </c>
      <c r="S577" s="241" t="s">
        <v>2955</v>
      </c>
      <c r="T577" s="241" t="s">
        <v>2956</v>
      </c>
      <c r="U577" s="241" t="s">
        <v>1763</v>
      </c>
      <c r="V577" s="241" t="s">
        <v>2957</v>
      </c>
      <c r="W577" s="241" t="s">
        <v>2958</v>
      </c>
    </row>
    <row r="578" customHeight="1" spans="1:23">
      <c r="A578" s="223">
        <v>462</v>
      </c>
      <c r="B578" s="223" t="s">
        <v>2959</v>
      </c>
      <c r="C578" s="222" t="s">
        <v>279</v>
      </c>
      <c r="D578" s="222" t="s">
        <v>270</v>
      </c>
      <c r="E578" s="222" t="s">
        <v>863</v>
      </c>
      <c r="F578" s="222" t="s">
        <v>855</v>
      </c>
      <c r="G578" s="222" t="s">
        <v>932</v>
      </c>
      <c r="H578" s="222" t="s">
        <v>856</v>
      </c>
      <c r="I578" s="222" t="s">
        <v>354</v>
      </c>
      <c r="J578" s="222">
        <v>70</v>
      </c>
      <c r="K578" s="222">
        <v>70</v>
      </c>
      <c r="L578" s="222">
        <v>115</v>
      </c>
      <c r="M578" s="222">
        <v>130</v>
      </c>
      <c r="N578" s="222">
        <v>90</v>
      </c>
      <c r="O578" s="222">
        <v>60</v>
      </c>
      <c r="P578" s="222">
        <v>30</v>
      </c>
      <c r="Q578" s="242">
        <v>1.2</v>
      </c>
      <c r="R578" s="243">
        <v>180</v>
      </c>
      <c r="S578" s="244" t="s">
        <v>2960</v>
      </c>
      <c r="T578" s="244" t="s">
        <v>2961</v>
      </c>
      <c r="U578" s="244" t="s">
        <v>935</v>
      </c>
      <c r="V578" s="244" t="s">
        <v>2962</v>
      </c>
      <c r="W578" s="244"/>
    </row>
    <row r="579" customHeight="1" spans="1:23">
      <c r="A579" s="221">
        <v>463</v>
      </c>
      <c r="B579" s="221" t="s">
        <v>2963</v>
      </c>
      <c r="C579" s="220" t="s">
        <v>262</v>
      </c>
      <c r="D579" s="220" t="s">
        <v>354</v>
      </c>
      <c r="E579" s="220" t="s">
        <v>909</v>
      </c>
      <c r="F579" s="220" t="s">
        <v>908</v>
      </c>
      <c r="G579" s="220" t="s">
        <v>727</v>
      </c>
      <c r="H579" s="220" t="s">
        <v>336</v>
      </c>
      <c r="I579" s="220" t="s">
        <v>354</v>
      </c>
      <c r="J579" s="220">
        <v>110</v>
      </c>
      <c r="K579" s="220">
        <v>85</v>
      </c>
      <c r="L579" s="220">
        <v>95</v>
      </c>
      <c r="M579" s="220">
        <v>80</v>
      </c>
      <c r="N579" s="220">
        <v>95</v>
      </c>
      <c r="O579" s="220">
        <v>50</v>
      </c>
      <c r="P579" s="220">
        <v>30</v>
      </c>
      <c r="Q579" s="239">
        <v>1.7</v>
      </c>
      <c r="R579" s="240">
        <v>140</v>
      </c>
      <c r="S579" s="241" t="s">
        <v>2964</v>
      </c>
      <c r="T579" s="241" t="s">
        <v>2965</v>
      </c>
      <c r="U579" s="241" t="s">
        <v>1137</v>
      </c>
      <c r="V579" s="241" t="s">
        <v>2966</v>
      </c>
      <c r="W579" s="241"/>
    </row>
    <row r="580" customHeight="1" spans="1:23">
      <c r="A580" s="223">
        <v>464</v>
      </c>
      <c r="B580" s="223" t="s">
        <v>2967</v>
      </c>
      <c r="C580" s="222" t="s">
        <v>266</v>
      </c>
      <c r="D580" s="222" t="s">
        <v>267</v>
      </c>
      <c r="E580" s="222" t="s">
        <v>489</v>
      </c>
      <c r="F580" s="222" t="s">
        <v>2299</v>
      </c>
      <c r="G580" s="222" t="s">
        <v>1121</v>
      </c>
      <c r="H580" s="222" t="s">
        <v>336</v>
      </c>
      <c r="I580" s="222" t="s">
        <v>442</v>
      </c>
      <c r="J580" s="222">
        <v>115</v>
      </c>
      <c r="K580" s="222">
        <v>140</v>
      </c>
      <c r="L580" s="222">
        <v>130</v>
      </c>
      <c r="M580" s="222">
        <v>55</v>
      </c>
      <c r="N580" s="222">
        <v>55</v>
      </c>
      <c r="O580" s="222">
        <v>40</v>
      </c>
      <c r="P580" s="222">
        <v>30</v>
      </c>
      <c r="Q580" s="242">
        <v>2.4</v>
      </c>
      <c r="R580" s="243">
        <v>282.8</v>
      </c>
      <c r="S580" s="244" t="s">
        <v>2968</v>
      </c>
      <c r="T580" s="244" t="s">
        <v>2969</v>
      </c>
      <c r="U580" s="244" t="s">
        <v>1158</v>
      </c>
      <c r="V580" s="244" t="s">
        <v>2970</v>
      </c>
      <c r="W580" s="244"/>
    </row>
    <row r="581" customHeight="1" spans="1:23">
      <c r="A581" s="221">
        <v>465</v>
      </c>
      <c r="B581" s="221" t="s">
        <v>2971</v>
      </c>
      <c r="C581" s="220" t="s">
        <v>278</v>
      </c>
      <c r="D581" s="220" t="s">
        <v>354</v>
      </c>
      <c r="E581" s="220" t="s">
        <v>335</v>
      </c>
      <c r="F581" s="220" t="s">
        <v>1176</v>
      </c>
      <c r="G581" s="220" t="s">
        <v>910</v>
      </c>
      <c r="H581" s="220" t="s">
        <v>337</v>
      </c>
      <c r="I581" s="220" t="s">
        <v>354</v>
      </c>
      <c r="J581" s="220">
        <v>100</v>
      </c>
      <c r="K581" s="220">
        <v>100</v>
      </c>
      <c r="L581" s="220">
        <v>125</v>
      </c>
      <c r="M581" s="220">
        <v>110</v>
      </c>
      <c r="N581" s="220">
        <v>50</v>
      </c>
      <c r="O581" s="220">
        <v>50</v>
      </c>
      <c r="P581" s="220">
        <v>30</v>
      </c>
      <c r="Q581" s="239">
        <v>2</v>
      </c>
      <c r="R581" s="240">
        <v>128.6</v>
      </c>
      <c r="S581" s="241" t="s">
        <v>2972</v>
      </c>
      <c r="T581" s="241" t="s">
        <v>2973</v>
      </c>
      <c r="U581" s="241" t="s">
        <v>1179</v>
      </c>
      <c r="V581" s="241" t="s">
        <v>2974</v>
      </c>
      <c r="W581" s="241" t="s">
        <v>2975</v>
      </c>
    </row>
    <row r="582" customHeight="1" spans="1:23">
      <c r="A582" s="223">
        <v>466</v>
      </c>
      <c r="B582" s="223" t="s">
        <v>2976</v>
      </c>
      <c r="C582" s="222" t="s">
        <v>279</v>
      </c>
      <c r="D582" s="222" t="s">
        <v>354</v>
      </c>
      <c r="E582" s="222" t="s">
        <v>2977</v>
      </c>
      <c r="F582" s="222" t="s">
        <v>2977</v>
      </c>
      <c r="G582" s="222" t="s">
        <v>740</v>
      </c>
      <c r="H582" s="222" t="s">
        <v>791</v>
      </c>
      <c r="I582" s="222" t="s">
        <v>354</v>
      </c>
      <c r="J582" s="222">
        <v>75</v>
      </c>
      <c r="K582" s="222">
        <v>123</v>
      </c>
      <c r="L582" s="222">
        <v>67</v>
      </c>
      <c r="M582" s="222">
        <v>95</v>
      </c>
      <c r="N582" s="222">
        <v>85</v>
      </c>
      <c r="O582" s="222">
        <v>95</v>
      </c>
      <c r="P582" s="222">
        <v>30</v>
      </c>
      <c r="Q582" s="242">
        <v>1.8</v>
      </c>
      <c r="R582" s="243">
        <v>138.6</v>
      </c>
      <c r="S582" s="244" t="s">
        <v>2978</v>
      </c>
      <c r="T582" s="244" t="s">
        <v>2979</v>
      </c>
      <c r="U582" s="244" t="s">
        <v>1891</v>
      </c>
      <c r="V582" s="244" t="s">
        <v>2980</v>
      </c>
      <c r="W582" s="244" t="s">
        <v>2981</v>
      </c>
    </row>
    <row r="583" customHeight="1" spans="1:23">
      <c r="A583" s="221">
        <v>467</v>
      </c>
      <c r="B583" s="221" t="s">
        <v>2982</v>
      </c>
      <c r="C583" s="220" t="s">
        <v>276</v>
      </c>
      <c r="D583" s="220" t="s">
        <v>354</v>
      </c>
      <c r="E583" s="220" t="s">
        <v>886</v>
      </c>
      <c r="F583" s="220" t="s">
        <v>886</v>
      </c>
      <c r="G583" s="220" t="s">
        <v>740</v>
      </c>
      <c r="H583" s="220" t="s">
        <v>791</v>
      </c>
      <c r="I583" s="220" t="s">
        <v>354</v>
      </c>
      <c r="J583" s="220">
        <v>75</v>
      </c>
      <c r="K583" s="220">
        <v>95</v>
      </c>
      <c r="L583" s="220">
        <v>67</v>
      </c>
      <c r="M583" s="220">
        <v>125</v>
      </c>
      <c r="N583" s="220">
        <v>95</v>
      </c>
      <c r="O583" s="220">
        <v>83</v>
      </c>
      <c r="P583" s="220">
        <v>30</v>
      </c>
      <c r="Q583" s="239">
        <v>1.6</v>
      </c>
      <c r="R583" s="240">
        <v>68</v>
      </c>
      <c r="S583" s="241" t="s">
        <v>2983</v>
      </c>
      <c r="T583" s="241" t="s">
        <v>2984</v>
      </c>
      <c r="U583" s="241" t="s">
        <v>1896</v>
      </c>
      <c r="V583" s="241" t="s">
        <v>2985</v>
      </c>
      <c r="W583" s="241"/>
    </row>
    <row r="584" customHeight="1" spans="1:23">
      <c r="A584" s="223">
        <v>468</v>
      </c>
      <c r="B584" s="223" t="s">
        <v>2986</v>
      </c>
      <c r="C584" s="222" t="s">
        <v>284</v>
      </c>
      <c r="D584" s="222" t="s">
        <v>264</v>
      </c>
      <c r="E584" s="222" t="s">
        <v>441</v>
      </c>
      <c r="F584" s="222" t="s">
        <v>1168</v>
      </c>
      <c r="G584" s="222" t="s">
        <v>1553</v>
      </c>
      <c r="H584" s="222" t="s">
        <v>264</v>
      </c>
      <c r="I584" s="222" t="s">
        <v>284</v>
      </c>
      <c r="J584" s="222">
        <v>85</v>
      </c>
      <c r="K584" s="222">
        <v>50</v>
      </c>
      <c r="L584" s="222">
        <v>95</v>
      </c>
      <c r="M584" s="222">
        <v>120</v>
      </c>
      <c r="N584" s="222">
        <v>115</v>
      </c>
      <c r="O584" s="222">
        <v>80</v>
      </c>
      <c r="P584" s="222">
        <v>30</v>
      </c>
      <c r="Q584" s="242">
        <v>1.5</v>
      </c>
      <c r="R584" s="243">
        <v>38</v>
      </c>
      <c r="S584" s="244" t="s">
        <v>2987</v>
      </c>
      <c r="T584" s="244" t="s">
        <v>2988</v>
      </c>
      <c r="U584" s="244" t="s">
        <v>1556</v>
      </c>
      <c r="V584" s="244" t="s">
        <v>2989</v>
      </c>
      <c r="W584" s="244" t="s">
        <v>2990</v>
      </c>
    </row>
    <row r="585" customHeight="1" spans="1:23">
      <c r="A585" s="221">
        <v>469</v>
      </c>
      <c r="B585" s="221" t="s">
        <v>2991</v>
      </c>
      <c r="C585" s="220" t="s">
        <v>268</v>
      </c>
      <c r="D585" s="220" t="s">
        <v>264</v>
      </c>
      <c r="E585" s="220" t="s">
        <v>1638</v>
      </c>
      <c r="F585" s="220" t="s">
        <v>405</v>
      </c>
      <c r="G585" s="220" t="s">
        <v>612</v>
      </c>
      <c r="H585" s="220" t="s">
        <v>268</v>
      </c>
      <c r="I585" s="220" t="s">
        <v>354</v>
      </c>
      <c r="J585" s="220">
        <v>86</v>
      </c>
      <c r="K585" s="220">
        <v>76</v>
      </c>
      <c r="L585" s="220">
        <v>86</v>
      </c>
      <c r="M585" s="220">
        <v>116</v>
      </c>
      <c r="N585" s="220">
        <v>56</v>
      </c>
      <c r="O585" s="220">
        <v>95</v>
      </c>
      <c r="P585" s="220">
        <v>30</v>
      </c>
      <c r="Q585" s="239">
        <v>1.9</v>
      </c>
      <c r="R585" s="240">
        <v>51.5</v>
      </c>
      <c r="S585" s="241" t="s">
        <v>2992</v>
      </c>
      <c r="T585" s="241" t="s">
        <v>2993</v>
      </c>
      <c r="U585" s="241" t="s">
        <v>1641</v>
      </c>
      <c r="V585" s="241" t="s">
        <v>2994</v>
      </c>
      <c r="W585" s="241"/>
    </row>
    <row r="586" customHeight="1" spans="1:23">
      <c r="A586" s="223">
        <v>470</v>
      </c>
      <c r="B586" s="223" t="s">
        <v>2995</v>
      </c>
      <c r="C586" s="222" t="s">
        <v>278</v>
      </c>
      <c r="D586" s="222" t="s">
        <v>354</v>
      </c>
      <c r="E586" s="222" t="s">
        <v>1176</v>
      </c>
      <c r="F586" s="222" t="s">
        <v>1176</v>
      </c>
      <c r="G586" s="222" t="s">
        <v>335</v>
      </c>
      <c r="H586" s="222" t="s">
        <v>442</v>
      </c>
      <c r="I586" s="222" t="s">
        <v>354</v>
      </c>
      <c r="J586" s="222">
        <v>65</v>
      </c>
      <c r="K586" s="222">
        <v>110</v>
      </c>
      <c r="L586" s="222">
        <v>130</v>
      </c>
      <c r="M586" s="222">
        <v>60</v>
      </c>
      <c r="N586" s="222">
        <v>65</v>
      </c>
      <c r="O586" s="222">
        <v>95</v>
      </c>
      <c r="P586" s="222">
        <v>45</v>
      </c>
      <c r="Q586" s="242">
        <v>1</v>
      </c>
      <c r="R586" s="243">
        <v>25.5</v>
      </c>
      <c r="S586" s="244" t="s">
        <v>2996</v>
      </c>
      <c r="T586" s="244" t="s">
        <v>2997</v>
      </c>
      <c r="U586" s="244" t="s">
        <v>1309</v>
      </c>
      <c r="V586" s="244" t="s">
        <v>2998</v>
      </c>
      <c r="W586" s="244" t="s">
        <v>2999</v>
      </c>
    </row>
    <row r="587" customHeight="1" spans="1:23">
      <c r="A587" s="221">
        <v>471</v>
      </c>
      <c r="B587" s="221" t="s">
        <v>3000</v>
      </c>
      <c r="C587" s="220" t="s">
        <v>281</v>
      </c>
      <c r="D587" s="220" t="s">
        <v>354</v>
      </c>
      <c r="E587" s="220" t="s">
        <v>519</v>
      </c>
      <c r="F587" s="220" t="s">
        <v>519</v>
      </c>
      <c r="G587" s="220" t="s">
        <v>967</v>
      </c>
      <c r="H587" s="220" t="s">
        <v>442</v>
      </c>
      <c r="I587" s="220" t="s">
        <v>354</v>
      </c>
      <c r="J587" s="220">
        <v>65</v>
      </c>
      <c r="K587" s="220">
        <v>60</v>
      </c>
      <c r="L587" s="220">
        <v>110</v>
      </c>
      <c r="M587" s="220">
        <v>130</v>
      </c>
      <c r="N587" s="220">
        <v>95</v>
      </c>
      <c r="O587" s="220">
        <v>65</v>
      </c>
      <c r="P587" s="220">
        <v>45</v>
      </c>
      <c r="Q587" s="239">
        <v>0.8</v>
      </c>
      <c r="R587" s="240">
        <v>25.9</v>
      </c>
      <c r="S587" s="241" t="s">
        <v>3001</v>
      </c>
      <c r="T587" s="241" t="s">
        <v>3002</v>
      </c>
      <c r="U587" s="241" t="s">
        <v>1309</v>
      </c>
      <c r="V587" s="241" t="s">
        <v>3003</v>
      </c>
      <c r="W587" s="241" t="s">
        <v>2999</v>
      </c>
    </row>
    <row r="588" customHeight="1" spans="1:23">
      <c r="A588" s="223">
        <v>472</v>
      </c>
      <c r="B588" s="223" t="s">
        <v>3004</v>
      </c>
      <c r="C588" s="222" t="s">
        <v>266</v>
      </c>
      <c r="D588" s="222" t="s">
        <v>264</v>
      </c>
      <c r="E588" s="222" t="s">
        <v>1056</v>
      </c>
      <c r="F588" s="222" t="s">
        <v>511</v>
      </c>
      <c r="G588" s="222" t="s">
        <v>2103</v>
      </c>
      <c r="H588" s="222" t="s">
        <v>268</v>
      </c>
      <c r="I588" s="222" t="s">
        <v>354</v>
      </c>
      <c r="J588" s="222">
        <v>75</v>
      </c>
      <c r="K588" s="222">
        <v>95</v>
      </c>
      <c r="L588" s="222">
        <v>125</v>
      </c>
      <c r="M588" s="222">
        <v>45</v>
      </c>
      <c r="N588" s="222">
        <v>75</v>
      </c>
      <c r="O588" s="222">
        <v>95</v>
      </c>
      <c r="P588" s="222">
        <v>30</v>
      </c>
      <c r="Q588" s="242">
        <v>2</v>
      </c>
      <c r="R588" s="243">
        <v>42.5</v>
      </c>
      <c r="S588" s="244" t="s">
        <v>3005</v>
      </c>
      <c r="T588" s="244" t="s">
        <v>3006</v>
      </c>
      <c r="U588" s="244" t="s">
        <v>1714</v>
      </c>
      <c r="V588" s="244" t="s">
        <v>3007</v>
      </c>
      <c r="W588" s="244"/>
    </row>
    <row r="589" customHeight="1" spans="1:23">
      <c r="A589" s="221">
        <v>473</v>
      </c>
      <c r="B589" s="221" t="s">
        <v>3008</v>
      </c>
      <c r="C589" s="220" t="s">
        <v>281</v>
      </c>
      <c r="D589" s="220" t="s">
        <v>266</v>
      </c>
      <c r="E589" s="220" t="s">
        <v>908</v>
      </c>
      <c r="F589" s="220" t="s">
        <v>519</v>
      </c>
      <c r="G589" s="220" t="s">
        <v>352</v>
      </c>
      <c r="H589" s="220" t="s">
        <v>442</v>
      </c>
      <c r="I589" s="220" t="s">
        <v>354</v>
      </c>
      <c r="J589" s="220">
        <v>110</v>
      </c>
      <c r="K589" s="220">
        <v>130</v>
      </c>
      <c r="L589" s="220">
        <v>80</v>
      </c>
      <c r="M589" s="220">
        <v>70</v>
      </c>
      <c r="N589" s="220">
        <v>60</v>
      </c>
      <c r="O589" s="220">
        <v>80</v>
      </c>
      <c r="P589" s="220">
        <v>50</v>
      </c>
      <c r="Q589" s="239">
        <v>2.5</v>
      </c>
      <c r="R589" s="240">
        <v>291</v>
      </c>
      <c r="S589" s="241" t="s">
        <v>3009</v>
      </c>
      <c r="T589" s="241" t="s">
        <v>3010</v>
      </c>
      <c r="U589" s="241" t="s">
        <v>1794</v>
      </c>
      <c r="V589" s="241" t="s">
        <v>3011</v>
      </c>
      <c r="W589" s="241" t="s">
        <v>3012</v>
      </c>
    </row>
    <row r="590" customHeight="1" spans="1:23">
      <c r="A590" s="223">
        <v>474</v>
      </c>
      <c r="B590" s="223" t="s">
        <v>3013</v>
      </c>
      <c r="C590" s="222" t="s">
        <v>262</v>
      </c>
      <c r="D590" s="222" t="s">
        <v>354</v>
      </c>
      <c r="E590" s="222" t="s">
        <v>422</v>
      </c>
      <c r="F590" s="222" t="s">
        <v>1334</v>
      </c>
      <c r="G590" s="222" t="s">
        <v>932</v>
      </c>
      <c r="H590" s="222" t="s">
        <v>856</v>
      </c>
      <c r="I590" s="222" t="s">
        <v>354</v>
      </c>
      <c r="J590" s="222">
        <v>85</v>
      </c>
      <c r="K590" s="222">
        <v>80</v>
      </c>
      <c r="L590" s="222">
        <v>70</v>
      </c>
      <c r="M590" s="222">
        <v>135</v>
      </c>
      <c r="N590" s="222">
        <v>75</v>
      </c>
      <c r="O590" s="222">
        <v>90</v>
      </c>
      <c r="P590" s="222">
        <v>30</v>
      </c>
      <c r="Q590" s="242">
        <v>0.9</v>
      </c>
      <c r="R590" s="243">
        <v>34</v>
      </c>
      <c r="S590" s="244" t="s">
        <v>3014</v>
      </c>
      <c r="T590" s="244" t="s">
        <v>3015</v>
      </c>
      <c r="U590" s="244"/>
      <c r="V590" s="244" t="s">
        <v>3016</v>
      </c>
      <c r="W590" s="244"/>
    </row>
    <row r="591" customHeight="1" spans="1:23">
      <c r="A591" s="221">
        <v>475</v>
      </c>
      <c r="B591" s="221" t="s">
        <v>3017</v>
      </c>
      <c r="C591" s="220" t="s">
        <v>280</v>
      </c>
      <c r="D591" s="220" t="s">
        <v>263</v>
      </c>
      <c r="E591" s="220" t="s">
        <v>809</v>
      </c>
      <c r="F591" s="220" t="s">
        <v>3018</v>
      </c>
      <c r="G591" s="220" t="s">
        <v>754</v>
      </c>
      <c r="H591" s="220" t="s">
        <v>791</v>
      </c>
      <c r="I591" s="220" t="s">
        <v>981</v>
      </c>
      <c r="J591" s="220">
        <v>68</v>
      </c>
      <c r="K591" s="220">
        <v>125</v>
      </c>
      <c r="L591" s="220">
        <v>65</v>
      </c>
      <c r="M591" s="220">
        <v>65</v>
      </c>
      <c r="N591" s="220">
        <v>115</v>
      </c>
      <c r="O591" s="220">
        <v>80</v>
      </c>
      <c r="P591" s="220">
        <v>45</v>
      </c>
      <c r="Q591" s="239">
        <v>1.6</v>
      </c>
      <c r="R591" s="240">
        <v>52</v>
      </c>
      <c r="S591" s="241" t="s">
        <v>3019</v>
      </c>
      <c r="T591" s="241" t="s">
        <v>3020</v>
      </c>
      <c r="U591" s="241" t="s">
        <v>2081</v>
      </c>
      <c r="V591" s="241" t="s">
        <v>3021</v>
      </c>
      <c r="W591" s="241"/>
    </row>
    <row r="592" customHeight="1" spans="1:23">
      <c r="A592" s="221">
        <v>475.1</v>
      </c>
      <c r="B592" s="221" t="s">
        <v>3022</v>
      </c>
      <c r="C592" s="220" t="s">
        <v>280</v>
      </c>
      <c r="D592" s="220" t="s">
        <v>263</v>
      </c>
      <c r="E592" s="220" t="s">
        <v>618</v>
      </c>
      <c r="F592" s="220" t="s">
        <v>618</v>
      </c>
      <c r="G592" s="220" t="s">
        <v>618</v>
      </c>
      <c r="H592" s="220" t="s">
        <v>791</v>
      </c>
      <c r="I592" s="220" t="s">
        <v>981</v>
      </c>
      <c r="J592" s="220">
        <v>68</v>
      </c>
      <c r="K592" s="220">
        <v>165</v>
      </c>
      <c r="L592" s="220">
        <v>95</v>
      </c>
      <c r="M592" s="220">
        <v>65</v>
      </c>
      <c r="N592" s="220">
        <v>115</v>
      </c>
      <c r="O592" s="220">
        <v>110</v>
      </c>
      <c r="P592" s="220">
        <v>45</v>
      </c>
      <c r="Q592" s="239">
        <v>1.6</v>
      </c>
      <c r="R592" s="240">
        <v>56.4</v>
      </c>
      <c r="S592" s="241"/>
      <c r="T592" s="241"/>
      <c r="U592" s="241"/>
      <c r="V592" s="241"/>
      <c r="W592" s="241"/>
    </row>
    <row r="593" customHeight="1" spans="1:23">
      <c r="A593" s="223">
        <v>476</v>
      </c>
      <c r="B593" s="223" t="s">
        <v>3023</v>
      </c>
      <c r="C593" s="222" t="s">
        <v>267</v>
      </c>
      <c r="D593" s="222" t="s">
        <v>270</v>
      </c>
      <c r="E593" s="222" t="s">
        <v>855</v>
      </c>
      <c r="F593" s="222" t="s">
        <v>863</v>
      </c>
      <c r="G593" s="222" t="s">
        <v>673</v>
      </c>
      <c r="H593" s="222" t="s">
        <v>856</v>
      </c>
      <c r="I593" s="222" t="s">
        <v>354</v>
      </c>
      <c r="J593" s="222">
        <v>60</v>
      </c>
      <c r="K593" s="222">
        <v>55</v>
      </c>
      <c r="L593" s="222">
        <v>145</v>
      </c>
      <c r="M593" s="222">
        <v>75</v>
      </c>
      <c r="N593" s="222">
        <v>150</v>
      </c>
      <c r="O593" s="222">
        <v>40</v>
      </c>
      <c r="P593" s="222">
        <v>60</v>
      </c>
      <c r="Q593" s="242">
        <v>1.3</v>
      </c>
      <c r="R593" s="243">
        <v>340</v>
      </c>
      <c r="S593" s="244" t="s">
        <v>3024</v>
      </c>
      <c r="T593" s="244" t="s">
        <v>3025</v>
      </c>
      <c r="U593" s="244" t="s">
        <v>2172</v>
      </c>
      <c r="V593" s="244" t="s">
        <v>3026</v>
      </c>
      <c r="W593" s="244"/>
    </row>
    <row r="594" customHeight="1" spans="1:23">
      <c r="A594" s="221">
        <v>477</v>
      </c>
      <c r="B594" s="221" t="s">
        <v>3027</v>
      </c>
      <c r="C594" s="220" t="s">
        <v>269</v>
      </c>
      <c r="D594" s="220" t="s">
        <v>354</v>
      </c>
      <c r="E594" s="220" t="s">
        <v>1362</v>
      </c>
      <c r="F594" s="220" t="s">
        <v>1362</v>
      </c>
      <c r="G594" s="220" t="s">
        <v>612</v>
      </c>
      <c r="H594" s="220" t="s">
        <v>981</v>
      </c>
      <c r="I594" s="220" t="s">
        <v>354</v>
      </c>
      <c r="J594" s="220">
        <v>45</v>
      </c>
      <c r="K594" s="220">
        <v>100</v>
      </c>
      <c r="L594" s="220">
        <v>135</v>
      </c>
      <c r="M594" s="220">
        <v>65</v>
      </c>
      <c r="N594" s="220">
        <v>135</v>
      </c>
      <c r="O594" s="220">
        <v>45</v>
      </c>
      <c r="P594" s="220">
        <v>45</v>
      </c>
      <c r="Q594" s="239">
        <v>2.2</v>
      </c>
      <c r="R594" s="240">
        <v>106.6</v>
      </c>
      <c r="S594" s="241" t="s">
        <v>3028</v>
      </c>
      <c r="T594" s="241" t="s">
        <v>3029</v>
      </c>
      <c r="U594" s="241" t="s">
        <v>2459</v>
      </c>
      <c r="V594" s="241" t="s">
        <v>3030</v>
      </c>
      <c r="W594" s="241"/>
    </row>
    <row r="595" customHeight="1" spans="1:23">
      <c r="A595" s="223">
        <v>478</v>
      </c>
      <c r="B595" s="223" t="s">
        <v>3031</v>
      </c>
      <c r="C595" s="222" t="s">
        <v>281</v>
      </c>
      <c r="D595" s="222" t="s">
        <v>269</v>
      </c>
      <c r="E595" s="222" t="s">
        <v>519</v>
      </c>
      <c r="F595" s="222" t="s">
        <v>519</v>
      </c>
      <c r="G595" s="222" t="s">
        <v>1029</v>
      </c>
      <c r="H595" s="222" t="s">
        <v>284</v>
      </c>
      <c r="I595" s="222" t="s">
        <v>856</v>
      </c>
      <c r="J595" s="222">
        <v>70</v>
      </c>
      <c r="K595" s="222">
        <v>80</v>
      </c>
      <c r="L595" s="222">
        <v>70</v>
      </c>
      <c r="M595" s="222">
        <v>80</v>
      </c>
      <c r="N595" s="222">
        <v>70</v>
      </c>
      <c r="O595" s="222">
        <v>110</v>
      </c>
      <c r="P595" s="222">
        <v>75</v>
      </c>
      <c r="Q595" s="242">
        <v>1.3</v>
      </c>
      <c r="R595" s="243">
        <v>26.6</v>
      </c>
      <c r="S595" s="244" t="s">
        <v>3032</v>
      </c>
      <c r="T595" s="244" t="s">
        <v>3033</v>
      </c>
      <c r="U595" s="244" t="s">
        <v>2490</v>
      </c>
      <c r="V595" s="244" t="s">
        <v>3034</v>
      </c>
      <c r="W595" s="244"/>
    </row>
    <row r="596" customHeight="1" spans="1:23">
      <c r="A596" s="223">
        <v>478.1</v>
      </c>
      <c r="B596" s="223" t="s">
        <v>3035</v>
      </c>
      <c r="C596" s="222" t="s">
        <v>281</v>
      </c>
      <c r="D596" s="222" t="s">
        <v>269</v>
      </c>
      <c r="E596" s="222" t="s">
        <v>590</v>
      </c>
      <c r="F596" s="222" t="s">
        <v>590</v>
      </c>
      <c r="G596" s="222" t="s">
        <v>590</v>
      </c>
      <c r="H596" s="222" t="s">
        <v>284</v>
      </c>
      <c r="I596" s="222" t="s">
        <v>856</v>
      </c>
      <c r="J596" s="222">
        <v>70</v>
      </c>
      <c r="K596" s="222">
        <v>80</v>
      </c>
      <c r="L596" s="222">
        <v>70</v>
      </c>
      <c r="M596" s="222">
        <v>140</v>
      </c>
      <c r="N596" s="222">
        <v>100</v>
      </c>
      <c r="O596" s="222">
        <v>120</v>
      </c>
      <c r="P596" s="222">
        <v>75</v>
      </c>
      <c r="Q596" s="242">
        <v>2.6</v>
      </c>
      <c r="R596" s="243">
        <v>29.6</v>
      </c>
      <c r="S596" s="244"/>
      <c r="T596" s="244"/>
      <c r="U596" s="244"/>
      <c r="V596" s="244"/>
      <c r="W596" s="244"/>
    </row>
    <row r="597" customHeight="1" spans="1:23">
      <c r="A597" s="221">
        <v>479</v>
      </c>
      <c r="B597" s="221" t="s">
        <v>3036</v>
      </c>
      <c r="C597" s="220" t="s">
        <v>279</v>
      </c>
      <c r="D597" s="220" t="s">
        <v>269</v>
      </c>
      <c r="E597" s="220" t="s">
        <v>1018</v>
      </c>
      <c r="F597" s="220" t="s">
        <v>1018</v>
      </c>
      <c r="G597" s="220" t="s">
        <v>1018</v>
      </c>
      <c r="H597" s="220" t="s">
        <v>981</v>
      </c>
      <c r="I597" s="220" t="s">
        <v>354</v>
      </c>
      <c r="J597" s="220">
        <v>50</v>
      </c>
      <c r="K597" s="220">
        <v>50</v>
      </c>
      <c r="L597" s="220">
        <v>77</v>
      </c>
      <c r="M597" s="220">
        <v>95</v>
      </c>
      <c r="N597" s="220">
        <v>77</v>
      </c>
      <c r="O597" s="220">
        <v>91</v>
      </c>
      <c r="P597" s="220">
        <v>45</v>
      </c>
      <c r="Q597" s="239">
        <v>0.3</v>
      </c>
      <c r="R597" s="240">
        <v>0.3</v>
      </c>
      <c r="S597" s="241" t="s">
        <v>3037</v>
      </c>
      <c r="T597" s="241" t="s">
        <v>3038</v>
      </c>
      <c r="U597" s="241"/>
      <c r="V597" s="241" t="s">
        <v>3039</v>
      </c>
      <c r="W597" s="241" t="s">
        <v>3040</v>
      </c>
    </row>
    <row r="598" customHeight="1" spans="1:23">
      <c r="A598" s="221">
        <v>479.1</v>
      </c>
      <c r="B598" s="221" t="s">
        <v>3041</v>
      </c>
      <c r="C598" s="220" t="s">
        <v>279</v>
      </c>
      <c r="D598" s="220" t="s">
        <v>276</v>
      </c>
      <c r="E598" s="220" t="s">
        <v>1018</v>
      </c>
      <c r="F598" s="220" t="s">
        <v>1018</v>
      </c>
      <c r="G598" s="220" t="s">
        <v>1018</v>
      </c>
      <c r="H598" s="220" t="s">
        <v>981</v>
      </c>
      <c r="I598" s="220" t="s">
        <v>354</v>
      </c>
      <c r="J598" s="220">
        <v>50</v>
      </c>
      <c r="K598" s="220">
        <v>65</v>
      </c>
      <c r="L598" s="220">
        <v>107</v>
      </c>
      <c r="M598" s="220">
        <v>105</v>
      </c>
      <c r="N598" s="220">
        <v>107</v>
      </c>
      <c r="O598" s="220">
        <v>86</v>
      </c>
      <c r="P598" s="220">
        <v>45</v>
      </c>
      <c r="Q598" s="239">
        <v>0.3</v>
      </c>
      <c r="R598" s="240">
        <v>0.3</v>
      </c>
      <c r="S598" s="241" t="s">
        <v>3037</v>
      </c>
      <c r="T598" s="241" t="s">
        <v>3038</v>
      </c>
      <c r="U598" s="241"/>
      <c r="V598" s="241" t="s">
        <v>3039</v>
      </c>
      <c r="W598" s="241" t="s">
        <v>3042</v>
      </c>
    </row>
    <row r="599" customHeight="1" spans="1:23">
      <c r="A599" s="221">
        <v>479.2</v>
      </c>
      <c r="B599" s="221" t="s">
        <v>3043</v>
      </c>
      <c r="C599" s="220" t="s">
        <v>279</v>
      </c>
      <c r="D599" s="220" t="s">
        <v>277</v>
      </c>
      <c r="E599" s="220" t="s">
        <v>1018</v>
      </c>
      <c r="F599" s="220" t="s">
        <v>1018</v>
      </c>
      <c r="G599" s="220" t="s">
        <v>1018</v>
      </c>
      <c r="H599" s="220" t="s">
        <v>981</v>
      </c>
      <c r="I599" s="220" t="s">
        <v>354</v>
      </c>
      <c r="J599" s="220">
        <v>50</v>
      </c>
      <c r="K599" s="220">
        <v>65</v>
      </c>
      <c r="L599" s="220">
        <v>107</v>
      </c>
      <c r="M599" s="220">
        <v>105</v>
      </c>
      <c r="N599" s="220">
        <v>107</v>
      </c>
      <c r="O599" s="220">
        <v>86</v>
      </c>
      <c r="P599" s="220">
        <v>45</v>
      </c>
      <c r="Q599" s="239">
        <v>0.3</v>
      </c>
      <c r="R599" s="240">
        <v>0.3</v>
      </c>
      <c r="S599" s="241" t="s">
        <v>3037</v>
      </c>
      <c r="T599" s="241" t="s">
        <v>3038</v>
      </c>
      <c r="U599" s="241"/>
      <c r="V599" s="241" t="s">
        <v>3039</v>
      </c>
      <c r="W599" s="241" t="s">
        <v>3044</v>
      </c>
    </row>
    <row r="600" customHeight="1" spans="1:23">
      <c r="A600" s="221">
        <v>479.3</v>
      </c>
      <c r="B600" s="221" t="s">
        <v>3045</v>
      </c>
      <c r="C600" s="220" t="s">
        <v>279</v>
      </c>
      <c r="D600" s="220" t="s">
        <v>281</v>
      </c>
      <c r="E600" s="220" t="s">
        <v>1018</v>
      </c>
      <c r="F600" s="220" t="s">
        <v>1018</v>
      </c>
      <c r="G600" s="220" t="s">
        <v>1018</v>
      </c>
      <c r="H600" s="220" t="s">
        <v>981</v>
      </c>
      <c r="I600" s="220" t="s">
        <v>354</v>
      </c>
      <c r="J600" s="220">
        <v>50</v>
      </c>
      <c r="K600" s="220">
        <v>65</v>
      </c>
      <c r="L600" s="220">
        <v>107</v>
      </c>
      <c r="M600" s="220">
        <v>105</v>
      </c>
      <c r="N600" s="220">
        <v>107</v>
      </c>
      <c r="O600" s="220">
        <v>86</v>
      </c>
      <c r="P600" s="220">
        <v>45</v>
      </c>
      <c r="Q600" s="239">
        <v>0.3</v>
      </c>
      <c r="R600" s="240">
        <v>0.3</v>
      </c>
      <c r="S600" s="241" t="s">
        <v>3037</v>
      </c>
      <c r="T600" s="241" t="s">
        <v>3038</v>
      </c>
      <c r="U600" s="241"/>
      <c r="V600" s="241" t="s">
        <v>3039</v>
      </c>
      <c r="W600" s="241" t="s">
        <v>3046</v>
      </c>
    </row>
    <row r="601" customHeight="1" spans="1:23">
      <c r="A601" s="221">
        <v>479.4</v>
      </c>
      <c r="B601" s="221" t="s">
        <v>3047</v>
      </c>
      <c r="C601" s="220" t="s">
        <v>279</v>
      </c>
      <c r="D601" s="220" t="s">
        <v>264</v>
      </c>
      <c r="E601" s="220" t="s">
        <v>1018</v>
      </c>
      <c r="F601" s="220" t="s">
        <v>1018</v>
      </c>
      <c r="G601" s="220" t="s">
        <v>1018</v>
      </c>
      <c r="H601" s="220" t="s">
        <v>981</v>
      </c>
      <c r="I601" s="220" t="s">
        <v>354</v>
      </c>
      <c r="J601" s="220">
        <v>50</v>
      </c>
      <c r="K601" s="220">
        <v>65</v>
      </c>
      <c r="L601" s="220">
        <v>107</v>
      </c>
      <c r="M601" s="220">
        <v>105</v>
      </c>
      <c r="N601" s="220">
        <v>107</v>
      </c>
      <c r="O601" s="220">
        <v>86</v>
      </c>
      <c r="P601" s="220">
        <v>45</v>
      </c>
      <c r="Q601" s="239">
        <v>0.3</v>
      </c>
      <c r="R601" s="240">
        <v>0.3</v>
      </c>
      <c r="S601" s="241" t="s">
        <v>3037</v>
      </c>
      <c r="T601" s="241" t="s">
        <v>3038</v>
      </c>
      <c r="U601" s="241"/>
      <c r="V601" s="241" t="s">
        <v>3039</v>
      </c>
      <c r="W601" s="241" t="s">
        <v>3048</v>
      </c>
    </row>
    <row r="602" customHeight="1" spans="1:23">
      <c r="A602" s="221">
        <v>479.5</v>
      </c>
      <c r="B602" s="221" t="s">
        <v>3049</v>
      </c>
      <c r="C602" s="220" t="s">
        <v>279</v>
      </c>
      <c r="D602" s="220" t="s">
        <v>278</v>
      </c>
      <c r="E602" s="220" t="s">
        <v>1018</v>
      </c>
      <c r="F602" s="220" t="s">
        <v>1018</v>
      </c>
      <c r="G602" s="220" t="s">
        <v>1018</v>
      </c>
      <c r="H602" s="220" t="s">
        <v>981</v>
      </c>
      <c r="I602" s="220" t="s">
        <v>354</v>
      </c>
      <c r="J602" s="220">
        <v>50</v>
      </c>
      <c r="K602" s="220">
        <v>65</v>
      </c>
      <c r="L602" s="220">
        <v>107</v>
      </c>
      <c r="M602" s="220">
        <v>105</v>
      </c>
      <c r="N602" s="220">
        <v>107</v>
      </c>
      <c r="O602" s="220">
        <v>86</v>
      </c>
      <c r="P602" s="220">
        <v>45</v>
      </c>
      <c r="Q602" s="239">
        <v>0.3</v>
      </c>
      <c r="R602" s="240">
        <v>0.3</v>
      </c>
      <c r="S602" s="241" t="s">
        <v>3037</v>
      </c>
      <c r="T602" s="241" t="s">
        <v>3038</v>
      </c>
      <c r="U602" s="241"/>
      <c r="V602" s="241" t="s">
        <v>3039</v>
      </c>
      <c r="W602" s="241" t="s">
        <v>3050</v>
      </c>
    </row>
    <row r="603" customHeight="1" spans="1:23">
      <c r="A603" s="223">
        <v>480</v>
      </c>
      <c r="B603" s="223" t="s">
        <v>3051</v>
      </c>
      <c r="C603" s="222" t="s">
        <v>280</v>
      </c>
      <c r="D603" s="222" t="s">
        <v>354</v>
      </c>
      <c r="E603" s="222" t="s">
        <v>1018</v>
      </c>
      <c r="F603" s="222" t="s">
        <v>1018</v>
      </c>
      <c r="G603" s="222" t="s">
        <v>1018</v>
      </c>
      <c r="H603" s="222" t="s">
        <v>543</v>
      </c>
      <c r="I603" s="222" t="s">
        <v>354</v>
      </c>
      <c r="J603" s="222">
        <v>75</v>
      </c>
      <c r="K603" s="222">
        <v>75</v>
      </c>
      <c r="L603" s="222">
        <v>130</v>
      </c>
      <c r="M603" s="222">
        <v>75</v>
      </c>
      <c r="N603" s="222">
        <v>130</v>
      </c>
      <c r="O603" s="222">
        <v>95</v>
      </c>
      <c r="P603" s="222">
        <v>3</v>
      </c>
      <c r="Q603" s="242">
        <v>0.3</v>
      </c>
      <c r="R603" s="243">
        <v>0.3</v>
      </c>
      <c r="S603" s="244" t="s">
        <v>3052</v>
      </c>
      <c r="T603" s="244" t="s">
        <v>3053</v>
      </c>
      <c r="U603" s="244"/>
      <c r="V603" s="244" t="s">
        <v>3054</v>
      </c>
      <c r="W603" s="244"/>
    </row>
    <row r="604" customHeight="1" spans="1:23">
      <c r="A604" s="221">
        <v>481</v>
      </c>
      <c r="B604" s="221" t="s">
        <v>3055</v>
      </c>
      <c r="C604" s="220" t="s">
        <v>280</v>
      </c>
      <c r="D604" s="220" t="s">
        <v>354</v>
      </c>
      <c r="E604" s="220" t="s">
        <v>1018</v>
      </c>
      <c r="F604" s="220" t="s">
        <v>1018</v>
      </c>
      <c r="G604" s="220" t="s">
        <v>1018</v>
      </c>
      <c r="H604" s="220" t="s">
        <v>543</v>
      </c>
      <c r="I604" s="220" t="s">
        <v>354</v>
      </c>
      <c r="J604" s="220">
        <v>80</v>
      </c>
      <c r="K604" s="220">
        <v>105</v>
      </c>
      <c r="L604" s="220">
        <v>105</v>
      </c>
      <c r="M604" s="220">
        <v>105</v>
      </c>
      <c r="N604" s="220">
        <v>105</v>
      </c>
      <c r="O604" s="220">
        <v>80</v>
      </c>
      <c r="P604" s="220">
        <v>3</v>
      </c>
      <c r="Q604" s="239">
        <v>0.3</v>
      </c>
      <c r="R604" s="240">
        <v>0.3</v>
      </c>
      <c r="S604" s="241" t="s">
        <v>3056</v>
      </c>
      <c r="T604" s="241" t="s">
        <v>3057</v>
      </c>
      <c r="U604" s="241"/>
      <c r="V604" s="241" t="s">
        <v>3058</v>
      </c>
      <c r="W604" s="241"/>
    </row>
    <row r="605" customHeight="1" spans="1:23">
      <c r="A605" s="223">
        <v>482</v>
      </c>
      <c r="B605" s="223" t="s">
        <v>3059</v>
      </c>
      <c r="C605" s="222" t="s">
        <v>280</v>
      </c>
      <c r="D605" s="222" t="s">
        <v>354</v>
      </c>
      <c r="E605" s="222" t="s">
        <v>1018</v>
      </c>
      <c r="F605" s="222" t="s">
        <v>1018</v>
      </c>
      <c r="G605" s="222" t="s">
        <v>1018</v>
      </c>
      <c r="H605" s="222" t="s">
        <v>543</v>
      </c>
      <c r="I605" s="222" t="s">
        <v>354</v>
      </c>
      <c r="J605" s="222">
        <v>75</v>
      </c>
      <c r="K605" s="222">
        <v>125</v>
      </c>
      <c r="L605" s="222">
        <v>70</v>
      </c>
      <c r="M605" s="222">
        <v>125</v>
      </c>
      <c r="N605" s="222">
        <v>70</v>
      </c>
      <c r="O605" s="222">
        <v>115</v>
      </c>
      <c r="P605" s="222">
        <v>3</v>
      </c>
      <c r="Q605" s="242">
        <v>0.3</v>
      </c>
      <c r="R605" s="243">
        <v>0.3</v>
      </c>
      <c r="S605" s="244" t="s">
        <v>3060</v>
      </c>
      <c r="T605" s="244" t="s">
        <v>3061</v>
      </c>
      <c r="U605" s="244"/>
      <c r="V605" s="244" t="s">
        <v>3062</v>
      </c>
      <c r="W605" s="244"/>
    </row>
    <row r="606" customHeight="1" spans="1:23">
      <c r="A606" s="221">
        <v>483</v>
      </c>
      <c r="B606" s="221" t="s">
        <v>3063</v>
      </c>
      <c r="C606" s="220" t="s">
        <v>270</v>
      </c>
      <c r="D606" s="220" t="s">
        <v>282</v>
      </c>
      <c r="E606" s="220" t="s">
        <v>1362</v>
      </c>
      <c r="F606" s="220" t="s">
        <v>1362</v>
      </c>
      <c r="G606" s="220" t="s">
        <v>1688</v>
      </c>
      <c r="H606" s="220" t="s">
        <v>543</v>
      </c>
      <c r="I606" s="220" t="s">
        <v>354</v>
      </c>
      <c r="J606" s="220">
        <v>100</v>
      </c>
      <c r="K606" s="220">
        <v>120</v>
      </c>
      <c r="L606" s="220">
        <v>120</v>
      </c>
      <c r="M606" s="220">
        <v>150</v>
      </c>
      <c r="N606" s="220">
        <v>100</v>
      </c>
      <c r="O606" s="220">
        <v>90</v>
      </c>
      <c r="P606" s="220">
        <v>3</v>
      </c>
      <c r="Q606" s="239">
        <v>5.4</v>
      </c>
      <c r="R606" s="240">
        <v>683</v>
      </c>
      <c r="S606" s="241" t="s">
        <v>3064</v>
      </c>
      <c r="T606" s="241" t="s">
        <v>3065</v>
      </c>
      <c r="U606" s="241"/>
      <c r="V606" s="241" t="s">
        <v>3066</v>
      </c>
      <c r="W606" s="241"/>
    </row>
    <row r="607" customHeight="1" spans="1:23">
      <c r="A607" s="221">
        <v>483.1</v>
      </c>
      <c r="B607" s="221" t="s">
        <v>3067</v>
      </c>
      <c r="C607" s="220" t="s">
        <v>270</v>
      </c>
      <c r="D607" s="220" t="s">
        <v>282</v>
      </c>
      <c r="E607" s="220" t="s">
        <v>1362</v>
      </c>
      <c r="F607" s="220" t="s">
        <v>1362</v>
      </c>
      <c r="G607" s="220" t="s">
        <v>1688</v>
      </c>
      <c r="H607" s="220" t="s">
        <v>543</v>
      </c>
      <c r="I607" s="220" t="s">
        <v>354</v>
      </c>
      <c r="J607" s="220">
        <v>100</v>
      </c>
      <c r="K607" s="220">
        <v>100</v>
      </c>
      <c r="L607" s="220">
        <v>120</v>
      </c>
      <c r="M607" s="220">
        <v>150</v>
      </c>
      <c r="N607" s="220">
        <v>120</v>
      </c>
      <c r="O607" s="220">
        <v>90</v>
      </c>
      <c r="P607" s="220">
        <v>3</v>
      </c>
      <c r="Q607" s="239">
        <v>7</v>
      </c>
      <c r="R607" s="240">
        <v>850</v>
      </c>
      <c r="S607" s="241"/>
      <c r="T607" s="241"/>
      <c r="U607" s="241"/>
      <c r="V607" s="241"/>
      <c r="W607" s="241"/>
    </row>
    <row r="608" customHeight="1" spans="1:23">
      <c r="A608" s="223">
        <v>484</v>
      </c>
      <c r="B608" s="223" t="s">
        <v>3068</v>
      </c>
      <c r="C608" s="222" t="s">
        <v>277</v>
      </c>
      <c r="D608" s="222" t="s">
        <v>282</v>
      </c>
      <c r="E608" s="222" t="s">
        <v>1362</v>
      </c>
      <c r="F608" s="222" t="s">
        <v>1362</v>
      </c>
      <c r="G608" s="222" t="s">
        <v>1688</v>
      </c>
      <c r="H608" s="222" t="s">
        <v>543</v>
      </c>
      <c r="I608" s="222" t="s">
        <v>354</v>
      </c>
      <c r="J608" s="222">
        <v>90</v>
      </c>
      <c r="K608" s="222">
        <v>120</v>
      </c>
      <c r="L608" s="222">
        <v>100</v>
      </c>
      <c r="M608" s="222">
        <v>150</v>
      </c>
      <c r="N608" s="222">
        <v>120</v>
      </c>
      <c r="O608" s="222">
        <v>100</v>
      </c>
      <c r="P608" s="222">
        <v>3</v>
      </c>
      <c r="Q608" s="242">
        <v>4.2</v>
      </c>
      <c r="R608" s="243">
        <v>336</v>
      </c>
      <c r="S608" s="244" t="s">
        <v>3069</v>
      </c>
      <c r="T608" s="244" t="s">
        <v>3070</v>
      </c>
      <c r="U608" s="244"/>
      <c r="V608" s="244" t="s">
        <v>3071</v>
      </c>
      <c r="W608" s="244"/>
    </row>
    <row r="609" customHeight="1" spans="1:23">
      <c r="A609" s="223">
        <v>484.1</v>
      </c>
      <c r="B609" s="223" t="s">
        <v>3072</v>
      </c>
      <c r="C609" s="222" t="s">
        <v>277</v>
      </c>
      <c r="D609" s="222" t="s">
        <v>282</v>
      </c>
      <c r="E609" s="222" t="s">
        <v>1362</v>
      </c>
      <c r="F609" s="222" t="s">
        <v>1362</v>
      </c>
      <c r="G609" s="222" t="s">
        <v>1688</v>
      </c>
      <c r="H609" s="222" t="s">
        <v>543</v>
      </c>
      <c r="I609" s="222" t="s">
        <v>354</v>
      </c>
      <c r="J609" s="222">
        <v>90</v>
      </c>
      <c r="K609" s="222">
        <v>100</v>
      </c>
      <c r="L609" s="222">
        <v>100</v>
      </c>
      <c r="M609" s="222">
        <v>150</v>
      </c>
      <c r="N609" s="222">
        <v>120</v>
      </c>
      <c r="O609" s="222">
        <v>120</v>
      </c>
      <c r="P609" s="222">
        <v>3</v>
      </c>
      <c r="Q609" s="242">
        <v>6.3</v>
      </c>
      <c r="R609" s="243">
        <v>660</v>
      </c>
      <c r="S609" s="244"/>
      <c r="T609" s="244"/>
      <c r="U609" s="244"/>
      <c r="V609" s="244"/>
      <c r="W609" s="244"/>
    </row>
    <row r="610" customHeight="1" spans="1:23">
      <c r="A610" s="221">
        <v>485</v>
      </c>
      <c r="B610" s="221" t="s">
        <v>3073</v>
      </c>
      <c r="C610" s="220" t="s">
        <v>276</v>
      </c>
      <c r="D610" s="220" t="s">
        <v>270</v>
      </c>
      <c r="E610" s="220" t="s">
        <v>583</v>
      </c>
      <c r="F610" s="220" t="s">
        <v>583</v>
      </c>
      <c r="G610" s="220" t="s">
        <v>886</v>
      </c>
      <c r="H610" s="220" t="s">
        <v>543</v>
      </c>
      <c r="I610" s="220" t="s">
        <v>354</v>
      </c>
      <c r="J610" s="220">
        <v>91</v>
      </c>
      <c r="K610" s="220">
        <v>90</v>
      </c>
      <c r="L610" s="220">
        <v>106</v>
      </c>
      <c r="M610" s="220">
        <v>130</v>
      </c>
      <c r="N610" s="220">
        <v>106</v>
      </c>
      <c r="O610" s="220">
        <v>77</v>
      </c>
      <c r="P610" s="220">
        <v>3</v>
      </c>
      <c r="Q610" s="239">
        <v>1.7</v>
      </c>
      <c r="R610" s="240">
        <v>430</v>
      </c>
      <c r="S610" s="241" t="s">
        <v>3074</v>
      </c>
      <c r="T610" s="241" t="s">
        <v>3075</v>
      </c>
      <c r="U610" s="241"/>
      <c r="V610" s="241" t="s">
        <v>3076</v>
      </c>
      <c r="W610" s="241" t="s">
        <v>3077</v>
      </c>
    </row>
    <row r="611" customHeight="1" spans="1:23">
      <c r="A611" s="221">
        <v>485.1</v>
      </c>
      <c r="B611" s="221" t="s">
        <v>3078</v>
      </c>
      <c r="C611" s="220" t="s">
        <v>276</v>
      </c>
      <c r="D611" s="220" t="s">
        <v>270</v>
      </c>
      <c r="E611" s="220" t="s">
        <v>2484</v>
      </c>
      <c r="F611" s="220" t="s">
        <v>2484</v>
      </c>
      <c r="G611" s="220" t="s">
        <v>2484</v>
      </c>
      <c r="H611" s="220" t="s">
        <v>543</v>
      </c>
      <c r="I611" s="220" t="s">
        <v>354</v>
      </c>
      <c r="J611" s="220">
        <v>91</v>
      </c>
      <c r="K611" s="220">
        <v>120</v>
      </c>
      <c r="L611" s="220">
        <v>106</v>
      </c>
      <c r="M611" s="220">
        <v>175</v>
      </c>
      <c r="N611" s="220">
        <v>141</v>
      </c>
      <c r="O611" s="220">
        <v>67</v>
      </c>
      <c r="P611" s="220">
        <v>3</v>
      </c>
      <c r="Q611" s="239">
        <v>2.8</v>
      </c>
      <c r="R611" s="240">
        <v>570</v>
      </c>
      <c r="S611" s="241"/>
      <c r="T611" s="241"/>
      <c r="U611" s="241"/>
      <c r="V611" s="241"/>
      <c r="W611" s="241"/>
    </row>
    <row r="612" customHeight="1" spans="1:23">
      <c r="A612" s="223">
        <v>486</v>
      </c>
      <c r="B612" s="223" t="s">
        <v>3079</v>
      </c>
      <c r="C612" s="222" t="s">
        <v>262</v>
      </c>
      <c r="D612" s="222" t="s">
        <v>354</v>
      </c>
      <c r="E612" s="222" t="s">
        <v>3080</v>
      </c>
      <c r="F612" s="222" t="s">
        <v>3080</v>
      </c>
      <c r="G612" s="222" t="s">
        <v>3080</v>
      </c>
      <c r="H612" s="222" t="s">
        <v>543</v>
      </c>
      <c r="I612" s="222" t="s">
        <v>354</v>
      </c>
      <c r="J612" s="222">
        <v>110</v>
      </c>
      <c r="K612" s="222">
        <v>160</v>
      </c>
      <c r="L612" s="222">
        <v>110</v>
      </c>
      <c r="M612" s="222">
        <v>80</v>
      </c>
      <c r="N612" s="222">
        <v>110</v>
      </c>
      <c r="O612" s="222">
        <v>100</v>
      </c>
      <c r="P612" s="222">
        <v>3</v>
      </c>
      <c r="Q612" s="242">
        <v>3.7</v>
      </c>
      <c r="R612" s="243">
        <v>420</v>
      </c>
      <c r="S612" s="244" t="s">
        <v>3081</v>
      </c>
      <c r="T612" s="244" t="s">
        <v>3082</v>
      </c>
      <c r="U612" s="244"/>
      <c r="V612" s="244" t="s">
        <v>3083</v>
      </c>
      <c r="W612" s="244"/>
    </row>
    <row r="613" customHeight="1" spans="1:23">
      <c r="A613" s="221">
        <v>487</v>
      </c>
      <c r="B613" s="221" t="s">
        <v>3084</v>
      </c>
      <c r="C613" s="220" t="s">
        <v>269</v>
      </c>
      <c r="D613" s="220" t="s">
        <v>282</v>
      </c>
      <c r="E613" s="220" t="s">
        <v>1362</v>
      </c>
      <c r="F613" s="220" t="s">
        <v>1362</v>
      </c>
      <c r="G613" s="220" t="s">
        <v>1688</v>
      </c>
      <c r="H613" s="220" t="s">
        <v>543</v>
      </c>
      <c r="I613" s="220" t="s">
        <v>354</v>
      </c>
      <c r="J613" s="220">
        <v>150</v>
      </c>
      <c r="K613" s="220">
        <v>100</v>
      </c>
      <c r="L613" s="220">
        <v>120</v>
      </c>
      <c r="M613" s="220">
        <v>100</v>
      </c>
      <c r="N613" s="220">
        <v>120</v>
      </c>
      <c r="O613" s="220">
        <v>90</v>
      </c>
      <c r="P613" s="220">
        <v>3</v>
      </c>
      <c r="Q613" s="239">
        <v>4.5</v>
      </c>
      <c r="R613" s="240">
        <v>750</v>
      </c>
      <c r="S613" s="241" t="s">
        <v>3085</v>
      </c>
      <c r="T613" s="241" t="s">
        <v>3086</v>
      </c>
      <c r="U613" s="241"/>
      <c r="V613" s="241" t="s">
        <v>3087</v>
      </c>
      <c r="W613" s="241"/>
    </row>
    <row r="614" customHeight="1" spans="1:23">
      <c r="A614" s="221">
        <v>487.1</v>
      </c>
      <c r="B614" s="221" t="s">
        <v>3088</v>
      </c>
      <c r="C614" s="220" t="s">
        <v>269</v>
      </c>
      <c r="D614" s="220" t="s">
        <v>282</v>
      </c>
      <c r="E614" s="220" t="s">
        <v>1018</v>
      </c>
      <c r="F614" s="220" t="s">
        <v>1018</v>
      </c>
      <c r="G614" s="220" t="s">
        <v>1018</v>
      </c>
      <c r="H614" s="220" t="s">
        <v>543</v>
      </c>
      <c r="I614" s="220" t="s">
        <v>354</v>
      </c>
      <c r="J614" s="220">
        <v>150</v>
      </c>
      <c r="K614" s="220">
        <v>120</v>
      </c>
      <c r="L614" s="220">
        <v>100</v>
      </c>
      <c r="M614" s="220">
        <v>120</v>
      </c>
      <c r="N614" s="220">
        <v>100</v>
      </c>
      <c r="O614" s="220">
        <v>90</v>
      </c>
      <c r="P614" s="220">
        <v>3</v>
      </c>
      <c r="Q614" s="239">
        <v>6.9</v>
      </c>
      <c r="R614" s="240">
        <v>650</v>
      </c>
      <c r="S614" s="241"/>
      <c r="T614" s="241"/>
      <c r="U614" s="241"/>
      <c r="V614" s="241"/>
      <c r="W614" s="241"/>
    </row>
    <row r="615" customHeight="1" spans="1:23">
      <c r="A615" s="223">
        <v>488</v>
      </c>
      <c r="B615" s="223" t="s">
        <v>3089</v>
      </c>
      <c r="C615" s="222" t="s">
        <v>280</v>
      </c>
      <c r="D615" s="222" t="s">
        <v>354</v>
      </c>
      <c r="E615" s="222" t="s">
        <v>1018</v>
      </c>
      <c r="F615" s="222" t="s">
        <v>1018</v>
      </c>
      <c r="G615" s="222" t="s">
        <v>1018</v>
      </c>
      <c r="H615" s="222" t="s">
        <v>543</v>
      </c>
      <c r="I615" s="222" t="s">
        <v>354</v>
      </c>
      <c r="J615" s="222">
        <v>120</v>
      </c>
      <c r="K615" s="222">
        <v>70</v>
      </c>
      <c r="L615" s="222">
        <v>110</v>
      </c>
      <c r="M615" s="222">
        <v>75</v>
      </c>
      <c r="N615" s="222">
        <v>120</v>
      </c>
      <c r="O615" s="222">
        <v>85</v>
      </c>
      <c r="P615" s="222">
        <v>3</v>
      </c>
      <c r="Q615" s="242">
        <v>1.5</v>
      </c>
      <c r="R615" s="243">
        <v>85.6</v>
      </c>
      <c r="S615" s="244" t="s">
        <v>3090</v>
      </c>
      <c r="T615" s="244" t="s">
        <v>3091</v>
      </c>
      <c r="U615" s="244"/>
      <c r="V615" s="244" t="s">
        <v>3092</v>
      </c>
      <c r="W615" s="244"/>
    </row>
    <row r="616" customHeight="1" spans="1:23">
      <c r="A616" s="221">
        <v>489</v>
      </c>
      <c r="B616" s="221" t="s">
        <v>3093</v>
      </c>
      <c r="C616" s="220" t="s">
        <v>277</v>
      </c>
      <c r="D616" s="220" t="s">
        <v>354</v>
      </c>
      <c r="E616" s="220" t="s">
        <v>966</v>
      </c>
      <c r="F616" s="220" t="s">
        <v>966</v>
      </c>
      <c r="G616" s="220" t="s">
        <v>966</v>
      </c>
      <c r="H616" s="220" t="s">
        <v>377</v>
      </c>
      <c r="I616" s="220" t="s">
        <v>284</v>
      </c>
      <c r="J616" s="220">
        <v>80</v>
      </c>
      <c r="K616" s="220">
        <v>80</v>
      </c>
      <c r="L616" s="220">
        <v>80</v>
      </c>
      <c r="M616" s="220">
        <v>80</v>
      </c>
      <c r="N616" s="220">
        <v>80</v>
      </c>
      <c r="O616" s="220">
        <v>80</v>
      </c>
      <c r="P616" s="220">
        <v>30</v>
      </c>
      <c r="Q616" s="239">
        <v>0.4</v>
      </c>
      <c r="R616" s="240">
        <v>3.1</v>
      </c>
      <c r="S616" s="241" t="s">
        <v>3094</v>
      </c>
      <c r="T616" s="241" t="s">
        <v>3095</v>
      </c>
      <c r="U616" s="241"/>
      <c r="V616" s="241" t="s">
        <v>3096</v>
      </c>
      <c r="W616" s="241"/>
    </row>
    <row r="617" customHeight="1" spans="1:23">
      <c r="A617" s="223">
        <v>490</v>
      </c>
      <c r="B617" s="223" t="s">
        <v>3097</v>
      </c>
      <c r="C617" s="222" t="s">
        <v>277</v>
      </c>
      <c r="D617" s="222" t="s">
        <v>354</v>
      </c>
      <c r="E617" s="222" t="s">
        <v>966</v>
      </c>
      <c r="F617" s="222" t="s">
        <v>966</v>
      </c>
      <c r="G617" s="222" t="s">
        <v>966</v>
      </c>
      <c r="H617" s="222" t="s">
        <v>377</v>
      </c>
      <c r="I617" s="222" t="s">
        <v>284</v>
      </c>
      <c r="J617" s="222">
        <v>100</v>
      </c>
      <c r="K617" s="222">
        <v>100</v>
      </c>
      <c r="L617" s="222">
        <v>100</v>
      </c>
      <c r="M617" s="222">
        <v>100</v>
      </c>
      <c r="N617" s="222">
        <v>100</v>
      </c>
      <c r="O617" s="222">
        <v>100</v>
      </c>
      <c r="P617" s="222">
        <v>3</v>
      </c>
      <c r="Q617" s="242">
        <v>0.3</v>
      </c>
      <c r="R617" s="243">
        <v>1.4</v>
      </c>
      <c r="S617" s="244" t="s">
        <v>3098</v>
      </c>
      <c r="T617" s="244" t="s">
        <v>3099</v>
      </c>
      <c r="U617" s="244"/>
      <c r="V617" s="244" t="s">
        <v>3100</v>
      </c>
      <c r="W617" s="244"/>
    </row>
    <row r="618" customHeight="1" spans="1:23">
      <c r="A618" s="221">
        <v>491</v>
      </c>
      <c r="B618" s="221" t="s">
        <v>3101</v>
      </c>
      <c r="C618" s="220" t="s">
        <v>283</v>
      </c>
      <c r="D618" s="220" t="s">
        <v>354</v>
      </c>
      <c r="E618" s="220" t="s">
        <v>3102</v>
      </c>
      <c r="F618" s="220" t="s">
        <v>3102</v>
      </c>
      <c r="G618" s="220" t="s">
        <v>3102</v>
      </c>
      <c r="H618" s="220" t="s">
        <v>543</v>
      </c>
      <c r="I618" s="220" t="s">
        <v>354</v>
      </c>
      <c r="J618" s="220">
        <v>70</v>
      </c>
      <c r="K618" s="220">
        <v>90</v>
      </c>
      <c r="L618" s="220">
        <v>90</v>
      </c>
      <c r="M618" s="220">
        <v>135</v>
      </c>
      <c r="N618" s="220">
        <v>90</v>
      </c>
      <c r="O618" s="220">
        <v>125</v>
      </c>
      <c r="P618" s="220">
        <v>3</v>
      </c>
      <c r="Q618" s="239">
        <v>1.5</v>
      </c>
      <c r="R618" s="240">
        <v>50.5</v>
      </c>
      <c r="S618" s="241" t="s">
        <v>3103</v>
      </c>
      <c r="T618" s="241" t="s">
        <v>3104</v>
      </c>
      <c r="U618" s="241"/>
      <c r="V618" s="241" t="s">
        <v>3105</v>
      </c>
      <c r="W618" s="241" t="s">
        <v>3106</v>
      </c>
    </row>
    <row r="619" customHeight="1" spans="1:23">
      <c r="A619" s="221">
        <v>491.1</v>
      </c>
      <c r="B619" s="221" t="s">
        <v>3107</v>
      </c>
      <c r="C619" s="220" t="s">
        <v>283</v>
      </c>
      <c r="D619" s="220" t="s">
        <v>354</v>
      </c>
      <c r="E619" s="220" t="s">
        <v>2484</v>
      </c>
      <c r="F619" s="220" t="s">
        <v>2484</v>
      </c>
      <c r="G619" s="220" t="s">
        <v>2484</v>
      </c>
      <c r="H619" s="220" t="s">
        <v>543</v>
      </c>
      <c r="I619" s="220" t="s">
        <v>354</v>
      </c>
      <c r="J619" s="220">
        <v>70</v>
      </c>
      <c r="K619" s="220">
        <v>120</v>
      </c>
      <c r="L619" s="220">
        <v>130</v>
      </c>
      <c r="M619" s="220">
        <v>165</v>
      </c>
      <c r="N619" s="220">
        <v>130</v>
      </c>
      <c r="O619" s="220">
        <v>85</v>
      </c>
      <c r="P619" s="220">
        <v>3</v>
      </c>
      <c r="Q619" s="239">
        <v>3</v>
      </c>
      <c r="R619" s="240">
        <v>240</v>
      </c>
      <c r="S619" s="241"/>
      <c r="T619" s="241"/>
      <c r="U619" s="241"/>
      <c r="V619" s="241"/>
      <c r="W619" s="241"/>
    </row>
    <row r="620" customHeight="1" spans="1:23">
      <c r="A620" s="223">
        <v>492</v>
      </c>
      <c r="B620" s="223" t="s">
        <v>3108</v>
      </c>
      <c r="C620" s="222" t="s">
        <v>278</v>
      </c>
      <c r="D620" s="222" t="s">
        <v>354</v>
      </c>
      <c r="E620" s="222" t="s">
        <v>1167</v>
      </c>
      <c r="F620" s="222" t="s">
        <v>1167</v>
      </c>
      <c r="G620" s="222" t="s">
        <v>1167</v>
      </c>
      <c r="H620" s="222" t="s">
        <v>543</v>
      </c>
      <c r="I620" s="222" t="s">
        <v>354</v>
      </c>
      <c r="J620" s="222">
        <v>100</v>
      </c>
      <c r="K620" s="222">
        <v>100</v>
      </c>
      <c r="L620" s="222">
        <v>100</v>
      </c>
      <c r="M620" s="222">
        <v>100</v>
      </c>
      <c r="N620" s="222">
        <v>100</v>
      </c>
      <c r="O620" s="222">
        <v>100</v>
      </c>
      <c r="P620" s="222">
        <v>45</v>
      </c>
      <c r="Q620" s="242">
        <v>0.2</v>
      </c>
      <c r="R620" s="243">
        <v>2.1</v>
      </c>
      <c r="S620" s="244" t="s">
        <v>3109</v>
      </c>
      <c r="T620" s="244" t="s">
        <v>3110</v>
      </c>
      <c r="U620" s="244"/>
      <c r="V620" s="244" t="s">
        <v>3111</v>
      </c>
      <c r="W620" s="244" t="s">
        <v>2999</v>
      </c>
    </row>
    <row r="621" customHeight="1" spans="1:23">
      <c r="A621" s="223">
        <v>492.1</v>
      </c>
      <c r="B621" s="223" t="s">
        <v>3112</v>
      </c>
      <c r="C621" s="222" t="s">
        <v>278</v>
      </c>
      <c r="D621" s="222" t="s">
        <v>264</v>
      </c>
      <c r="E621" s="222" t="s">
        <v>1168</v>
      </c>
      <c r="F621" s="222" t="s">
        <v>1168</v>
      </c>
      <c r="G621" s="222" t="s">
        <v>1168</v>
      </c>
      <c r="H621" s="222" t="s">
        <v>543</v>
      </c>
      <c r="I621" s="222" t="s">
        <v>354</v>
      </c>
      <c r="J621" s="222">
        <v>100</v>
      </c>
      <c r="K621" s="222">
        <v>103</v>
      </c>
      <c r="L621" s="222">
        <v>75</v>
      </c>
      <c r="M621" s="222">
        <v>120</v>
      </c>
      <c r="N621" s="222">
        <v>75</v>
      </c>
      <c r="O621" s="222">
        <v>127</v>
      </c>
      <c r="P621" s="222">
        <v>45</v>
      </c>
      <c r="Q621" s="242">
        <v>0.4</v>
      </c>
      <c r="R621" s="243">
        <v>5.2</v>
      </c>
      <c r="S621" s="244" t="s">
        <v>3109</v>
      </c>
      <c r="T621" s="244" t="s">
        <v>3110</v>
      </c>
      <c r="U621" s="244"/>
      <c r="V621" s="244" t="s">
        <v>3111</v>
      </c>
      <c r="W621" s="244" t="s">
        <v>2999</v>
      </c>
    </row>
    <row r="622" customHeight="1" spans="1:23">
      <c r="A622" s="221">
        <v>493</v>
      </c>
      <c r="B622" s="221" t="s">
        <v>3113</v>
      </c>
      <c r="C622" s="220" t="s">
        <v>262</v>
      </c>
      <c r="D622" s="220" t="s">
        <v>354</v>
      </c>
      <c r="E622" s="220" t="s">
        <v>3114</v>
      </c>
      <c r="F622" s="220" t="s">
        <v>3114</v>
      </c>
      <c r="G622" s="220" t="s">
        <v>3114</v>
      </c>
      <c r="H622" s="220" t="s">
        <v>543</v>
      </c>
      <c r="I622" s="220" t="s">
        <v>354</v>
      </c>
      <c r="J622" s="220">
        <v>120</v>
      </c>
      <c r="K622" s="220">
        <v>120</v>
      </c>
      <c r="L622" s="220">
        <v>120</v>
      </c>
      <c r="M622" s="220">
        <v>120</v>
      </c>
      <c r="N622" s="220">
        <v>120</v>
      </c>
      <c r="O622" s="220">
        <v>120</v>
      </c>
      <c r="P622" s="220">
        <v>3</v>
      </c>
      <c r="Q622" s="239">
        <v>3.2</v>
      </c>
      <c r="R622" s="240">
        <v>320</v>
      </c>
      <c r="S622" s="241" t="s">
        <v>3115</v>
      </c>
      <c r="T622" s="241" t="s">
        <v>3116</v>
      </c>
      <c r="U622" s="241"/>
      <c r="V622" s="241" t="s">
        <v>3117</v>
      </c>
      <c r="W622" s="241" t="s">
        <v>3118</v>
      </c>
    </row>
    <row r="623" customHeight="1" spans="1:23">
      <c r="A623" s="223">
        <v>494</v>
      </c>
      <c r="B623" s="223" t="s">
        <v>3119</v>
      </c>
      <c r="C623" s="222" t="s">
        <v>280</v>
      </c>
      <c r="D623" s="222" t="s">
        <v>276</v>
      </c>
      <c r="E623" s="222" t="s">
        <v>3120</v>
      </c>
      <c r="F623" s="222" t="s">
        <v>3120</v>
      </c>
      <c r="G623" s="222" t="s">
        <v>3120</v>
      </c>
      <c r="H623" s="222" t="s">
        <v>543</v>
      </c>
      <c r="I623" s="222" t="s">
        <v>354</v>
      </c>
      <c r="J623" s="222">
        <v>100</v>
      </c>
      <c r="K623" s="222">
        <v>100</v>
      </c>
      <c r="L623" s="222">
        <v>100</v>
      </c>
      <c r="M623" s="222">
        <v>100</v>
      </c>
      <c r="N623" s="222">
        <v>100</v>
      </c>
      <c r="O623" s="222">
        <v>100</v>
      </c>
      <c r="P623" s="222">
        <v>3</v>
      </c>
      <c r="Q623" s="242">
        <v>0.4</v>
      </c>
      <c r="R623" s="243">
        <v>4</v>
      </c>
      <c r="S623" s="244" t="s">
        <v>3121</v>
      </c>
      <c r="T623" s="244" t="s">
        <v>3122</v>
      </c>
      <c r="U623" s="244"/>
      <c r="V623" s="244" t="s">
        <v>3123</v>
      </c>
      <c r="W623" s="244" t="s">
        <v>3124</v>
      </c>
    </row>
    <row r="624" customHeight="1" spans="1:23">
      <c r="A624" s="221">
        <v>495</v>
      </c>
      <c r="B624" s="221" t="s">
        <v>3125</v>
      </c>
      <c r="C624" s="220" t="s">
        <v>278</v>
      </c>
      <c r="D624" s="220" t="s">
        <v>354</v>
      </c>
      <c r="E624" s="220" t="s">
        <v>334</v>
      </c>
      <c r="F624" s="220" t="s">
        <v>334</v>
      </c>
      <c r="G624" s="220" t="s">
        <v>1748</v>
      </c>
      <c r="H624" s="220" t="s">
        <v>442</v>
      </c>
      <c r="I624" s="220" t="s">
        <v>337</v>
      </c>
      <c r="J624" s="220">
        <v>45</v>
      </c>
      <c r="K624" s="220">
        <v>45</v>
      </c>
      <c r="L624" s="220">
        <v>55</v>
      </c>
      <c r="M624" s="220">
        <v>45</v>
      </c>
      <c r="N624" s="220">
        <v>55</v>
      </c>
      <c r="O624" s="220">
        <v>63</v>
      </c>
      <c r="P624" s="220">
        <v>45</v>
      </c>
      <c r="Q624" s="239">
        <v>0.6</v>
      </c>
      <c r="R624" s="240">
        <v>8.1</v>
      </c>
      <c r="S624" s="241" t="s">
        <v>3126</v>
      </c>
      <c r="T624" s="241" t="s">
        <v>3127</v>
      </c>
      <c r="U624" s="662" t="s">
        <v>3128</v>
      </c>
      <c r="V624" s="241" t="s">
        <v>3129</v>
      </c>
      <c r="W624" s="241" t="s">
        <v>3130</v>
      </c>
    </row>
    <row r="625" customHeight="1" spans="1:23">
      <c r="A625" s="223">
        <v>496</v>
      </c>
      <c r="B625" s="223" t="s">
        <v>3131</v>
      </c>
      <c r="C625" s="222" t="s">
        <v>278</v>
      </c>
      <c r="D625" s="222" t="s">
        <v>354</v>
      </c>
      <c r="E625" s="222" t="s">
        <v>334</v>
      </c>
      <c r="F625" s="222" t="s">
        <v>334</v>
      </c>
      <c r="G625" s="222" t="s">
        <v>1748</v>
      </c>
      <c r="H625" s="222" t="s">
        <v>442</v>
      </c>
      <c r="I625" s="222" t="s">
        <v>337</v>
      </c>
      <c r="J625" s="222">
        <v>60</v>
      </c>
      <c r="K625" s="222">
        <v>60</v>
      </c>
      <c r="L625" s="222">
        <v>75</v>
      </c>
      <c r="M625" s="222">
        <v>60</v>
      </c>
      <c r="N625" s="222">
        <v>75</v>
      </c>
      <c r="O625" s="222">
        <v>83</v>
      </c>
      <c r="P625" s="222">
        <v>45</v>
      </c>
      <c r="Q625" s="242">
        <v>0.8</v>
      </c>
      <c r="R625" s="243">
        <v>16</v>
      </c>
      <c r="S625" s="244" t="s">
        <v>3126</v>
      </c>
      <c r="T625" s="244" t="s">
        <v>3127</v>
      </c>
      <c r="U625" s="663" t="s">
        <v>3128</v>
      </c>
      <c r="V625" s="244" t="s">
        <v>3129</v>
      </c>
      <c r="W625" s="244"/>
    </row>
    <row r="626" customHeight="1" spans="1:23">
      <c r="A626" s="221">
        <v>497</v>
      </c>
      <c r="B626" s="221" t="s">
        <v>3132</v>
      </c>
      <c r="C626" s="220" t="s">
        <v>278</v>
      </c>
      <c r="D626" s="220" t="s">
        <v>354</v>
      </c>
      <c r="E626" s="220" t="s">
        <v>334</v>
      </c>
      <c r="F626" s="220" t="s">
        <v>334</v>
      </c>
      <c r="G626" s="220" t="s">
        <v>1748</v>
      </c>
      <c r="H626" s="220" t="s">
        <v>442</v>
      </c>
      <c r="I626" s="220" t="s">
        <v>337</v>
      </c>
      <c r="J626" s="220">
        <v>75</v>
      </c>
      <c r="K626" s="220">
        <v>75</v>
      </c>
      <c r="L626" s="220">
        <v>95</v>
      </c>
      <c r="M626" s="220">
        <v>75</v>
      </c>
      <c r="N626" s="220">
        <v>95</v>
      </c>
      <c r="O626" s="220">
        <v>113</v>
      </c>
      <c r="P626" s="220">
        <v>45</v>
      </c>
      <c r="Q626" s="239">
        <v>3.3</v>
      </c>
      <c r="R626" s="240">
        <v>63</v>
      </c>
      <c r="S626" s="241" t="s">
        <v>3126</v>
      </c>
      <c r="T626" s="241" t="s">
        <v>3133</v>
      </c>
      <c r="U626" s="662" t="s">
        <v>3128</v>
      </c>
      <c r="V626" s="241" t="s">
        <v>3134</v>
      </c>
      <c r="W626" s="241" t="s">
        <v>2552</v>
      </c>
    </row>
    <row r="627" customHeight="1" spans="1:23">
      <c r="A627" s="223">
        <v>498</v>
      </c>
      <c r="B627" s="223" t="s">
        <v>3135</v>
      </c>
      <c r="C627" s="222" t="s">
        <v>276</v>
      </c>
      <c r="D627" s="222" t="s">
        <v>354</v>
      </c>
      <c r="E627" s="222" t="s">
        <v>355</v>
      </c>
      <c r="F627" s="222" t="s">
        <v>355</v>
      </c>
      <c r="G627" s="222" t="s">
        <v>352</v>
      </c>
      <c r="H627" s="222" t="s">
        <v>442</v>
      </c>
      <c r="I627" s="222" t="s">
        <v>354</v>
      </c>
      <c r="J627" s="222">
        <v>65</v>
      </c>
      <c r="K627" s="222">
        <v>63</v>
      </c>
      <c r="L627" s="222">
        <v>45</v>
      </c>
      <c r="M627" s="222">
        <v>45</v>
      </c>
      <c r="N627" s="222">
        <v>45</v>
      </c>
      <c r="O627" s="222">
        <v>45</v>
      </c>
      <c r="P627" s="222">
        <v>45</v>
      </c>
      <c r="Q627" s="242">
        <v>0.5</v>
      </c>
      <c r="R627" s="243">
        <v>9.9</v>
      </c>
      <c r="S627" s="244" t="s">
        <v>3136</v>
      </c>
      <c r="T627" s="244" t="s">
        <v>3137</v>
      </c>
      <c r="U627" s="244" t="s">
        <v>3138</v>
      </c>
      <c r="V627" s="244" t="s">
        <v>3139</v>
      </c>
      <c r="W627" s="244"/>
    </row>
    <row r="628" customHeight="1" spans="1:23">
      <c r="A628" s="221">
        <v>499</v>
      </c>
      <c r="B628" s="221" t="s">
        <v>3140</v>
      </c>
      <c r="C628" s="220" t="s">
        <v>276</v>
      </c>
      <c r="D628" s="220" t="s">
        <v>263</v>
      </c>
      <c r="E628" s="220" t="s">
        <v>355</v>
      </c>
      <c r="F628" s="220" t="s">
        <v>355</v>
      </c>
      <c r="G628" s="220" t="s">
        <v>352</v>
      </c>
      <c r="H628" s="220" t="s">
        <v>442</v>
      </c>
      <c r="I628" s="220" t="s">
        <v>354</v>
      </c>
      <c r="J628" s="220">
        <v>90</v>
      </c>
      <c r="K628" s="220">
        <v>93</v>
      </c>
      <c r="L628" s="220">
        <v>55</v>
      </c>
      <c r="M628" s="220">
        <v>70</v>
      </c>
      <c r="N628" s="220">
        <v>55</v>
      </c>
      <c r="O628" s="220">
        <v>55</v>
      </c>
      <c r="P628" s="220">
        <v>45</v>
      </c>
      <c r="Q628" s="239">
        <v>1</v>
      </c>
      <c r="R628" s="240">
        <v>55.5</v>
      </c>
      <c r="S628" s="241" t="s">
        <v>3141</v>
      </c>
      <c r="T628" s="241" t="s">
        <v>3142</v>
      </c>
      <c r="U628" s="241" t="s">
        <v>3138</v>
      </c>
      <c r="V628" s="241" t="s">
        <v>3143</v>
      </c>
      <c r="W628" s="241"/>
    </row>
    <row r="629" customHeight="1" spans="1:23">
      <c r="A629" s="223">
        <v>500</v>
      </c>
      <c r="B629" s="223" t="s">
        <v>3144</v>
      </c>
      <c r="C629" s="222" t="s">
        <v>276</v>
      </c>
      <c r="D629" s="222" t="s">
        <v>263</v>
      </c>
      <c r="E629" s="222" t="s">
        <v>355</v>
      </c>
      <c r="F629" s="222" t="s">
        <v>355</v>
      </c>
      <c r="G629" s="222" t="s">
        <v>1121</v>
      </c>
      <c r="H629" s="222" t="s">
        <v>442</v>
      </c>
      <c r="I629" s="222" t="s">
        <v>354</v>
      </c>
      <c r="J629" s="222">
        <v>110</v>
      </c>
      <c r="K629" s="222">
        <v>123</v>
      </c>
      <c r="L629" s="222">
        <v>65</v>
      </c>
      <c r="M629" s="222">
        <v>100</v>
      </c>
      <c r="N629" s="222">
        <v>65</v>
      </c>
      <c r="O629" s="222">
        <v>65</v>
      </c>
      <c r="P629" s="222">
        <v>45</v>
      </c>
      <c r="Q629" s="242">
        <v>1.6</v>
      </c>
      <c r="R629" s="243">
        <v>150</v>
      </c>
      <c r="S629" s="244" t="s">
        <v>3145</v>
      </c>
      <c r="T629" s="244" t="s">
        <v>3146</v>
      </c>
      <c r="U629" s="244" t="s">
        <v>3138</v>
      </c>
      <c r="V629" s="244" t="s">
        <v>3147</v>
      </c>
      <c r="W629" s="244" t="s">
        <v>2552</v>
      </c>
    </row>
    <row r="630" customHeight="1" spans="1:23">
      <c r="A630" s="223">
        <v>500.1</v>
      </c>
      <c r="B630" s="223" t="s">
        <v>3148</v>
      </c>
      <c r="C630" s="222" t="s">
        <v>276</v>
      </c>
      <c r="D630" s="222" t="s">
        <v>263</v>
      </c>
      <c r="E630" s="222" t="s">
        <v>1261</v>
      </c>
      <c r="F630" s="222" t="s">
        <v>1261</v>
      </c>
      <c r="G630" s="222" t="s">
        <v>1261</v>
      </c>
      <c r="H630" s="222" t="s">
        <v>442</v>
      </c>
      <c r="I630" s="222" t="s">
        <v>354</v>
      </c>
      <c r="J630" s="222">
        <v>110</v>
      </c>
      <c r="K630" s="222">
        <v>148</v>
      </c>
      <c r="L630" s="222">
        <v>75</v>
      </c>
      <c r="M630" s="222">
        <v>110</v>
      </c>
      <c r="N630" s="222">
        <v>110</v>
      </c>
      <c r="O630" s="222">
        <v>75</v>
      </c>
      <c r="P630" s="222">
        <v>45</v>
      </c>
      <c r="Q630" s="242">
        <v>1.8</v>
      </c>
      <c r="R630" s="243">
        <v>180.3</v>
      </c>
      <c r="S630" s="244"/>
      <c r="T630" s="244"/>
      <c r="U630" s="244"/>
      <c r="V630" s="244"/>
      <c r="W630" s="244"/>
    </row>
    <row r="631" customHeight="1" spans="1:23">
      <c r="A631" s="221">
        <v>501</v>
      </c>
      <c r="B631" s="221" t="s">
        <v>3149</v>
      </c>
      <c r="C631" s="220" t="s">
        <v>277</v>
      </c>
      <c r="D631" s="220" t="s">
        <v>354</v>
      </c>
      <c r="E631" s="220" t="s">
        <v>375</v>
      </c>
      <c r="F631" s="220" t="s">
        <v>375</v>
      </c>
      <c r="G631" s="220" t="s">
        <v>926</v>
      </c>
      <c r="H631" s="220" t="s">
        <v>442</v>
      </c>
      <c r="I631" s="220" t="s">
        <v>354</v>
      </c>
      <c r="J631" s="220">
        <v>55</v>
      </c>
      <c r="K631" s="220">
        <v>55</v>
      </c>
      <c r="L631" s="220">
        <v>45</v>
      </c>
      <c r="M631" s="220">
        <v>63</v>
      </c>
      <c r="N631" s="220">
        <v>45</v>
      </c>
      <c r="O631" s="220">
        <v>45</v>
      </c>
      <c r="P631" s="220">
        <v>45</v>
      </c>
      <c r="Q631" s="239">
        <v>0.5</v>
      </c>
      <c r="R631" s="240">
        <v>5.9</v>
      </c>
      <c r="S631" s="241" t="s">
        <v>3150</v>
      </c>
      <c r="T631" s="241" t="s">
        <v>3151</v>
      </c>
      <c r="U631" s="241" t="s">
        <v>3152</v>
      </c>
      <c r="V631" s="241" t="s">
        <v>3153</v>
      </c>
      <c r="W631" s="241"/>
    </row>
    <row r="632" customHeight="1" spans="1:23">
      <c r="A632" s="223">
        <v>502</v>
      </c>
      <c r="B632" s="223" t="s">
        <v>3154</v>
      </c>
      <c r="C632" s="222" t="s">
        <v>277</v>
      </c>
      <c r="D632" s="222" t="s">
        <v>354</v>
      </c>
      <c r="E632" s="222" t="s">
        <v>375</v>
      </c>
      <c r="F632" s="222" t="s">
        <v>375</v>
      </c>
      <c r="G632" s="222" t="s">
        <v>926</v>
      </c>
      <c r="H632" s="222" t="s">
        <v>442</v>
      </c>
      <c r="I632" s="222" t="s">
        <v>354</v>
      </c>
      <c r="J632" s="222">
        <v>75</v>
      </c>
      <c r="K632" s="222">
        <v>75</v>
      </c>
      <c r="L632" s="222">
        <v>60</v>
      </c>
      <c r="M632" s="222">
        <v>83</v>
      </c>
      <c r="N632" s="222">
        <v>60</v>
      </c>
      <c r="O632" s="222">
        <v>60</v>
      </c>
      <c r="P632" s="222">
        <v>45</v>
      </c>
      <c r="Q632" s="242">
        <v>0.8</v>
      </c>
      <c r="R632" s="243">
        <v>24.5</v>
      </c>
      <c r="S632" s="244" t="s">
        <v>3150</v>
      </c>
      <c r="T632" s="244" t="s">
        <v>3155</v>
      </c>
      <c r="U632" s="244" t="s">
        <v>3152</v>
      </c>
      <c r="V632" s="244" t="s">
        <v>3153</v>
      </c>
      <c r="W632" s="244"/>
    </row>
    <row r="633" customHeight="1" spans="1:23">
      <c r="A633" s="221">
        <v>503</v>
      </c>
      <c r="B633" s="221" t="s">
        <v>3156</v>
      </c>
      <c r="C633" s="220" t="s">
        <v>277</v>
      </c>
      <c r="D633" s="220" t="s">
        <v>354</v>
      </c>
      <c r="E633" s="220" t="s">
        <v>375</v>
      </c>
      <c r="F633" s="220" t="s">
        <v>375</v>
      </c>
      <c r="G633" s="220" t="s">
        <v>926</v>
      </c>
      <c r="H633" s="220" t="s">
        <v>442</v>
      </c>
      <c r="I633" s="220" t="s">
        <v>354</v>
      </c>
      <c r="J633" s="220">
        <v>95</v>
      </c>
      <c r="K633" s="220">
        <v>100</v>
      </c>
      <c r="L633" s="220">
        <v>85</v>
      </c>
      <c r="M633" s="220">
        <v>108</v>
      </c>
      <c r="N633" s="220">
        <v>70</v>
      </c>
      <c r="O633" s="220">
        <v>70</v>
      </c>
      <c r="P633" s="220">
        <v>45</v>
      </c>
      <c r="Q633" s="239">
        <v>1.5</v>
      </c>
      <c r="R633" s="240">
        <v>94.6</v>
      </c>
      <c r="S633" s="241" t="s">
        <v>3157</v>
      </c>
      <c r="T633" s="241" t="s">
        <v>3158</v>
      </c>
      <c r="U633" s="241" t="s">
        <v>3152</v>
      </c>
      <c r="V633" s="241" t="s">
        <v>3159</v>
      </c>
      <c r="W633" s="241" t="s">
        <v>2552</v>
      </c>
    </row>
    <row r="634" customHeight="1" spans="1:23">
      <c r="A634" s="221">
        <v>503.1</v>
      </c>
      <c r="B634" s="221" t="s">
        <v>3160</v>
      </c>
      <c r="C634" s="220" t="s">
        <v>277</v>
      </c>
      <c r="D634" s="220" t="s">
        <v>283</v>
      </c>
      <c r="E634" s="220" t="s">
        <v>375</v>
      </c>
      <c r="F634" s="220" t="s">
        <v>375</v>
      </c>
      <c r="G634" s="220" t="s">
        <v>3018</v>
      </c>
      <c r="H634" s="220" t="s">
        <v>442</v>
      </c>
      <c r="I634" s="220" t="s">
        <v>354</v>
      </c>
      <c r="J634" s="220">
        <v>90</v>
      </c>
      <c r="K634" s="220">
        <v>108</v>
      </c>
      <c r="L634" s="220">
        <v>80</v>
      </c>
      <c r="M634" s="220">
        <v>100</v>
      </c>
      <c r="N634" s="220">
        <v>65</v>
      </c>
      <c r="O634" s="220">
        <v>85</v>
      </c>
      <c r="P634" s="220">
        <v>45</v>
      </c>
      <c r="Q634" s="239">
        <v>1.5</v>
      </c>
      <c r="R634" s="240">
        <v>58.2</v>
      </c>
      <c r="S634" s="241" t="s">
        <v>3161</v>
      </c>
      <c r="T634" s="241" t="s">
        <v>3162</v>
      </c>
      <c r="U634" s="241"/>
      <c r="V634" s="241"/>
      <c r="W634" s="241"/>
    </row>
    <row r="635" customHeight="1" spans="1:23">
      <c r="A635" s="223">
        <v>504</v>
      </c>
      <c r="B635" s="223" t="s">
        <v>3163</v>
      </c>
      <c r="C635" s="222" t="s">
        <v>262</v>
      </c>
      <c r="D635" s="222" t="s">
        <v>354</v>
      </c>
      <c r="E635" s="222" t="s">
        <v>394</v>
      </c>
      <c r="F635" s="222" t="s">
        <v>424</v>
      </c>
      <c r="G635" s="222" t="s">
        <v>932</v>
      </c>
      <c r="H635" s="222" t="s">
        <v>442</v>
      </c>
      <c r="I635" s="222" t="s">
        <v>354</v>
      </c>
      <c r="J635" s="222">
        <v>45</v>
      </c>
      <c r="K635" s="222">
        <v>55</v>
      </c>
      <c r="L635" s="222">
        <v>39</v>
      </c>
      <c r="M635" s="222">
        <v>35</v>
      </c>
      <c r="N635" s="222">
        <v>39</v>
      </c>
      <c r="O635" s="222">
        <v>42</v>
      </c>
      <c r="P635" s="222">
        <v>255</v>
      </c>
      <c r="Q635" s="242">
        <v>0.5</v>
      </c>
      <c r="R635" s="243">
        <v>11.6</v>
      </c>
      <c r="S635" s="244" t="s">
        <v>3164</v>
      </c>
      <c r="T635" s="244" t="s">
        <v>3165</v>
      </c>
      <c r="U635" s="244" t="s">
        <v>3166</v>
      </c>
      <c r="V635" s="244" t="s">
        <v>3167</v>
      </c>
      <c r="W635" s="244"/>
    </row>
    <row r="636" customHeight="1" spans="1:23">
      <c r="A636" s="221">
        <v>505</v>
      </c>
      <c r="B636" s="221" t="s">
        <v>3168</v>
      </c>
      <c r="C636" s="220" t="s">
        <v>262</v>
      </c>
      <c r="D636" s="220" t="s">
        <v>354</v>
      </c>
      <c r="E636" s="220" t="s">
        <v>1213</v>
      </c>
      <c r="F636" s="220" t="s">
        <v>424</v>
      </c>
      <c r="G636" s="220" t="s">
        <v>932</v>
      </c>
      <c r="H636" s="220" t="s">
        <v>442</v>
      </c>
      <c r="I636" s="220" t="s">
        <v>354</v>
      </c>
      <c r="J636" s="220">
        <v>60</v>
      </c>
      <c r="K636" s="220">
        <v>85</v>
      </c>
      <c r="L636" s="220">
        <v>69</v>
      </c>
      <c r="M636" s="220">
        <v>60</v>
      </c>
      <c r="N636" s="220">
        <v>69</v>
      </c>
      <c r="O636" s="220">
        <v>77</v>
      </c>
      <c r="P636" s="220">
        <v>255</v>
      </c>
      <c r="Q636" s="239">
        <v>1.1</v>
      </c>
      <c r="R636" s="240">
        <v>27</v>
      </c>
      <c r="S636" s="241" t="s">
        <v>3169</v>
      </c>
      <c r="T636" s="241" t="s">
        <v>3170</v>
      </c>
      <c r="U636" s="241" t="s">
        <v>3166</v>
      </c>
      <c r="V636" s="241" t="s">
        <v>3171</v>
      </c>
      <c r="W636" s="241"/>
    </row>
    <row r="637" customHeight="1" spans="1:23">
      <c r="A637" s="223">
        <v>506</v>
      </c>
      <c r="B637" s="223" t="s">
        <v>3172</v>
      </c>
      <c r="C637" s="222" t="s">
        <v>262</v>
      </c>
      <c r="D637" s="222" t="s">
        <v>354</v>
      </c>
      <c r="E637" s="222" t="s">
        <v>740</v>
      </c>
      <c r="F637" s="222" t="s">
        <v>695</v>
      </c>
      <c r="G637" s="222" t="s">
        <v>394</v>
      </c>
      <c r="H637" s="222" t="s">
        <v>442</v>
      </c>
      <c r="I637" s="222" t="s">
        <v>354</v>
      </c>
      <c r="J637" s="222">
        <v>45</v>
      </c>
      <c r="K637" s="222">
        <v>60</v>
      </c>
      <c r="L637" s="222">
        <v>45</v>
      </c>
      <c r="M637" s="222">
        <v>25</v>
      </c>
      <c r="N637" s="222">
        <v>45</v>
      </c>
      <c r="O637" s="222">
        <v>55</v>
      </c>
      <c r="P637" s="222">
        <v>255</v>
      </c>
      <c r="Q637" s="242">
        <v>0.4</v>
      </c>
      <c r="R637" s="243">
        <v>4.1</v>
      </c>
      <c r="S637" s="244" t="s">
        <v>3173</v>
      </c>
      <c r="T637" s="244" t="s">
        <v>3174</v>
      </c>
      <c r="U637" s="244" t="s">
        <v>3175</v>
      </c>
      <c r="V637" s="244" t="s">
        <v>3176</v>
      </c>
      <c r="W637" s="244"/>
    </row>
    <row r="638" customHeight="1" spans="1:23">
      <c r="A638" s="221">
        <v>507</v>
      </c>
      <c r="B638" s="221" t="s">
        <v>3177</v>
      </c>
      <c r="C638" s="220" t="s">
        <v>262</v>
      </c>
      <c r="D638" s="220" t="s">
        <v>354</v>
      </c>
      <c r="E638" s="220" t="s">
        <v>475</v>
      </c>
      <c r="F638" s="220" t="s">
        <v>512</v>
      </c>
      <c r="G638" s="220" t="s">
        <v>949</v>
      </c>
      <c r="H638" s="220" t="s">
        <v>442</v>
      </c>
      <c r="I638" s="220" t="s">
        <v>354</v>
      </c>
      <c r="J638" s="220">
        <v>65</v>
      </c>
      <c r="K638" s="220">
        <v>80</v>
      </c>
      <c r="L638" s="220">
        <v>65</v>
      </c>
      <c r="M638" s="220">
        <v>35</v>
      </c>
      <c r="N638" s="220">
        <v>65</v>
      </c>
      <c r="O638" s="220">
        <v>60</v>
      </c>
      <c r="P638" s="220">
        <v>120</v>
      </c>
      <c r="Q638" s="239">
        <v>0.9</v>
      </c>
      <c r="R638" s="240">
        <v>14.7</v>
      </c>
      <c r="S638" s="241" t="s">
        <v>3173</v>
      </c>
      <c r="T638" s="241" t="s">
        <v>3178</v>
      </c>
      <c r="U638" s="241" t="s">
        <v>3175</v>
      </c>
      <c r="V638" s="241" t="s">
        <v>3176</v>
      </c>
      <c r="W638" s="241"/>
    </row>
    <row r="639" customHeight="1" spans="1:23">
      <c r="A639" s="223">
        <v>508</v>
      </c>
      <c r="B639" s="223" t="s">
        <v>3179</v>
      </c>
      <c r="C639" s="222" t="s">
        <v>262</v>
      </c>
      <c r="D639" s="222" t="s">
        <v>354</v>
      </c>
      <c r="E639" s="222" t="s">
        <v>475</v>
      </c>
      <c r="F639" s="222" t="s">
        <v>512</v>
      </c>
      <c r="G639" s="222" t="s">
        <v>949</v>
      </c>
      <c r="H639" s="222" t="s">
        <v>442</v>
      </c>
      <c r="I639" s="222" t="s">
        <v>354</v>
      </c>
      <c r="J639" s="222">
        <v>85</v>
      </c>
      <c r="K639" s="222">
        <v>110</v>
      </c>
      <c r="L639" s="222">
        <v>90</v>
      </c>
      <c r="M639" s="222">
        <v>45</v>
      </c>
      <c r="N639" s="222">
        <v>90</v>
      </c>
      <c r="O639" s="222">
        <v>80</v>
      </c>
      <c r="P639" s="222">
        <v>45</v>
      </c>
      <c r="Q639" s="242">
        <v>1.2</v>
      </c>
      <c r="R639" s="243">
        <v>61</v>
      </c>
      <c r="S639" s="244" t="s">
        <v>3180</v>
      </c>
      <c r="T639" s="244" t="s">
        <v>3181</v>
      </c>
      <c r="U639" s="244" t="s">
        <v>3175</v>
      </c>
      <c r="V639" s="244" t="s">
        <v>3182</v>
      </c>
      <c r="W639" s="244"/>
    </row>
    <row r="640" customHeight="1" spans="1:23">
      <c r="A640" s="221">
        <v>509</v>
      </c>
      <c r="B640" s="221" t="s">
        <v>3183</v>
      </c>
      <c r="C640" s="220" t="s">
        <v>283</v>
      </c>
      <c r="D640" s="220" t="s">
        <v>354</v>
      </c>
      <c r="E640" s="220" t="s">
        <v>715</v>
      </c>
      <c r="F640" s="220" t="s">
        <v>1122</v>
      </c>
      <c r="G640" s="220" t="s">
        <v>1665</v>
      </c>
      <c r="H640" s="220" t="s">
        <v>442</v>
      </c>
      <c r="I640" s="220" t="s">
        <v>354</v>
      </c>
      <c r="J640" s="220">
        <v>41</v>
      </c>
      <c r="K640" s="220">
        <v>50</v>
      </c>
      <c r="L640" s="220">
        <v>37</v>
      </c>
      <c r="M640" s="220">
        <v>50</v>
      </c>
      <c r="N640" s="220">
        <v>37</v>
      </c>
      <c r="O640" s="220">
        <v>66</v>
      </c>
      <c r="P640" s="220">
        <v>255</v>
      </c>
      <c r="Q640" s="239">
        <v>0.4</v>
      </c>
      <c r="R640" s="240">
        <v>10.1</v>
      </c>
      <c r="S640" s="241" t="s">
        <v>3184</v>
      </c>
      <c r="T640" s="241" t="s">
        <v>3185</v>
      </c>
      <c r="U640" s="241" t="s">
        <v>3186</v>
      </c>
      <c r="V640" s="241" t="s">
        <v>3187</v>
      </c>
      <c r="W640" s="241"/>
    </row>
    <row r="641" customHeight="1" spans="1:23">
      <c r="A641" s="223">
        <v>510</v>
      </c>
      <c r="B641" s="223" t="s">
        <v>3188</v>
      </c>
      <c r="C641" s="222" t="s">
        <v>283</v>
      </c>
      <c r="D641" s="222" t="s">
        <v>354</v>
      </c>
      <c r="E641" s="222" t="s">
        <v>715</v>
      </c>
      <c r="F641" s="222" t="s">
        <v>1122</v>
      </c>
      <c r="G641" s="222" t="s">
        <v>1665</v>
      </c>
      <c r="H641" s="222" t="s">
        <v>442</v>
      </c>
      <c r="I641" s="222" t="s">
        <v>354</v>
      </c>
      <c r="J641" s="222">
        <v>64</v>
      </c>
      <c r="K641" s="222">
        <v>88</v>
      </c>
      <c r="L641" s="222">
        <v>50</v>
      </c>
      <c r="M641" s="222">
        <v>88</v>
      </c>
      <c r="N641" s="222">
        <v>50</v>
      </c>
      <c r="O641" s="222">
        <v>106</v>
      </c>
      <c r="P641" s="222">
        <v>90</v>
      </c>
      <c r="Q641" s="242">
        <v>1.1</v>
      </c>
      <c r="R641" s="243">
        <v>37.5</v>
      </c>
      <c r="S641" s="244" t="s">
        <v>3189</v>
      </c>
      <c r="T641" s="244" t="s">
        <v>3190</v>
      </c>
      <c r="U641" s="244" t="s">
        <v>3186</v>
      </c>
      <c r="V641" s="244" t="s">
        <v>3191</v>
      </c>
      <c r="W641" s="244"/>
    </row>
    <row r="642" customHeight="1" spans="1:23">
      <c r="A642" s="221">
        <v>511</v>
      </c>
      <c r="B642" s="221" t="s">
        <v>3192</v>
      </c>
      <c r="C642" s="220" t="s">
        <v>278</v>
      </c>
      <c r="D642" s="220" t="s">
        <v>354</v>
      </c>
      <c r="E642" s="220" t="s">
        <v>449</v>
      </c>
      <c r="F642" s="220" t="s">
        <v>449</v>
      </c>
      <c r="G642" s="220" t="s">
        <v>334</v>
      </c>
      <c r="H642" s="220" t="s">
        <v>442</v>
      </c>
      <c r="I642" s="220" t="s">
        <v>354</v>
      </c>
      <c r="J642" s="220">
        <v>50</v>
      </c>
      <c r="K642" s="220">
        <v>53</v>
      </c>
      <c r="L642" s="220">
        <v>48</v>
      </c>
      <c r="M642" s="220">
        <v>53</v>
      </c>
      <c r="N642" s="220">
        <v>48</v>
      </c>
      <c r="O642" s="220">
        <v>64</v>
      </c>
      <c r="P642" s="220">
        <v>190</v>
      </c>
      <c r="Q642" s="239">
        <v>0.6</v>
      </c>
      <c r="R642" s="240">
        <v>10.5</v>
      </c>
      <c r="S642" s="241" t="s">
        <v>3193</v>
      </c>
      <c r="T642" s="241" t="s">
        <v>3194</v>
      </c>
      <c r="U642" s="241" t="s">
        <v>3195</v>
      </c>
      <c r="V642" s="241" t="s">
        <v>3196</v>
      </c>
      <c r="W642" s="241"/>
    </row>
    <row r="643" customHeight="1" spans="1:23">
      <c r="A643" s="223">
        <v>512</v>
      </c>
      <c r="B643" s="223" t="s">
        <v>3197</v>
      </c>
      <c r="C643" s="222" t="s">
        <v>278</v>
      </c>
      <c r="D643" s="222" t="s">
        <v>354</v>
      </c>
      <c r="E643" s="222" t="s">
        <v>449</v>
      </c>
      <c r="F643" s="222" t="s">
        <v>449</v>
      </c>
      <c r="G643" s="222" t="s">
        <v>334</v>
      </c>
      <c r="H643" s="222" t="s">
        <v>442</v>
      </c>
      <c r="I643" s="222" t="s">
        <v>354</v>
      </c>
      <c r="J643" s="222">
        <v>75</v>
      </c>
      <c r="K643" s="222">
        <v>98</v>
      </c>
      <c r="L643" s="222">
        <v>63</v>
      </c>
      <c r="M643" s="222">
        <v>98</v>
      </c>
      <c r="N643" s="222">
        <v>63</v>
      </c>
      <c r="O643" s="222">
        <v>101</v>
      </c>
      <c r="P643" s="222">
        <v>75</v>
      </c>
      <c r="Q643" s="242">
        <v>1.1</v>
      </c>
      <c r="R643" s="243">
        <v>30.5</v>
      </c>
      <c r="S643" s="244" t="s">
        <v>3198</v>
      </c>
      <c r="T643" s="244" t="s">
        <v>3199</v>
      </c>
      <c r="U643" s="244" t="s">
        <v>3195</v>
      </c>
      <c r="V643" s="244" t="s">
        <v>3200</v>
      </c>
      <c r="W643" s="244"/>
    </row>
    <row r="644" customHeight="1" spans="1:23">
      <c r="A644" s="221">
        <v>513</v>
      </c>
      <c r="B644" s="221" t="s">
        <v>3201</v>
      </c>
      <c r="C644" s="220" t="s">
        <v>276</v>
      </c>
      <c r="D644" s="220" t="s">
        <v>354</v>
      </c>
      <c r="E644" s="220" t="s">
        <v>449</v>
      </c>
      <c r="F644" s="220" t="s">
        <v>449</v>
      </c>
      <c r="G644" s="220" t="s">
        <v>355</v>
      </c>
      <c r="H644" s="220" t="s">
        <v>442</v>
      </c>
      <c r="I644" s="220" t="s">
        <v>354</v>
      </c>
      <c r="J644" s="220">
        <v>50</v>
      </c>
      <c r="K644" s="220">
        <v>53</v>
      </c>
      <c r="L644" s="220">
        <v>48</v>
      </c>
      <c r="M644" s="220">
        <v>53</v>
      </c>
      <c r="N644" s="220">
        <v>48</v>
      </c>
      <c r="O644" s="220">
        <v>64</v>
      </c>
      <c r="P644" s="220">
        <v>190</v>
      </c>
      <c r="Q644" s="239">
        <v>0.6</v>
      </c>
      <c r="R644" s="240">
        <v>11</v>
      </c>
      <c r="S644" s="241" t="s">
        <v>3202</v>
      </c>
      <c r="T644" s="241" t="s">
        <v>3203</v>
      </c>
      <c r="U644" s="241" t="s">
        <v>3204</v>
      </c>
      <c r="V644" s="241" t="s">
        <v>3205</v>
      </c>
      <c r="W644" s="241"/>
    </row>
    <row r="645" customHeight="1" spans="1:23">
      <c r="A645" s="223">
        <v>514</v>
      </c>
      <c r="B645" s="223" t="s">
        <v>3206</v>
      </c>
      <c r="C645" s="222" t="s">
        <v>276</v>
      </c>
      <c r="D645" s="222" t="s">
        <v>354</v>
      </c>
      <c r="E645" s="222" t="s">
        <v>449</v>
      </c>
      <c r="F645" s="222" t="s">
        <v>449</v>
      </c>
      <c r="G645" s="222" t="s">
        <v>355</v>
      </c>
      <c r="H645" s="222" t="s">
        <v>442</v>
      </c>
      <c r="I645" s="222" t="s">
        <v>354</v>
      </c>
      <c r="J645" s="222">
        <v>75</v>
      </c>
      <c r="K645" s="222">
        <v>98</v>
      </c>
      <c r="L645" s="222">
        <v>63</v>
      </c>
      <c r="M645" s="222">
        <v>98</v>
      </c>
      <c r="N645" s="222">
        <v>63</v>
      </c>
      <c r="O645" s="222">
        <v>101</v>
      </c>
      <c r="P645" s="222">
        <v>75</v>
      </c>
      <c r="Q645" s="242">
        <v>1</v>
      </c>
      <c r="R645" s="243">
        <v>28</v>
      </c>
      <c r="S645" s="244" t="s">
        <v>3207</v>
      </c>
      <c r="T645" s="244" t="s">
        <v>3208</v>
      </c>
      <c r="U645" s="244" t="s">
        <v>3204</v>
      </c>
      <c r="V645" s="244" t="s">
        <v>3209</v>
      </c>
      <c r="W645" s="244"/>
    </row>
    <row r="646" customHeight="1" spans="1:23">
      <c r="A646" s="221">
        <v>515</v>
      </c>
      <c r="B646" s="221" t="s">
        <v>3210</v>
      </c>
      <c r="C646" s="220" t="s">
        <v>277</v>
      </c>
      <c r="D646" s="220" t="s">
        <v>354</v>
      </c>
      <c r="E646" s="220" t="s">
        <v>449</v>
      </c>
      <c r="F646" s="220" t="s">
        <v>449</v>
      </c>
      <c r="G646" s="220" t="s">
        <v>375</v>
      </c>
      <c r="H646" s="220" t="s">
        <v>442</v>
      </c>
      <c r="I646" s="220" t="s">
        <v>354</v>
      </c>
      <c r="J646" s="220">
        <v>50</v>
      </c>
      <c r="K646" s="220">
        <v>53</v>
      </c>
      <c r="L646" s="220">
        <v>48</v>
      </c>
      <c r="M646" s="220">
        <v>53</v>
      </c>
      <c r="N646" s="220">
        <v>48</v>
      </c>
      <c r="O646" s="220">
        <v>64</v>
      </c>
      <c r="P646" s="220">
        <v>190</v>
      </c>
      <c r="Q646" s="239">
        <v>0.6</v>
      </c>
      <c r="R646" s="240">
        <v>13.5</v>
      </c>
      <c r="S646" s="241" t="s">
        <v>3211</v>
      </c>
      <c r="T646" s="241" t="s">
        <v>3212</v>
      </c>
      <c r="U646" s="241" t="s">
        <v>3213</v>
      </c>
      <c r="V646" s="241" t="s">
        <v>3214</v>
      </c>
      <c r="W646" s="241"/>
    </row>
    <row r="647" customHeight="1" spans="1:23">
      <c r="A647" s="223">
        <v>516</v>
      </c>
      <c r="B647" s="223" t="s">
        <v>3215</v>
      </c>
      <c r="C647" s="222" t="s">
        <v>277</v>
      </c>
      <c r="D647" s="222" t="s">
        <v>354</v>
      </c>
      <c r="E647" s="222" t="s">
        <v>449</v>
      </c>
      <c r="F647" s="222" t="s">
        <v>449</v>
      </c>
      <c r="G647" s="222" t="s">
        <v>375</v>
      </c>
      <c r="H647" s="222" t="s">
        <v>442</v>
      </c>
      <c r="I647" s="222" t="s">
        <v>354</v>
      </c>
      <c r="J647" s="222">
        <v>75</v>
      </c>
      <c r="K647" s="222">
        <v>98</v>
      </c>
      <c r="L647" s="222">
        <v>63</v>
      </c>
      <c r="M647" s="222">
        <v>98</v>
      </c>
      <c r="N647" s="222">
        <v>63</v>
      </c>
      <c r="O647" s="222">
        <v>101</v>
      </c>
      <c r="P647" s="222">
        <v>75</v>
      </c>
      <c r="Q647" s="242">
        <v>1</v>
      </c>
      <c r="R647" s="243">
        <v>29</v>
      </c>
      <c r="S647" s="244" t="s">
        <v>3216</v>
      </c>
      <c r="T647" s="244" t="s">
        <v>3217</v>
      </c>
      <c r="U647" s="244" t="s">
        <v>3213</v>
      </c>
      <c r="V647" s="244" t="s">
        <v>3218</v>
      </c>
      <c r="W647" s="244"/>
    </row>
    <row r="648" customHeight="1" spans="1:23">
      <c r="A648" s="221">
        <v>517</v>
      </c>
      <c r="B648" s="221" t="s">
        <v>3219</v>
      </c>
      <c r="C648" s="220" t="s">
        <v>280</v>
      </c>
      <c r="D648" s="220" t="s">
        <v>354</v>
      </c>
      <c r="E648" s="220" t="s">
        <v>1045</v>
      </c>
      <c r="F648" s="220" t="s">
        <v>790</v>
      </c>
      <c r="G648" s="220" t="s">
        <v>1688</v>
      </c>
      <c r="H648" s="220" t="s">
        <v>442</v>
      </c>
      <c r="I648" s="220" t="s">
        <v>354</v>
      </c>
      <c r="J648" s="220">
        <v>76</v>
      </c>
      <c r="K648" s="220">
        <v>25</v>
      </c>
      <c r="L648" s="220">
        <v>45</v>
      </c>
      <c r="M648" s="220">
        <v>67</v>
      </c>
      <c r="N648" s="220">
        <v>55</v>
      </c>
      <c r="O648" s="220">
        <v>24</v>
      </c>
      <c r="P648" s="220">
        <v>190</v>
      </c>
      <c r="Q648" s="239">
        <v>0.6</v>
      </c>
      <c r="R648" s="240">
        <v>23.3</v>
      </c>
      <c r="S648" s="241" t="s">
        <v>3220</v>
      </c>
      <c r="T648" s="241" t="s">
        <v>3221</v>
      </c>
      <c r="U648" s="241" t="s">
        <v>3222</v>
      </c>
      <c r="V648" s="241" t="s">
        <v>3223</v>
      </c>
      <c r="W648" s="241"/>
    </row>
    <row r="649" customHeight="1" spans="1:23">
      <c r="A649" s="223">
        <v>518</v>
      </c>
      <c r="B649" s="223" t="s">
        <v>3224</v>
      </c>
      <c r="C649" s="222" t="s">
        <v>280</v>
      </c>
      <c r="D649" s="222" t="s">
        <v>354</v>
      </c>
      <c r="E649" s="222" t="s">
        <v>1045</v>
      </c>
      <c r="F649" s="222" t="s">
        <v>790</v>
      </c>
      <c r="G649" s="222" t="s">
        <v>1688</v>
      </c>
      <c r="H649" s="222" t="s">
        <v>442</v>
      </c>
      <c r="I649" s="222" t="s">
        <v>354</v>
      </c>
      <c r="J649" s="222">
        <v>116</v>
      </c>
      <c r="K649" s="222">
        <v>55</v>
      </c>
      <c r="L649" s="222">
        <v>85</v>
      </c>
      <c r="M649" s="222">
        <v>107</v>
      </c>
      <c r="N649" s="222">
        <v>95</v>
      </c>
      <c r="O649" s="222">
        <v>29</v>
      </c>
      <c r="P649" s="222">
        <v>75</v>
      </c>
      <c r="Q649" s="242">
        <v>1.1</v>
      </c>
      <c r="R649" s="243">
        <v>60.5</v>
      </c>
      <c r="S649" s="244" t="s">
        <v>3225</v>
      </c>
      <c r="T649" s="244" t="s">
        <v>3226</v>
      </c>
      <c r="U649" s="244" t="s">
        <v>3222</v>
      </c>
      <c r="V649" s="244" t="s">
        <v>3227</v>
      </c>
      <c r="W649" s="244"/>
    </row>
    <row r="650" customHeight="1" spans="1:23">
      <c r="A650" s="221">
        <v>519</v>
      </c>
      <c r="B650" s="221" t="s">
        <v>3228</v>
      </c>
      <c r="C650" s="220" t="s">
        <v>262</v>
      </c>
      <c r="D650" s="220" t="s">
        <v>264</v>
      </c>
      <c r="E650" s="220" t="s">
        <v>426</v>
      </c>
      <c r="F650" s="220" t="s">
        <v>1553</v>
      </c>
      <c r="G650" s="220" t="s">
        <v>536</v>
      </c>
      <c r="H650" s="220" t="s">
        <v>264</v>
      </c>
      <c r="I650" s="220" t="s">
        <v>354</v>
      </c>
      <c r="J650" s="220">
        <v>50</v>
      </c>
      <c r="K650" s="220">
        <v>55</v>
      </c>
      <c r="L650" s="220">
        <v>50</v>
      </c>
      <c r="M650" s="220">
        <v>36</v>
      </c>
      <c r="N650" s="220">
        <v>30</v>
      </c>
      <c r="O650" s="220">
        <v>43</v>
      </c>
      <c r="P650" s="220">
        <v>255</v>
      </c>
      <c r="Q650" s="239">
        <v>0.3</v>
      </c>
      <c r="R650" s="240">
        <v>2.1</v>
      </c>
      <c r="S650" s="241" t="s">
        <v>3229</v>
      </c>
      <c r="T650" s="241" t="s">
        <v>3230</v>
      </c>
      <c r="U650" s="241" t="s">
        <v>3231</v>
      </c>
      <c r="V650" s="241" t="s">
        <v>3232</v>
      </c>
      <c r="W650" s="241"/>
    </row>
    <row r="651" customHeight="1" spans="1:23">
      <c r="A651" s="223">
        <v>520</v>
      </c>
      <c r="B651" s="223" t="s">
        <v>3233</v>
      </c>
      <c r="C651" s="222" t="s">
        <v>262</v>
      </c>
      <c r="D651" s="222" t="s">
        <v>264</v>
      </c>
      <c r="E651" s="222" t="s">
        <v>426</v>
      </c>
      <c r="F651" s="222" t="s">
        <v>1553</v>
      </c>
      <c r="G651" s="222" t="s">
        <v>536</v>
      </c>
      <c r="H651" s="222" t="s">
        <v>264</v>
      </c>
      <c r="I651" s="222" t="s">
        <v>354</v>
      </c>
      <c r="J651" s="222">
        <v>62</v>
      </c>
      <c r="K651" s="222">
        <v>77</v>
      </c>
      <c r="L651" s="222">
        <v>62</v>
      </c>
      <c r="M651" s="222">
        <v>50</v>
      </c>
      <c r="N651" s="222">
        <v>42</v>
      </c>
      <c r="O651" s="222">
        <v>65</v>
      </c>
      <c r="P651" s="222">
        <v>120</v>
      </c>
      <c r="Q651" s="242">
        <v>0.6</v>
      </c>
      <c r="R651" s="243">
        <v>15</v>
      </c>
      <c r="S651" s="244" t="s">
        <v>3229</v>
      </c>
      <c r="T651" s="244" t="s">
        <v>3230</v>
      </c>
      <c r="U651" s="244" t="s">
        <v>3231</v>
      </c>
      <c r="V651" s="244" t="s">
        <v>3232</v>
      </c>
      <c r="W651" s="244"/>
    </row>
    <row r="652" customHeight="1" spans="1:23">
      <c r="A652" s="221">
        <v>521</v>
      </c>
      <c r="B652" s="221" t="s">
        <v>3234</v>
      </c>
      <c r="C652" s="220" t="s">
        <v>262</v>
      </c>
      <c r="D652" s="220" t="s">
        <v>264</v>
      </c>
      <c r="E652" s="220" t="s">
        <v>426</v>
      </c>
      <c r="F652" s="220" t="s">
        <v>1553</v>
      </c>
      <c r="G652" s="220" t="s">
        <v>536</v>
      </c>
      <c r="H652" s="220" t="s">
        <v>264</v>
      </c>
      <c r="I652" s="220" t="s">
        <v>354</v>
      </c>
      <c r="J652" s="220">
        <v>80</v>
      </c>
      <c r="K652" s="220">
        <v>115</v>
      </c>
      <c r="L652" s="220">
        <v>80</v>
      </c>
      <c r="M652" s="220">
        <v>65</v>
      </c>
      <c r="N652" s="220">
        <v>55</v>
      </c>
      <c r="O652" s="220">
        <v>93</v>
      </c>
      <c r="P652" s="220">
        <v>45</v>
      </c>
      <c r="Q652" s="239">
        <v>1.2</v>
      </c>
      <c r="R652" s="240">
        <v>29</v>
      </c>
      <c r="S652" s="241" t="s">
        <v>3229</v>
      </c>
      <c r="T652" s="241" t="s">
        <v>3235</v>
      </c>
      <c r="U652" s="241" t="s">
        <v>3231</v>
      </c>
      <c r="V652" s="241" t="s">
        <v>3232</v>
      </c>
      <c r="W652" s="241"/>
    </row>
    <row r="653" customHeight="1" spans="1:23">
      <c r="A653" s="223">
        <v>522</v>
      </c>
      <c r="B653" s="223" t="s">
        <v>3236</v>
      </c>
      <c r="C653" s="222" t="s">
        <v>279</v>
      </c>
      <c r="D653" s="222" t="s">
        <v>354</v>
      </c>
      <c r="E653" s="222" t="s">
        <v>489</v>
      </c>
      <c r="F653" s="222" t="s">
        <v>2977</v>
      </c>
      <c r="G653" s="222" t="s">
        <v>1593</v>
      </c>
      <c r="H653" s="222" t="s">
        <v>442</v>
      </c>
      <c r="I653" s="222" t="s">
        <v>354</v>
      </c>
      <c r="J653" s="222">
        <v>45</v>
      </c>
      <c r="K653" s="222">
        <v>60</v>
      </c>
      <c r="L653" s="222">
        <v>32</v>
      </c>
      <c r="M653" s="222">
        <v>50</v>
      </c>
      <c r="N653" s="222">
        <v>32</v>
      </c>
      <c r="O653" s="222">
        <v>76</v>
      </c>
      <c r="P653" s="222">
        <v>190</v>
      </c>
      <c r="Q653" s="242">
        <v>0.8</v>
      </c>
      <c r="R653" s="243">
        <v>29.8</v>
      </c>
      <c r="S653" s="244" t="s">
        <v>3237</v>
      </c>
      <c r="T653" s="244" t="s">
        <v>3238</v>
      </c>
      <c r="U653" s="244" t="s">
        <v>3239</v>
      </c>
      <c r="V653" s="244" t="s">
        <v>3240</v>
      </c>
      <c r="W653" s="244"/>
    </row>
    <row r="654" customHeight="1" spans="1:23">
      <c r="A654" s="221">
        <v>523</v>
      </c>
      <c r="B654" s="221" t="s">
        <v>3241</v>
      </c>
      <c r="C654" s="220" t="s">
        <v>279</v>
      </c>
      <c r="D654" s="220" t="s">
        <v>354</v>
      </c>
      <c r="E654" s="220" t="s">
        <v>489</v>
      </c>
      <c r="F654" s="220" t="s">
        <v>2977</v>
      </c>
      <c r="G654" s="220" t="s">
        <v>1593</v>
      </c>
      <c r="H654" s="220" t="s">
        <v>442</v>
      </c>
      <c r="I654" s="220" t="s">
        <v>354</v>
      </c>
      <c r="J654" s="220">
        <v>75</v>
      </c>
      <c r="K654" s="220">
        <v>100</v>
      </c>
      <c r="L654" s="220">
        <v>63</v>
      </c>
      <c r="M654" s="220">
        <v>80</v>
      </c>
      <c r="N654" s="220">
        <v>63</v>
      </c>
      <c r="O654" s="220">
        <v>116</v>
      </c>
      <c r="P654" s="220">
        <v>75</v>
      </c>
      <c r="Q654" s="239">
        <v>1.6</v>
      </c>
      <c r="R654" s="240">
        <v>79.5</v>
      </c>
      <c r="S654" s="241" t="s">
        <v>3242</v>
      </c>
      <c r="T654" s="241" t="s">
        <v>3243</v>
      </c>
      <c r="U654" s="241" t="s">
        <v>3239</v>
      </c>
      <c r="V654" s="241" t="s">
        <v>3244</v>
      </c>
      <c r="W654" s="241"/>
    </row>
    <row r="655" customHeight="1" spans="1:23">
      <c r="A655" s="223">
        <v>524</v>
      </c>
      <c r="B655" s="223" t="s">
        <v>3245</v>
      </c>
      <c r="C655" s="222" t="s">
        <v>267</v>
      </c>
      <c r="D655" s="222" t="s">
        <v>354</v>
      </c>
      <c r="E655" s="222" t="s">
        <v>855</v>
      </c>
      <c r="F655" s="222" t="s">
        <v>1037</v>
      </c>
      <c r="G655" s="222" t="s">
        <v>673</v>
      </c>
      <c r="H655" s="222" t="s">
        <v>856</v>
      </c>
      <c r="I655" s="222" t="s">
        <v>354</v>
      </c>
      <c r="J655" s="222">
        <v>55</v>
      </c>
      <c r="K655" s="222">
        <v>75</v>
      </c>
      <c r="L655" s="222">
        <v>85</v>
      </c>
      <c r="M655" s="222">
        <v>25</v>
      </c>
      <c r="N655" s="222">
        <v>25</v>
      </c>
      <c r="O655" s="222">
        <v>15</v>
      </c>
      <c r="P655" s="222">
        <v>255</v>
      </c>
      <c r="Q655" s="242">
        <v>0.4</v>
      </c>
      <c r="R655" s="243">
        <v>18</v>
      </c>
      <c r="S655" s="244" t="s">
        <v>3246</v>
      </c>
      <c r="T655" s="244" t="s">
        <v>3247</v>
      </c>
      <c r="U655" s="244" t="s">
        <v>3248</v>
      </c>
      <c r="V655" s="244" t="s">
        <v>3249</v>
      </c>
      <c r="W655" s="244"/>
    </row>
    <row r="656" customHeight="1" spans="1:23">
      <c r="A656" s="221">
        <v>525</v>
      </c>
      <c r="B656" s="221" t="s">
        <v>3250</v>
      </c>
      <c r="C656" s="220" t="s">
        <v>267</v>
      </c>
      <c r="D656" s="220" t="s">
        <v>354</v>
      </c>
      <c r="E656" s="220" t="s">
        <v>855</v>
      </c>
      <c r="F656" s="220" t="s">
        <v>1037</v>
      </c>
      <c r="G656" s="220" t="s">
        <v>673</v>
      </c>
      <c r="H656" s="220" t="s">
        <v>856</v>
      </c>
      <c r="I656" s="220" t="s">
        <v>354</v>
      </c>
      <c r="J656" s="220">
        <v>70</v>
      </c>
      <c r="K656" s="220">
        <v>105</v>
      </c>
      <c r="L656" s="220">
        <v>105</v>
      </c>
      <c r="M656" s="220">
        <v>50</v>
      </c>
      <c r="N656" s="220">
        <v>40</v>
      </c>
      <c r="O656" s="220">
        <v>20</v>
      </c>
      <c r="P656" s="220">
        <v>120</v>
      </c>
      <c r="Q656" s="239">
        <v>0.9</v>
      </c>
      <c r="R656" s="240">
        <v>102</v>
      </c>
      <c r="S656" s="241" t="s">
        <v>3251</v>
      </c>
      <c r="T656" s="241" t="s">
        <v>3252</v>
      </c>
      <c r="U656" s="241" t="s">
        <v>3248</v>
      </c>
      <c r="V656" s="241" t="s">
        <v>3253</v>
      </c>
      <c r="W656" s="241" t="s">
        <v>1586</v>
      </c>
    </row>
    <row r="657" customHeight="1" spans="1:23">
      <c r="A657" s="223">
        <v>526</v>
      </c>
      <c r="B657" s="223" t="s">
        <v>3254</v>
      </c>
      <c r="C657" s="222" t="s">
        <v>267</v>
      </c>
      <c r="D657" s="222" t="s">
        <v>354</v>
      </c>
      <c r="E657" s="222" t="s">
        <v>855</v>
      </c>
      <c r="F657" s="222" t="s">
        <v>1930</v>
      </c>
      <c r="G657" s="222" t="s">
        <v>673</v>
      </c>
      <c r="H657" s="222" t="s">
        <v>856</v>
      </c>
      <c r="I657" s="222" t="s">
        <v>354</v>
      </c>
      <c r="J657" s="222">
        <v>85</v>
      </c>
      <c r="K657" s="222">
        <v>135</v>
      </c>
      <c r="L657" s="222">
        <v>130</v>
      </c>
      <c r="M657" s="222">
        <v>60</v>
      </c>
      <c r="N657" s="222">
        <v>80</v>
      </c>
      <c r="O657" s="222">
        <v>25</v>
      </c>
      <c r="P657" s="222">
        <v>45</v>
      </c>
      <c r="Q657" s="242">
        <v>1.7</v>
      </c>
      <c r="R657" s="243">
        <v>260</v>
      </c>
      <c r="S657" s="244" t="s">
        <v>3251</v>
      </c>
      <c r="T657" s="244" t="s">
        <v>3255</v>
      </c>
      <c r="U657" s="244" t="s">
        <v>3248</v>
      </c>
      <c r="V657" s="244" t="s">
        <v>3256</v>
      </c>
      <c r="W657" s="244"/>
    </row>
    <row r="658" customHeight="1" spans="1:23">
      <c r="A658" s="221">
        <v>527</v>
      </c>
      <c r="B658" s="221" t="s">
        <v>3257</v>
      </c>
      <c r="C658" s="220" t="s">
        <v>280</v>
      </c>
      <c r="D658" s="220" t="s">
        <v>264</v>
      </c>
      <c r="E658" s="220" t="s">
        <v>576</v>
      </c>
      <c r="F658" s="220" t="s">
        <v>2793</v>
      </c>
      <c r="G658" s="220" t="s">
        <v>2293</v>
      </c>
      <c r="H658" s="220" t="s">
        <v>442</v>
      </c>
      <c r="I658" s="220" t="s">
        <v>264</v>
      </c>
      <c r="J658" s="220">
        <v>65</v>
      </c>
      <c r="K658" s="220">
        <v>45</v>
      </c>
      <c r="L658" s="220">
        <v>43</v>
      </c>
      <c r="M658" s="220">
        <v>55</v>
      </c>
      <c r="N658" s="220">
        <v>43</v>
      </c>
      <c r="O658" s="220">
        <v>72</v>
      </c>
      <c r="P658" s="220">
        <v>190</v>
      </c>
      <c r="Q658" s="239">
        <v>0.4</v>
      </c>
      <c r="R658" s="240">
        <v>2.1</v>
      </c>
      <c r="S658" s="241" t="s">
        <v>3258</v>
      </c>
      <c r="T658" s="241" t="s">
        <v>3259</v>
      </c>
      <c r="U658" s="241" t="s">
        <v>3260</v>
      </c>
      <c r="V658" s="241" t="s">
        <v>3261</v>
      </c>
      <c r="W658" s="241"/>
    </row>
    <row r="659" customHeight="1" spans="1:23">
      <c r="A659" s="223">
        <v>528</v>
      </c>
      <c r="B659" s="223" t="s">
        <v>3262</v>
      </c>
      <c r="C659" s="222" t="s">
        <v>280</v>
      </c>
      <c r="D659" s="222" t="s">
        <v>264</v>
      </c>
      <c r="E659" s="222" t="s">
        <v>576</v>
      </c>
      <c r="F659" s="222" t="s">
        <v>2793</v>
      </c>
      <c r="G659" s="222" t="s">
        <v>2293</v>
      </c>
      <c r="H659" s="222" t="s">
        <v>442</v>
      </c>
      <c r="I659" s="222" t="s">
        <v>264</v>
      </c>
      <c r="J659" s="222">
        <v>67</v>
      </c>
      <c r="K659" s="222">
        <v>57</v>
      </c>
      <c r="L659" s="222">
        <v>55</v>
      </c>
      <c r="M659" s="222">
        <v>77</v>
      </c>
      <c r="N659" s="222">
        <v>55</v>
      </c>
      <c r="O659" s="222">
        <v>114</v>
      </c>
      <c r="P659" s="222">
        <v>45</v>
      </c>
      <c r="Q659" s="242">
        <v>0.9</v>
      </c>
      <c r="R659" s="243">
        <v>10.5</v>
      </c>
      <c r="S659" s="244" t="s">
        <v>3258</v>
      </c>
      <c r="T659" s="244" t="s">
        <v>3263</v>
      </c>
      <c r="U659" s="244" t="s">
        <v>3260</v>
      </c>
      <c r="V659" s="244" t="s">
        <v>3264</v>
      </c>
      <c r="W659" s="244"/>
    </row>
    <row r="660" customHeight="1" spans="1:23">
      <c r="A660" s="221">
        <v>529</v>
      </c>
      <c r="B660" s="221" t="s">
        <v>3265</v>
      </c>
      <c r="C660" s="220" t="s">
        <v>266</v>
      </c>
      <c r="D660" s="220" t="s">
        <v>354</v>
      </c>
      <c r="E660" s="220" t="s">
        <v>512</v>
      </c>
      <c r="F660" s="220" t="s">
        <v>673</v>
      </c>
      <c r="G660" s="220" t="s">
        <v>1261</v>
      </c>
      <c r="H660" s="220" t="s">
        <v>442</v>
      </c>
      <c r="I660" s="220" t="s">
        <v>354</v>
      </c>
      <c r="J660" s="220">
        <v>60</v>
      </c>
      <c r="K660" s="220">
        <v>85</v>
      </c>
      <c r="L660" s="220">
        <v>40</v>
      </c>
      <c r="M660" s="220">
        <v>30</v>
      </c>
      <c r="N660" s="220">
        <v>45</v>
      </c>
      <c r="O660" s="220">
        <v>68</v>
      </c>
      <c r="P660" s="220">
        <v>120</v>
      </c>
      <c r="Q660" s="239">
        <v>0.3</v>
      </c>
      <c r="R660" s="240">
        <v>8.5</v>
      </c>
      <c r="S660" s="241" t="s">
        <v>3266</v>
      </c>
      <c r="T660" s="241" t="s">
        <v>3267</v>
      </c>
      <c r="U660" s="241" t="s">
        <v>3268</v>
      </c>
      <c r="V660" s="241" t="s">
        <v>3269</v>
      </c>
      <c r="W660" s="241"/>
    </row>
    <row r="661" customHeight="1" spans="1:23">
      <c r="A661" s="223">
        <v>530</v>
      </c>
      <c r="B661" s="223" t="s">
        <v>3270</v>
      </c>
      <c r="C661" s="222" t="s">
        <v>266</v>
      </c>
      <c r="D661" s="222" t="s">
        <v>270</v>
      </c>
      <c r="E661" s="222" t="s">
        <v>512</v>
      </c>
      <c r="F661" s="222" t="s">
        <v>673</v>
      </c>
      <c r="G661" s="222" t="s">
        <v>1261</v>
      </c>
      <c r="H661" s="222" t="s">
        <v>442</v>
      </c>
      <c r="I661" s="222" t="s">
        <v>354</v>
      </c>
      <c r="J661" s="222">
        <v>110</v>
      </c>
      <c r="K661" s="222">
        <v>135</v>
      </c>
      <c r="L661" s="222">
        <v>60</v>
      </c>
      <c r="M661" s="222">
        <v>50</v>
      </c>
      <c r="N661" s="222">
        <v>65</v>
      </c>
      <c r="O661" s="222">
        <v>88</v>
      </c>
      <c r="P661" s="222">
        <v>60</v>
      </c>
      <c r="Q661" s="242">
        <v>0.7</v>
      </c>
      <c r="R661" s="243">
        <v>40.4</v>
      </c>
      <c r="S661" s="244" t="s">
        <v>3271</v>
      </c>
      <c r="T661" s="244" t="s">
        <v>3272</v>
      </c>
      <c r="U661" s="244" t="s">
        <v>3268</v>
      </c>
      <c r="V661" s="244" t="s">
        <v>3273</v>
      </c>
      <c r="W661" s="244"/>
    </row>
    <row r="662" customHeight="1" spans="1:23">
      <c r="A662" s="223">
        <v>530.1</v>
      </c>
      <c r="B662" s="223" t="s">
        <v>3274</v>
      </c>
      <c r="C662" s="222" t="s">
        <v>266</v>
      </c>
      <c r="D662" s="222" t="s">
        <v>270</v>
      </c>
      <c r="E662" s="222" t="s">
        <v>3275</v>
      </c>
      <c r="F662" s="222" t="s">
        <v>3275</v>
      </c>
      <c r="G662" s="222" t="s">
        <v>3275</v>
      </c>
      <c r="H662" s="222" t="s">
        <v>442</v>
      </c>
      <c r="I662" s="222" t="s">
        <v>354</v>
      </c>
      <c r="J662" s="222">
        <v>110</v>
      </c>
      <c r="K662" s="222">
        <v>165</v>
      </c>
      <c r="L662" s="222">
        <v>100</v>
      </c>
      <c r="M662" s="222">
        <v>65</v>
      </c>
      <c r="N662" s="222">
        <v>65</v>
      </c>
      <c r="O662" s="222">
        <v>103</v>
      </c>
      <c r="P662" s="222">
        <v>60</v>
      </c>
      <c r="Q662" s="242">
        <v>0.9</v>
      </c>
      <c r="R662" s="243">
        <v>60</v>
      </c>
      <c r="S662" s="244"/>
      <c r="T662" s="244"/>
      <c r="U662" s="244"/>
      <c r="V662" s="244"/>
      <c r="W662" s="244"/>
    </row>
    <row r="663" customHeight="1" spans="1:23">
      <c r="A663" s="221">
        <v>531</v>
      </c>
      <c r="B663" s="221" t="s">
        <v>3276</v>
      </c>
      <c r="C663" s="220" t="s">
        <v>262</v>
      </c>
      <c r="D663" s="220" t="s">
        <v>354</v>
      </c>
      <c r="E663" s="220" t="s">
        <v>1169</v>
      </c>
      <c r="F663" s="220" t="s">
        <v>910</v>
      </c>
      <c r="G663" s="220" t="s">
        <v>2793</v>
      </c>
      <c r="H663" s="220" t="s">
        <v>284</v>
      </c>
      <c r="I663" s="220" t="s">
        <v>354</v>
      </c>
      <c r="J663" s="220">
        <v>103</v>
      </c>
      <c r="K663" s="220">
        <v>60</v>
      </c>
      <c r="L663" s="220">
        <v>86</v>
      </c>
      <c r="M663" s="220">
        <v>60</v>
      </c>
      <c r="N663" s="220">
        <v>86</v>
      </c>
      <c r="O663" s="220">
        <v>50</v>
      </c>
      <c r="P663" s="220">
        <v>255</v>
      </c>
      <c r="Q663" s="239">
        <v>1.1</v>
      </c>
      <c r="R663" s="240">
        <v>31</v>
      </c>
      <c r="S663" s="241" t="s">
        <v>3277</v>
      </c>
      <c r="T663" s="241" t="s">
        <v>3278</v>
      </c>
      <c r="U663" s="241" t="s">
        <v>3279</v>
      </c>
      <c r="V663" s="241" t="s">
        <v>3280</v>
      </c>
      <c r="W663" s="241" t="s">
        <v>2990</v>
      </c>
    </row>
    <row r="664" customHeight="1" spans="1:23">
      <c r="A664" s="221">
        <v>531.1</v>
      </c>
      <c r="B664" s="221" t="s">
        <v>3281</v>
      </c>
      <c r="C664" s="220" t="s">
        <v>262</v>
      </c>
      <c r="D664" s="220" t="s">
        <v>284</v>
      </c>
      <c r="E664" s="220" t="s">
        <v>1169</v>
      </c>
      <c r="F664" s="220" t="s">
        <v>1169</v>
      </c>
      <c r="G664" s="220" t="s">
        <v>1169</v>
      </c>
      <c r="H664" s="220" t="s">
        <v>284</v>
      </c>
      <c r="I664" s="220" t="s">
        <v>354</v>
      </c>
      <c r="J664" s="220">
        <v>103</v>
      </c>
      <c r="K664" s="220">
        <v>60</v>
      </c>
      <c r="L664" s="220">
        <v>126</v>
      </c>
      <c r="M664" s="220">
        <v>80</v>
      </c>
      <c r="N664" s="220">
        <v>126</v>
      </c>
      <c r="O664" s="220">
        <v>50</v>
      </c>
      <c r="P664" s="220">
        <v>255</v>
      </c>
      <c r="Q664" s="239">
        <v>1.5</v>
      </c>
      <c r="R664" s="240">
        <v>32</v>
      </c>
      <c r="S664" s="241"/>
      <c r="T664" s="241"/>
      <c r="U664" s="241"/>
      <c r="V664" s="241"/>
      <c r="W664" s="241"/>
    </row>
    <row r="665" customHeight="1" spans="1:23">
      <c r="A665" s="223">
        <v>532</v>
      </c>
      <c r="B665" s="223" t="s">
        <v>3282</v>
      </c>
      <c r="C665" s="222" t="s">
        <v>263</v>
      </c>
      <c r="D665" s="222" t="s">
        <v>354</v>
      </c>
      <c r="E665" s="222" t="s">
        <v>440</v>
      </c>
      <c r="F665" s="222" t="s">
        <v>548</v>
      </c>
      <c r="G665" s="222" t="s">
        <v>1129</v>
      </c>
      <c r="H665" s="222" t="s">
        <v>791</v>
      </c>
      <c r="I665" s="222" t="s">
        <v>354</v>
      </c>
      <c r="J665" s="222">
        <v>75</v>
      </c>
      <c r="K665" s="222">
        <v>80</v>
      </c>
      <c r="L665" s="222">
        <v>55</v>
      </c>
      <c r="M665" s="222">
        <v>25</v>
      </c>
      <c r="N665" s="222">
        <v>35</v>
      </c>
      <c r="O665" s="222">
        <v>35</v>
      </c>
      <c r="P665" s="222">
        <v>180</v>
      </c>
      <c r="Q665" s="242">
        <v>0.6</v>
      </c>
      <c r="R665" s="243">
        <v>12.5</v>
      </c>
      <c r="S665" s="244" t="s">
        <v>3283</v>
      </c>
      <c r="T665" s="244" t="s">
        <v>3284</v>
      </c>
      <c r="U665" s="244" t="s">
        <v>3285</v>
      </c>
      <c r="V665" s="244" t="s">
        <v>3286</v>
      </c>
      <c r="W665" s="244"/>
    </row>
    <row r="666" customHeight="1" spans="1:23">
      <c r="A666" s="221">
        <v>533</v>
      </c>
      <c r="B666" s="221" t="s">
        <v>3287</v>
      </c>
      <c r="C666" s="220" t="s">
        <v>263</v>
      </c>
      <c r="D666" s="220" t="s">
        <v>354</v>
      </c>
      <c r="E666" s="220" t="s">
        <v>440</v>
      </c>
      <c r="F666" s="220" t="s">
        <v>548</v>
      </c>
      <c r="G666" s="220" t="s">
        <v>1129</v>
      </c>
      <c r="H666" s="220" t="s">
        <v>791</v>
      </c>
      <c r="I666" s="220" t="s">
        <v>354</v>
      </c>
      <c r="J666" s="220">
        <v>85</v>
      </c>
      <c r="K666" s="220">
        <v>105</v>
      </c>
      <c r="L666" s="220">
        <v>85</v>
      </c>
      <c r="M666" s="220">
        <v>40</v>
      </c>
      <c r="N666" s="220">
        <v>50</v>
      </c>
      <c r="O666" s="220">
        <v>40</v>
      </c>
      <c r="P666" s="220">
        <v>90</v>
      </c>
      <c r="Q666" s="239">
        <v>1.2</v>
      </c>
      <c r="R666" s="240">
        <v>40</v>
      </c>
      <c r="S666" s="241" t="s">
        <v>3283</v>
      </c>
      <c r="T666" s="241" t="s">
        <v>3288</v>
      </c>
      <c r="U666" s="241" t="s">
        <v>3285</v>
      </c>
      <c r="V666" s="241" t="s">
        <v>3286</v>
      </c>
      <c r="W666" s="241" t="s">
        <v>3289</v>
      </c>
    </row>
    <row r="667" customHeight="1" spans="1:23">
      <c r="A667" s="223">
        <v>534</v>
      </c>
      <c r="B667" s="223" t="s">
        <v>3290</v>
      </c>
      <c r="C667" s="222" t="s">
        <v>263</v>
      </c>
      <c r="D667" s="222" t="s">
        <v>354</v>
      </c>
      <c r="E667" s="222" t="s">
        <v>440</v>
      </c>
      <c r="F667" s="222" t="s">
        <v>548</v>
      </c>
      <c r="G667" s="222" t="s">
        <v>1129</v>
      </c>
      <c r="H667" s="222" t="s">
        <v>791</v>
      </c>
      <c r="I667" s="222" t="s">
        <v>354</v>
      </c>
      <c r="J667" s="222">
        <v>105</v>
      </c>
      <c r="K667" s="222">
        <v>140</v>
      </c>
      <c r="L667" s="222">
        <v>95</v>
      </c>
      <c r="M667" s="222">
        <v>55</v>
      </c>
      <c r="N667" s="222">
        <v>65</v>
      </c>
      <c r="O667" s="222">
        <v>45</v>
      </c>
      <c r="P667" s="222">
        <v>45</v>
      </c>
      <c r="Q667" s="242">
        <v>1.5</v>
      </c>
      <c r="R667" s="243">
        <v>87</v>
      </c>
      <c r="S667" s="244" t="s">
        <v>3283</v>
      </c>
      <c r="T667" s="244" t="s">
        <v>3291</v>
      </c>
      <c r="U667" s="244" t="s">
        <v>3285</v>
      </c>
      <c r="V667" s="244" t="s">
        <v>3292</v>
      </c>
      <c r="W667" s="244"/>
    </row>
    <row r="668" customHeight="1" spans="1:23">
      <c r="A668" s="221">
        <v>535</v>
      </c>
      <c r="B668" s="221" t="s">
        <v>3293</v>
      </c>
      <c r="C668" s="220" t="s">
        <v>277</v>
      </c>
      <c r="D668" s="220" t="s">
        <v>354</v>
      </c>
      <c r="E668" s="220" t="s">
        <v>728</v>
      </c>
      <c r="F668" s="220" t="s">
        <v>966</v>
      </c>
      <c r="G668" s="220" t="s">
        <v>774</v>
      </c>
      <c r="H668" s="220" t="s">
        <v>377</v>
      </c>
      <c r="I668" s="220" t="s">
        <v>354</v>
      </c>
      <c r="J668" s="220">
        <v>50</v>
      </c>
      <c r="K668" s="220">
        <v>50</v>
      </c>
      <c r="L668" s="220">
        <v>40</v>
      </c>
      <c r="M668" s="220">
        <v>50</v>
      </c>
      <c r="N668" s="220">
        <v>40</v>
      </c>
      <c r="O668" s="220">
        <v>64</v>
      </c>
      <c r="P668" s="220">
        <v>255</v>
      </c>
      <c r="Q668" s="239">
        <v>0.5</v>
      </c>
      <c r="R668" s="240">
        <v>4.5</v>
      </c>
      <c r="S668" s="241" t="s">
        <v>3294</v>
      </c>
      <c r="T668" s="241" t="s">
        <v>3295</v>
      </c>
      <c r="U668" s="241" t="s">
        <v>3296</v>
      </c>
      <c r="V668" s="241" t="s">
        <v>3297</v>
      </c>
      <c r="W668" s="241"/>
    </row>
    <row r="669" customHeight="1" spans="1:23">
      <c r="A669" s="223">
        <v>536</v>
      </c>
      <c r="B669" s="223" t="s">
        <v>3298</v>
      </c>
      <c r="C669" s="222" t="s">
        <v>277</v>
      </c>
      <c r="D669" s="222" t="s">
        <v>266</v>
      </c>
      <c r="E669" s="222" t="s">
        <v>728</v>
      </c>
      <c r="F669" s="222" t="s">
        <v>966</v>
      </c>
      <c r="G669" s="222" t="s">
        <v>774</v>
      </c>
      <c r="H669" s="222" t="s">
        <v>377</v>
      </c>
      <c r="I669" s="222" t="s">
        <v>354</v>
      </c>
      <c r="J669" s="222">
        <v>75</v>
      </c>
      <c r="K669" s="222">
        <v>65</v>
      </c>
      <c r="L669" s="222">
        <v>55</v>
      </c>
      <c r="M669" s="222">
        <v>65</v>
      </c>
      <c r="N669" s="222">
        <v>55</v>
      </c>
      <c r="O669" s="222">
        <v>69</v>
      </c>
      <c r="P669" s="222">
        <v>120</v>
      </c>
      <c r="Q669" s="242">
        <v>0.8</v>
      </c>
      <c r="R669" s="243">
        <v>17</v>
      </c>
      <c r="S669" s="244" t="s">
        <v>3294</v>
      </c>
      <c r="T669" s="244" t="s">
        <v>3299</v>
      </c>
      <c r="U669" s="244" t="s">
        <v>3296</v>
      </c>
      <c r="V669" s="244" t="s">
        <v>3300</v>
      </c>
      <c r="W669" s="244"/>
    </row>
    <row r="670" customHeight="1" spans="1:23">
      <c r="A670" s="221">
        <v>537</v>
      </c>
      <c r="B670" s="221" t="s">
        <v>3301</v>
      </c>
      <c r="C670" s="220" t="s">
        <v>277</v>
      </c>
      <c r="D670" s="220" t="s">
        <v>266</v>
      </c>
      <c r="E670" s="220" t="s">
        <v>728</v>
      </c>
      <c r="F670" s="220" t="s">
        <v>980</v>
      </c>
      <c r="G670" s="220" t="s">
        <v>774</v>
      </c>
      <c r="H670" s="220" t="s">
        <v>377</v>
      </c>
      <c r="I670" s="220" t="s">
        <v>354</v>
      </c>
      <c r="J670" s="220">
        <v>105</v>
      </c>
      <c r="K670" s="220">
        <v>95</v>
      </c>
      <c r="L670" s="220">
        <v>75</v>
      </c>
      <c r="M670" s="220">
        <v>85</v>
      </c>
      <c r="N670" s="220">
        <v>75</v>
      </c>
      <c r="O670" s="220">
        <v>74</v>
      </c>
      <c r="P670" s="220">
        <v>45</v>
      </c>
      <c r="Q670" s="239">
        <v>1.5</v>
      </c>
      <c r="R670" s="240">
        <v>62</v>
      </c>
      <c r="S670" s="241" t="s">
        <v>3302</v>
      </c>
      <c r="T670" s="241" t="s">
        <v>3303</v>
      </c>
      <c r="U670" s="241" t="s">
        <v>3296</v>
      </c>
      <c r="V670" s="241" t="s">
        <v>3304</v>
      </c>
      <c r="W670" s="241"/>
    </row>
    <row r="671" customHeight="1" spans="1:23">
      <c r="A671" s="223">
        <v>538</v>
      </c>
      <c r="B671" s="223" t="s">
        <v>3305</v>
      </c>
      <c r="C671" s="222" t="s">
        <v>263</v>
      </c>
      <c r="D671" s="222" t="s">
        <v>354</v>
      </c>
      <c r="E671" s="222" t="s">
        <v>440</v>
      </c>
      <c r="F671" s="222" t="s">
        <v>618</v>
      </c>
      <c r="G671" s="222" t="s">
        <v>1261</v>
      </c>
      <c r="H671" s="222" t="s">
        <v>791</v>
      </c>
      <c r="I671" s="222" t="s">
        <v>354</v>
      </c>
      <c r="J671" s="222">
        <v>120</v>
      </c>
      <c r="K671" s="222">
        <v>100</v>
      </c>
      <c r="L671" s="222">
        <v>85</v>
      </c>
      <c r="M671" s="222">
        <v>30</v>
      </c>
      <c r="N671" s="222">
        <v>85</v>
      </c>
      <c r="O671" s="222">
        <v>45</v>
      </c>
      <c r="P671" s="222">
        <v>45</v>
      </c>
      <c r="Q671" s="242">
        <v>1.3</v>
      </c>
      <c r="R671" s="243">
        <v>55.5</v>
      </c>
      <c r="S671" s="244" t="s">
        <v>3306</v>
      </c>
      <c r="T671" s="244" t="s">
        <v>3307</v>
      </c>
      <c r="U671" s="244"/>
      <c r="V671" s="244" t="s">
        <v>3308</v>
      </c>
      <c r="W671" s="244"/>
    </row>
    <row r="672" customHeight="1" spans="1:23">
      <c r="A672" s="221">
        <v>539</v>
      </c>
      <c r="B672" s="221" t="s">
        <v>3309</v>
      </c>
      <c r="C672" s="220" t="s">
        <v>263</v>
      </c>
      <c r="D672" s="220" t="s">
        <v>354</v>
      </c>
      <c r="E672" s="220" t="s">
        <v>855</v>
      </c>
      <c r="F672" s="220" t="s">
        <v>618</v>
      </c>
      <c r="G672" s="220" t="s">
        <v>1261</v>
      </c>
      <c r="H672" s="220" t="s">
        <v>791</v>
      </c>
      <c r="I672" s="220" t="s">
        <v>354</v>
      </c>
      <c r="J672" s="220">
        <v>75</v>
      </c>
      <c r="K672" s="220">
        <v>125</v>
      </c>
      <c r="L672" s="220">
        <v>75</v>
      </c>
      <c r="M672" s="220">
        <v>30</v>
      </c>
      <c r="N672" s="220">
        <v>75</v>
      </c>
      <c r="O672" s="220">
        <v>85</v>
      </c>
      <c r="P672" s="220">
        <v>45</v>
      </c>
      <c r="Q672" s="239">
        <v>1.3</v>
      </c>
      <c r="R672" s="240">
        <v>51</v>
      </c>
      <c r="S672" s="241" t="s">
        <v>3310</v>
      </c>
      <c r="T672" s="241" t="s">
        <v>3311</v>
      </c>
      <c r="U672" s="241"/>
      <c r="V672" s="241" t="s">
        <v>3312</v>
      </c>
      <c r="W672" s="241"/>
    </row>
    <row r="673" customHeight="1" spans="1:23">
      <c r="A673" s="223">
        <v>540</v>
      </c>
      <c r="B673" s="223" t="s">
        <v>3313</v>
      </c>
      <c r="C673" s="222" t="s">
        <v>268</v>
      </c>
      <c r="D673" s="222" t="s">
        <v>278</v>
      </c>
      <c r="E673" s="222" t="s">
        <v>415</v>
      </c>
      <c r="F673" s="222" t="s">
        <v>335</v>
      </c>
      <c r="G673" s="222" t="s">
        <v>1006</v>
      </c>
      <c r="H673" s="222" t="s">
        <v>268</v>
      </c>
      <c r="I673" s="222" t="s">
        <v>354</v>
      </c>
      <c r="J673" s="222">
        <v>45</v>
      </c>
      <c r="K673" s="222">
        <v>53</v>
      </c>
      <c r="L673" s="222">
        <v>70</v>
      </c>
      <c r="M673" s="222">
        <v>40</v>
      </c>
      <c r="N673" s="222">
        <v>60</v>
      </c>
      <c r="O673" s="222">
        <v>42</v>
      </c>
      <c r="P673" s="222">
        <v>255</v>
      </c>
      <c r="Q673" s="242">
        <v>0.3</v>
      </c>
      <c r="R673" s="243">
        <v>2.5</v>
      </c>
      <c r="S673" s="244" t="s">
        <v>3314</v>
      </c>
      <c r="T673" s="244" t="s">
        <v>3315</v>
      </c>
      <c r="U673" s="244" t="s">
        <v>3316</v>
      </c>
      <c r="V673" s="244" t="s">
        <v>3317</v>
      </c>
      <c r="W673" s="244"/>
    </row>
    <row r="674" customHeight="1" spans="1:23">
      <c r="A674" s="221">
        <v>541</v>
      </c>
      <c r="B674" s="221" t="s">
        <v>3318</v>
      </c>
      <c r="C674" s="220" t="s">
        <v>268</v>
      </c>
      <c r="D674" s="220" t="s">
        <v>278</v>
      </c>
      <c r="E674" s="220" t="s">
        <v>1176</v>
      </c>
      <c r="F674" s="220" t="s">
        <v>335</v>
      </c>
      <c r="G674" s="220" t="s">
        <v>1006</v>
      </c>
      <c r="H674" s="220" t="s">
        <v>268</v>
      </c>
      <c r="I674" s="220" t="s">
        <v>354</v>
      </c>
      <c r="J674" s="220">
        <v>55</v>
      </c>
      <c r="K674" s="220">
        <v>63</v>
      </c>
      <c r="L674" s="220">
        <v>90</v>
      </c>
      <c r="M674" s="220">
        <v>50</v>
      </c>
      <c r="N674" s="220">
        <v>80</v>
      </c>
      <c r="O674" s="220">
        <v>42</v>
      </c>
      <c r="P674" s="220">
        <v>120</v>
      </c>
      <c r="Q674" s="239">
        <v>0.5</v>
      </c>
      <c r="R674" s="240">
        <v>7.3</v>
      </c>
      <c r="S674" s="241" t="s">
        <v>3319</v>
      </c>
      <c r="T674" s="241" t="s">
        <v>3315</v>
      </c>
      <c r="U674" s="241" t="s">
        <v>3316</v>
      </c>
      <c r="V674" s="241" t="s">
        <v>3317</v>
      </c>
      <c r="W674" s="241"/>
    </row>
    <row r="675" customHeight="1" spans="1:23">
      <c r="A675" s="223">
        <v>542</v>
      </c>
      <c r="B675" s="223" t="s">
        <v>3320</v>
      </c>
      <c r="C675" s="222" t="s">
        <v>268</v>
      </c>
      <c r="D675" s="222" t="s">
        <v>278</v>
      </c>
      <c r="E675" s="222" t="s">
        <v>415</v>
      </c>
      <c r="F675" s="222" t="s">
        <v>335</v>
      </c>
      <c r="G675" s="222" t="s">
        <v>1006</v>
      </c>
      <c r="H675" s="222" t="s">
        <v>268</v>
      </c>
      <c r="I675" s="222" t="s">
        <v>354</v>
      </c>
      <c r="J675" s="222">
        <v>75</v>
      </c>
      <c r="K675" s="222">
        <v>103</v>
      </c>
      <c r="L675" s="222">
        <v>80</v>
      </c>
      <c r="M675" s="222">
        <v>70</v>
      </c>
      <c r="N675" s="222">
        <v>80</v>
      </c>
      <c r="O675" s="222">
        <v>92</v>
      </c>
      <c r="P675" s="222">
        <v>45</v>
      </c>
      <c r="Q675" s="242">
        <v>1.2</v>
      </c>
      <c r="R675" s="243">
        <v>20.5</v>
      </c>
      <c r="S675" s="244" t="s">
        <v>3321</v>
      </c>
      <c r="T675" s="244" t="s">
        <v>3322</v>
      </c>
      <c r="U675" s="244" t="s">
        <v>3316</v>
      </c>
      <c r="V675" s="244" t="s">
        <v>3323</v>
      </c>
      <c r="W675" s="244"/>
    </row>
    <row r="676" customHeight="1" spans="1:23">
      <c r="A676" s="221">
        <v>543</v>
      </c>
      <c r="B676" s="221" t="s">
        <v>3324</v>
      </c>
      <c r="C676" s="220" t="s">
        <v>268</v>
      </c>
      <c r="D676" s="220" t="s">
        <v>265</v>
      </c>
      <c r="E676" s="220" t="s">
        <v>535</v>
      </c>
      <c r="F676" s="220" t="s">
        <v>415</v>
      </c>
      <c r="G676" s="220" t="s">
        <v>1638</v>
      </c>
      <c r="H676" s="220" t="s">
        <v>268</v>
      </c>
      <c r="I676" s="220" t="s">
        <v>354</v>
      </c>
      <c r="J676" s="220">
        <v>30</v>
      </c>
      <c r="K676" s="220">
        <v>45</v>
      </c>
      <c r="L676" s="220">
        <v>59</v>
      </c>
      <c r="M676" s="220">
        <v>30</v>
      </c>
      <c r="N676" s="220">
        <v>39</v>
      </c>
      <c r="O676" s="220">
        <v>57</v>
      </c>
      <c r="P676" s="220">
        <v>255</v>
      </c>
      <c r="Q676" s="239">
        <v>0.4</v>
      </c>
      <c r="R676" s="240">
        <v>5.3</v>
      </c>
      <c r="S676" s="241" t="s">
        <v>3325</v>
      </c>
      <c r="T676" s="241" t="s">
        <v>3326</v>
      </c>
      <c r="U676" s="241" t="s">
        <v>3327</v>
      </c>
      <c r="V676" s="241" t="s">
        <v>3328</v>
      </c>
      <c r="W676" s="241"/>
    </row>
    <row r="677" customHeight="1" spans="1:23">
      <c r="A677" s="223">
        <v>544</v>
      </c>
      <c r="B677" s="223" t="s">
        <v>3329</v>
      </c>
      <c r="C677" s="222" t="s">
        <v>268</v>
      </c>
      <c r="D677" s="222" t="s">
        <v>265</v>
      </c>
      <c r="E677" s="222" t="s">
        <v>535</v>
      </c>
      <c r="F677" s="222" t="s">
        <v>415</v>
      </c>
      <c r="G677" s="222" t="s">
        <v>1638</v>
      </c>
      <c r="H677" s="222" t="s">
        <v>268</v>
      </c>
      <c r="I677" s="222" t="s">
        <v>354</v>
      </c>
      <c r="J677" s="222">
        <v>40</v>
      </c>
      <c r="K677" s="222">
        <v>55</v>
      </c>
      <c r="L677" s="222">
        <v>99</v>
      </c>
      <c r="M677" s="222">
        <v>40</v>
      </c>
      <c r="N677" s="222">
        <v>79</v>
      </c>
      <c r="O677" s="222">
        <v>47</v>
      </c>
      <c r="P677" s="222">
        <v>120</v>
      </c>
      <c r="Q677" s="242">
        <v>1.2</v>
      </c>
      <c r="R677" s="243">
        <v>58.5</v>
      </c>
      <c r="S677" s="244" t="s">
        <v>3330</v>
      </c>
      <c r="T677" s="244" t="s">
        <v>3326</v>
      </c>
      <c r="U677" s="244" t="s">
        <v>3327</v>
      </c>
      <c r="V677" s="244" t="s">
        <v>3328</v>
      </c>
      <c r="W677" s="244"/>
    </row>
    <row r="678" customHeight="1" spans="1:23">
      <c r="A678" s="221">
        <v>545</v>
      </c>
      <c r="B678" s="221" t="s">
        <v>3331</v>
      </c>
      <c r="C678" s="220" t="s">
        <v>268</v>
      </c>
      <c r="D678" s="220" t="s">
        <v>265</v>
      </c>
      <c r="E678" s="220" t="s">
        <v>535</v>
      </c>
      <c r="F678" s="220" t="s">
        <v>415</v>
      </c>
      <c r="G678" s="220" t="s">
        <v>1638</v>
      </c>
      <c r="H678" s="220" t="s">
        <v>268</v>
      </c>
      <c r="I678" s="220" t="s">
        <v>354</v>
      </c>
      <c r="J678" s="220">
        <v>60</v>
      </c>
      <c r="K678" s="220">
        <v>100</v>
      </c>
      <c r="L678" s="220">
        <v>89</v>
      </c>
      <c r="M678" s="220">
        <v>55</v>
      </c>
      <c r="N678" s="220">
        <v>69</v>
      </c>
      <c r="O678" s="220">
        <v>112</v>
      </c>
      <c r="P678" s="220">
        <v>45</v>
      </c>
      <c r="Q678" s="239">
        <v>2.5</v>
      </c>
      <c r="R678" s="240">
        <v>200.5</v>
      </c>
      <c r="S678" s="241" t="s">
        <v>3332</v>
      </c>
      <c r="T678" s="241" t="s">
        <v>3333</v>
      </c>
      <c r="U678" s="241" t="s">
        <v>3327</v>
      </c>
      <c r="V678" s="241" t="s">
        <v>3334</v>
      </c>
      <c r="W678" s="241"/>
    </row>
    <row r="679" customHeight="1" spans="1:23">
      <c r="A679" s="221">
        <v>545.1</v>
      </c>
      <c r="B679" s="221" t="s">
        <v>3335</v>
      </c>
      <c r="C679" s="220" t="s">
        <v>268</v>
      </c>
      <c r="D679" s="220" t="s">
        <v>265</v>
      </c>
      <c r="E679" s="220" t="s">
        <v>1105</v>
      </c>
      <c r="F679" s="220" t="s">
        <v>1105</v>
      </c>
      <c r="G679" s="220" t="s">
        <v>1105</v>
      </c>
      <c r="H679" s="220" t="s">
        <v>268</v>
      </c>
      <c r="I679" s="220" t="s">
        <v>354</v>
      </c>
      <c r="J679" s="220">
        <v>60</v>
      </c>
      <c r="K679" s="220">
        <v>140</v>
      </c>
      <c r="L679" s="220">
        <v>146</v>
      </c>
      <c r="M679" s="220">
        <v>75</v>
      </c>
      <c r="N679" s="220">
        <v>99</v>
      </c>
      <c r="O679" s="220">
        <v>62</v>
      </c>
      <c r="P679" s="220">
        <v>45</v>
      </c>
      <c r="Q679" s="239">
        <v>3.2</v>
      </c>
      <c r="R679" s="240">
        <v>230.5</v>
      </c>
      <c r="S679" s="241"/>
      <c r="T679" s="241"/>
      <c r="U679" s="241"/>
      <c r="V679" s="241"/>
      <c r="W679" s="241"/>
    </row>
    <row r="680" customHeight="1" spans="1:23">
      <c r="A680" s="223">
        <v>546</v>
      </c>
      <c r="B680" s="223" t="s">
        <v>3336</v>
      </c>
      <c r="C680" s="222" t="s">
        <v>278</v>
      </c>
      <c r="D680" s="222" t="s">
        <v>284</v>
      </c>
      <c r="E680" s="222" t="s">
        <v>1665</v>
      </c>
      <c r="F680" s="222" t="s">
        <v>619</v>
      </c>
      <c r="G680" s="222" t="s">
        <v>335</v>
      </c>
      <c r="H680" s="222" t="s">
        <v>337</v>
      </c>
      <c r="I680" s="222" t="s">
        <v>284</v>
      </c>
      <c r="J680" s="222">
        <v>40</v>
      </c>
      <c r="K680" s="222">
        <v>27</v>
      </c>
      <c r="L680" s="222">
        <v>60</v>
      </c>
      <c r="M680" s="222">
        <v>37</v>
      </c>
      <c r="N680" s="222">
        <v>50</v>
      </c>
      <c r="O680" s="222">
        <v>66</v>
      </c>
      <c r="P680" s="222">
        <v>190</v>
      </c>
      <c r="Q680" s="242">
        <v>0.3</v>
      </c>
      <c r="R680" s="243">
        <v>0.6</v>
      </c>
      <c r="S680" s="244" t="s">
        <v>3337</v>
      </c>
      <c r="T680" s="244" t="s">
        <v>3338</v>
      </c>
      <c r="U680" s="244" t="s">
        <v>3339</v>
      </c>
      <c r="V680" s="244" t="s">
        <v>3340</v>
      </c>
      <c r="W680" s="244"/>
    </row>
    <row r="681" customHeight="1" spans="1:23">
      <c r="A681" s="221">
        <v>547</v>
      </c>
      <c r="B681" s="221" t="s">
        <v>3341</v>
      </c>
      <c r="C681" s="220" t="s">
        <v>278</v>
      </c>
      <c r="D681" s="220" t="s">
        <v>284</v>
      </c>
      <c r="E681" s="220" t="s">
        <v>1665</v>
      </c>
      <c r="F681" s="220" t="s">
        <v>619</v>
      </c>
      <c r="G681" s="220" t="s">
        <v>335</v>
      </c>
      <c r="H681" s="220" t="s">
        <v>337</v>
      </c>
      <c r="I681" s="220" t="s">
        <v>284</v>
      </c>
      <c r="J681" s="220">
        <v>60</v>
      </c>
      <c r="K681" s="220">
        <v>67</v>
      </c>
      <c r="L681" s="220">
        <v>85</v>
      </c>
      <c r="M681" s="220">
        <v>77</v>
      </c>
      <c r="N681" s="220">
        <v>75</v>
      </c>
      <c r="O681" s="220">
        <v>116</v>
      </c>
      <c r="P681" s="220">
        <v>75</v>
      </c>
      <c r="Q681" s="239">
        <v>0.7</v>
      </c>
      <c r="R681" s="240">
        <v>6.6</v>
      </c>
      <c r="S681" s="241" t="s">
        <v>3342</v>
      </c>
      <c r="T681" s="241" t="s">
        <v>3343</v>
      </c>
      <c r="U681" s="241" t="s">
        <v>3339</v>
      </c>
      <c r="V681" s="241" t="s">
        <v>3340</v>
      </c>
      <c r="W681" s="241"/>
    </row>
    <row r="682" customHeight="1" spans="1:23">
      <c r="A682" s="223">
        <v>548</v>
      </c>
      <c r="B682" s="223" t="s">
        <v>3344</v>
      </c>
      <c r="C682" s="222" t="s">
        <v>278</v>
      </c>
      <c r="D682" s="222" t="s">
        <v>354</v>
      </c>
      <c r="E682" s="222" t="s">
        <v>335</v>
      </c>
      <c r="F682" s="222" t="s">
        <v>909</v>
      </c>
      <c r="G682" s="222" t="s">
        <v>1176</v>
      </c>
      <c r="H682" s="222" t="s">
        <v>337</v>
      </c>
      <c r="I682" s="222" t="s">
        <v>354</v>
      </c>
      <c r="J682" s="222">
        <v>45</v>
      </c>
      <c r="K682" s="222">
        <v>35</v>
      </c>
      <c r="L682" s="222">
        <v>50</v>
      </c>
      <c r="M682" s="222">
        <v>70</v>
      </c>
      <c r="N682" s="222">
        <v>50</v>
      </c>
      <c r="O682" s="222">
        <v>30</v>
      </c>
      <c r="P682" s="222">
        <v>190</v>
      </c>
      <c r="Q682" s="242">
        <v>0.5</v>
      </c>
      <c r="R682" s="243">
        <v>6.6</v>
      </c>
      <c r="S682" s="244" t="s">
        <v>3345</v>
      </c>
      <c r="T682" s="244" t="s">
        <v>3346</v>
      </c>
      <c r="U682" s="244" t="s">
        <v>3347</v>
      </c>
      <c r="V682" s="244" t="s">
        <v>3348</v>
      </c>
      <c r="W682" s="244"/>
    </row>
    <row r="683" customHeight="1" spans="1:23">
      <c r="A683" s="221">
        <v>549</v>
      </c>
      <c r="B683" s="221" t="s">
        <v>3349</v>
      </c>
      <c r="C683" s="220" t="s">
        <v>278</v>
      </c>
      <c r="D683" s="220" t="s">
        <v>354</v>
      </c>
      <c r="E683" s="220" t="s">
        <v>335</v>
      </c>
      <c r="F683" s="220" t="s">
        <v>909</v>
      </c>
      <c r="G683" s="220" t="s">
        <v>1176</v>
      </c>
      <c r="H683" s="220" t="s">
        <v>337</v>
      </c>
      <c r="I683" s="220" t="s">
        <v>354</v>
      </c>
      <c r="J683" s="220">
        <v>70</v>
      </c>
      <c r="K683" s="220">
        <v>60</v>
      </c>
      <c r="L683" s="220">
        <v>75</v>
      </c>
      <c r="M683" s="220">
        <v>110</v>
      </c>
      <c r="N683" s="220">
        <v>75</v>
      </c>
      <c r="O683" s="220">
        <v>90</v>
      </c>
      <c r="P683" s="220">
        <v>75</v>
      </c>
      <c r="Q683" s="239">
        <v>1.1</v>
      </c>
      <c r="R683" s="240">
        <v>16.3</v>
      </c>
      <c r="S683" s="241" t="s">
        <v>3350</v>
      </c>
      <c r="T683" s="241" t="s">
        <v>3351</v>
      </c>
      <c r="U683" s="241" t="s">
        <v>3347</v>
      </c>
      <c r="V683" s="241" t="s">
        <v>3352</v>
      </c>
      <c r="W683" s="241"/>
    </row>
    <row r="684" customHeight="1" spans="1:23">
      <c r="A684" s="221">
        <v>549.1</v>
      </c>
      <c r="B684" s="221" t="s">
        <v>3353</v>
      </c>
      <c r="C684" s="220" t="s">
        <v>278</v>
      </c>
      <c r="D684" s="220" t="s">
        <v>263</v>
      </c>
      <c r="E684" s="220" t="s">
        <v>335</v>
      </c>
      <c r="F684" s="220" t="s">
        <v>441</v>
      </c>
      <c r="G684" s="220" t="s">
        <v>1176</v>
      </c>
      <c r="H684" s="220" t="s">
        <v>337</v>
      </c>
      <c r="I684" s="220" t="s">
        <v>354</v>
      </c>
      <c r="J684" s="220">
        <v>75</v>
      </c>
      <c r="K684" s="220">
        <v>105</v>
      </c>
      <c r="L684" s="220">
        <v>75</v>
      </c>
      <c r="M684" s="220">
        <v>50</v>
      </c>
      <c r="N684" s="220">
        <v>75</v>
      </c>
      <c r="O684" s="220">
        <v>105</v>
      </c>
      <c r="P684" s="220">
        <v>75</v>
      </c>
      <c r="Q684" s="239">
        <v>1.2</v>
      </c>
      <c r="R684" s="240">
        <v>19.2</v>
      </c>
      <c r="S684" s="241" t="s">
        <v>3354</v>
      </c>
      <c r="T684" s="241" t="s">
        <v>3355</v>
      </c>
      <c r="U684" s="241" t="s">
        <v>3347</v>
      </c>
      <c r="V684" s="241"/>
      <c r="W684" s="241"/>
    </row>
    <row r="685" customHeight="1" spans="1:23">
      <c r="A685" s="223">
        <v>550</v>
      </c>
      <c r="B685" s="223" t="s">
        <v>3356</v>
      </c>
      <c r="C685" s="222" t="s">
        <v>277</v>
      </c>
      <c r="D685" s="222" t="s">
        <v>354</v>
      </c>
      <c r="E685" s="222" t="s">
        <v>1121</v>
      </c>
      <c r="F685" s="222" t="s">
        <v>422</v>
      </c>
      <c r="G685" s="222" t="s">
        <v>1261</v>
      </c>
      <c r="H685" s="222" t="s">
        <v>1202</v>
      </c>
      <c r="I685" s="222" t="s">
        <v>354</v>
      </c>
      <c r="J685" s="222">
        <v>70</v>
      </c>
      <c r="K685" s="222">
        <v>92</v>
      </c>
      <c r="L685" s="222">
        <v>65</v>
      </c>
      <c r="M685" s="222">
        <v>80</v>
      </c>
      <c r="N685" s="222">
        <v>55</v>
      </c>
      <c r="O685" s="222">
        <v>98</v>
      </c>
      <c r="P685" s="222">
        <v>25</v>
      </c>
      <c r="Q685" s="242">
        <v>1</v>
      </c>
      <c r="R685" s="243">
        <v>18</v>
      </c>
      <c r="S685" s="244" t="s">
        <v>3357</v>
      </c>
      <c r="T685" s="244" t="s">
        <v>3358</v>
      </c>
      <c r="U685" s="244" t="s">
        <v>3359</v>
      </c>
      <c r="V685" s="244" t="s">
        <v>3360</v>
      </c>
      <c r="W685" s="244"/>
    </row>
    <row r="686" customHeight="1" spans="1:23">
      <c r="A686" s="223">
        <v>550.1</v>
      </c>
      <c r="B686" s="223" t="s">
        <v>3361</v>
      </c>
      <c r="C686" s="222" t="s">
        <v>277</v>
      </c>
      <c r="D686" s="222" t="s">
        <v>354</v>
      </c>
      <c r="E686" s="222" t="s">
        <v>761</v>
      </c>
      <c r="F686" s="222" t="s">
        <v>422</v>
      </c>
      <c r="G686" s="222" t="s">
        <v>1261</v>
      </c>
      <c r="H686" s="222" t="s">
        <v>1202</v>
      </c>
      <c r="I686" s="222" t="s">
        <v>354</v>
      </c>
      <c r="J686" s="222">
        <v>70</v>
      </c>
      <c r="K686" s="222">
        <v>92</v>
      </c>
      <c r="L686" s="222">
        <v>65</v>
      </c>
      <c r="M686" s="222">
        <v>80</v>
      </c>
      <c r="N686" s="222">
        <v>55</v>
      </c>
      <c r="O686" s="222">
        <v>98</v>
      </c>
      <c r="P686" s="222">
        <v>25</v>
      </c>
      <c r="Q686" s="242">
        <v>1</v>
      </c>
      <c r="R686" s="243">
        <v>18</v>
      </c>
      <c r="S686" s="244" t="s">
        <v>3357</v>
      </c>
      <c r="T686" s="244" t="s">
        <v>3358</v>
      </c>
      <c r="U686" s="244" t="s">
        <v>3359</v>
      </c>
      <c r="V686" s="244" t="s">
        <v>3360</v>
      </c>
      <c r="W686" s="244"/>
    </row>
    <row r="687" customHeight="1" spans="1:23">
      <c r="A687" s="223">
        <v>550.2</v>
      </c>
      <c r="B687" s="223" t="s">
        <v>3362</v>
      </c>
      <c r="C687" s="222" t="s">
        <v>277</v>
      </c>
      <c r="D687" s="222" t="s">
        <v>354</v>
      </c>
      <c r="E687" s="222" t="s">
        <v>703</v>
      </c>
      <c r="F687" s="222" t="s">
        <v>422</v>
      </c>
      <c r="G687" s="222" t="s">
        <v>1261</v>
      </c>
      <c r="H687" s="222" t="s">
        <v>1202</v>
      </c>
      <c r="I687" s="222" t="s">
        <v>354</v>
      </c>
      <c r="J687" s="222">
        <v>70</v>
      </c>
      <c r="K687" s="222">
        <v>92</v>
      </c>
      <c r="L687" s="222">
        <v>65</v>
      </c>
      <c r="M687" s="222">
        <v>80</v>
      </c>
      <c r="N687" s="222">
        <v>55</v>
      </c>
      <c r="O687" s="222">
        <v>98</v>
      </c>
      <c r="P687" s="222">
        <v>25</v>
      </c>
      <c r="Q687" s="242">
        <v>1</v>
      </c>
      <c r="R687" s="243">
        <v>18</v>
      </c>
      <c r="S687" s="244" t="s">
        <v>3363</v>
      </c>
      <c r="T687" s="244" t="s">
        <v>3364</v>
      </c>
      <c r="U687" s="244" t="s">
        <v>3365</v>
      </c>
      <c r="V687" s="244"/>
      <c r="W687" s="244"/>
    </row>
    <row r="688" customHeight="1" spans="1:23">
      <c r="A688" s="221">
        <v>551</v>
      </c>
      <c r="B688" s="221" t="s">
        <v>3366</v>
      </c>
      <c r="C688" s="220" t="s">
        <v>266</v>
      </c>
      <c r="D688" s="220" t="s">
        <v>283</v>
      </c>
      <c r="E688" s="220" t="s">
        <v>475</v>
      </c>
      <c r="F688" s="220" t="s">
        <v>1262</v>
      </c>
      <c r="G688" s="220" t="s">
        <v>741</v>
      </c>
      <c r="H688" s="220" t="s">
        <v>442</v>
      </c>
      <c r="I688" s="220" t="s">
        <v>354</v>
      </c>
      <c r="J688" s="220">
        <v>50</v>
      </c>
      <c r="K688" s="220">
        <v>72</v>
      </c>
      <c r="L688" s="220">
        <v>35</v>
      </c>
      <c r="M688" s="220">
        <v>35</v>
      </c>
      <c r="N688" s="220">
        <v>35</v>
      </c>
      <c r="O688" s="220">
        <v>65</v>
      </c>
      <c r="P688" s="220">
        <v>180</v>
      </c>
      <c r="Q688" s="239">
        <v>0.7</v>
      </c>
      <c r="R688" s="240">
        <v>15.2</v>
      </c>
      <c r="S688" s="241" t="s">
        <v>3367</v>
      </c>
      <c r="T688" s="241" t="s">
        <v>3368</v>
      </c>
      <c r="U688" s="241" t="s">
        <v>3369</v>
      </c>
      <c r="V688" s="241" t="s">
        <v>3370</v>
      </c>
      <c r="W688" s="241"/>
    </row>
    <row r="689" customHeight="1" spans="1:23">
      <c r="A689" s="223">
        <v>552</v>
      </c>
      <c r="B689" s="223" t="s">
        <v>3371</v>
      </c>
      <c r="C689" s="222" t="s">
        <v>266</v>
      </c>
      <c r="D689" s="222" t="s">
        <v>283</v>
      </c>
      <c r="E689" s="222" t="s">
        <v>475</v>
      </c>
      <c r="F689" s="222" t="s">
        <v>1262</v>
      </c>
      <c r="G689" s="222" t="s">
        <v>741</v>
      </c>
      <c r="H689" s="222" t="s">
        <v>442</v>
      </c>
      <c r="I689" s="222" t="s">
        <v>354</v>
      </c>
      <c r="J689" s="222">
        <v>60</v>
      </c>
      <c r="K689" s="222">
        <v>82</v>
      </c>
      <c r="L689" s="222">
        <v>45</v>
      </c>
      <c r="M689" s="222">
        <v>45</v>
      </c>
      <c r="N689" s="222">
        <v>45</v>
      </c>
      <c r="O689" s="222">
        <v>74</v>
      </c>
      <c r="P689" s="222">
        <v>90</v>
      </c>
      <c r="Q689" s="242">
        <v>1</v>
      </c>
      <c r="R689" s="243">
        <v>33.4</v>
      </c>
      <c r="S689" s="244" t="s">
        <v>3367</v>
      </c>
      <c r="T689" s="244" t="s">
        <v>3372</v>
      </c>
      <c r="U689" s="244" t="s">
        <v>3369</v>
      </c>
      <c r="V689" s="244" t="s">
        <v>3373</v>
      </c>
      <c r="W689" s="244"/>
    </row>
    <row r="690" customHeight="1" spans="1:23">
      <c r="A690" s="221">
        <v>553</v>
      </c>
      <c r="B690" s="221" t="s">
        <v>3374</v>
      </c>
      <c r="C690" s="220" t="s">
        <v>266</v>
      </c>
      <c r="D690" s="220" t="s">
        <v>283</v>
      </c>
      <c r="E690" s="220" t="s">
        <v>475</v>
      </c>
      <c r="F690" s="220" t="s">
        <v>1262</v>
      </c>
      <c r="G690" s="220" t="s">
        <v>741</v>
      </c>
      <c r="H690" s="220" t="s">
        <v>442</v>
      </c>
      <c r="I690" s="220" t="s">
        <v>354</v>
      </c>
      <c r="J690" s="220">
        <v>95</v>
      </c>
      <c r="K690" s="220">
        <v>117</v>
      </c>
      <c r="L690" s="220">
        <v>80</v>
      </c>
      <c r="M690" s="220">
        <v>65</v>
      </c>
      <c r="N690" s="220">
        <v>70</v>
      </c>
      <c r="O690" s="220">
        <v>92</v>
      </c>
      <c r="P690" s="220">
        <v>45</v>
      </c>
      <c r="Q690" s="239">
        <v>1.5</v>
      </c>
      <c r="R690" s="240">
        <v>96.3</v>
      </c>
      <c r="S690" s="241" t="s">
        <v>3375</v>
      </c>
      <c r="T690" s="241" t="s">
        <v>3376</v>
      </c>
      <c r="U690" s="241" t="s">
        <v>3369</v>
      </c>
      <c r="V690" s="241" t="s">
        <v>3377</v>
      </c>
      <c r="W690" s="241" t="s">
        <v>3378</v>
      </c>
    </row>
    <row r="691" customHeight="1" spans="1:23">
      <c r="A691" s="223">
        <v>554</v>
      </c>
      <c r="B691" s="223" t="s">
        <v>3379</v>
      </c>
      <c r="C691" s="222" t="s">
        <v>276</v>
      </c>
      <c r="D691" s="222" t="s">
        <v>354</v>
      </c>
      <c r="E691" s="222" t="s">
        <v>441</v>
      </c>
      <c r="F691" s="222" t="s">
        <v>441</v>
      </c>
      <c r="G691" s="222" t="s">
        <v>618</v>
      </c>
      <c r="H691" s="222" t="s">
        <v>442</v>
      </c>
      <c r="I691" s="222" t="s">
        <v>354</v>
      </c>
      <c r="J691" s="222">
        <v>70</v>
      </c>
      <c r="K691" s="222">
        <v>90</v>
      </c>
      <c r="L691" s="222">
        <v>45</v>
      </c>
      <c r="M691" s="222">
        <v>15</v>
      </c>
      <c r="N691" s="222">
        <v>45</v>
      </c>
      <c r="O691" s="222">
        <v>50</v>
      </c>
      <c r="P691" s="222">
        <v>120</v>
      </c>
      <c r="Q691" s="242">
        <v>0.6</v>
      </c>
      <c r="R691" s="243">
        <v>37.5</v>
      </c>
      <c r="S691" s="244" t="s">
        <v>3380</v>
      </c>
      <c r="T691" s="244" t="s">
        <v>3381</v>
      </c>
      <c r="U691" s="663" t="s">
        <v>3382</v>
      </c>
      <c r="V691" s="244" t="s">
        <v>3383</v>
      </c>
      <c r="W691" s="244"/>
    </row>
    <row r="692" customHeight="1" spans="1:23">
      <c r="A692" s="223">
        <v>554.1</v>
      </c>
      <c r="B692" s="223" t="s">
        <v>3384</v>
      </c>
      <c r="C692" s="222" t="s">
        <v>281</v>
      </c>
      <c r="D692" s="222" t="s">
        <v>354</v>
      </c>
      <c r="E692" s="222" t="s">
        <v>441</v>
      </c>
      <c r="F692" s="222" t="s">
        <v>441</v>
      </c>
      <c r="G692" s="222" t="s">
        <v>618</v>
      </c>
      <c r="H692" s="222" t="s">
        <v>442</v>
      </c>
      <c r="I692" s="222" t="s">
        <v>354</v>
      </c>
      <c r="J692" s="222">
        <v>70</v>
      </c>
      <c r="K692" s="222">
        <v>90</v>
      </c>
      <c r="L692" s="222">
        <v>45</v>
      </c>
      <c r="M692" s="222">
        <v>15</v>
      </c>
      <c r="N692" s="222">
        <v>45</v>
      </c>
      <c r="O692" s="222">
        <v>50</v>
      </c>
      <c r="P692" s="222">
        <v>120</v>
      </c>
      <c r="Q692" s="242">
        <v>0.7</v>
      </c>
      <c r="R692" s="243">
        <v>40</v>
      </c>
      <c r="S692" s="244" t="s">
        <v>3385</v>
      </c>
      <c r="T692" s="244" t="s">
        <v>3386</v>
      </c>
      <c r="U692" s="663" t="s">
        <v>3387</v>
      </c>
      <c r="V692" s="244"/>
      <c r="W692" s="244"/>
    </row>
    <row r="693" customHeight="1" spans="1:23">
      <c r="A693" s="221">
        <v>555</v>
      </c>
      <c r="B693" s="221" t="s">
        <v>3388</v>
      </c>
      <c r="C693" s="220" t="s">
        <v>276</v>
      </c>
      <c r="D693" s="220" t="s">
        <v>354</v>
      </c>
      <c r="E693" s="220" t="s">
        <v>548</v>
      </c>
      <c r="F693" s="220" t="s">
        <v>548</v>
      </c>
      <c r="G693" s="220" t="s">
        <v>3389</v>
      </c>
      <c r="H693" s="220" t="s">
        <v>442</v>
      </c>
      <c r="I693" s="220" t="s">
        <v>354</v>
      </c>
      <c r="J693" s="220">
        <v>105</v>
      </c>
      <c r="K693" s="220">
        <v>140</v>
      </c>
      <c r="L693" s="220">
        <v>55</v>
      </c>
      <c r="M693" s="220">
        <v>30</v>
      </c>
      <c r="N693" s="220">
        <v>55</v>
      </c>
      <c r="O693" s="220">
        <v>95</v>
      </c>
      <c r="P693" s="220">
        <v>60</v>
      </c>
      <c r="Q693" s="239">
        <v>1.3</v>
      </c>
      <c r="R693" s="240">
        <v>92.9</v>
      </c>
      <c r="S693" s="241" t="s">
        <v>3390</v>
      </c>
      <c r="T693" s="241" t="s">
        <v>3391</v>
      </c>
      <c r="U693" s="662" t="s">
        <v>3382</v>
      </c>
      <c r="V693" s="241" t="s">
        <v>3392</v>
      </c>
      <c r="W693" s="241"/>
    </row>
    <row r="694" customHeight="1" spans="1:23">
      <c r="A694" s="221">
        <v>555.1</v>
      </c>
      <c r="B694" s="221" t="s">
        <v>3393</v>
      </c>
      <c r="C694" s="220" t="s">
        <v>276</v>
      </c>
      <c r="D694" s="220" t="s">
        <v>280</v>
      </c>
      <c r="E694" s="220" t="s">
        <v>3394</v>
      </c>
      <c r="F694" s="220" t="s">
        <v>3394</v>
      </c>
      <c r="G694" s="220" t="s">
        <v>3389</v>
      </c>
      <c r="H694" s="220" t="s">
        <v>442</v>
      </c>
      <c r="I694" s="220" t="s">
        <v>354</v>
      </c>
      <c r="J694" s="220">
        <v>105</v>
      </c>
      <c r="K694" s="220">
        <v>30</v>
      </c>
      <c r="L694" s="220">
        <v>105</v>
      </c>
      <c r="M694" s="220">
        <v>140</v>
      </c>
      <c r="N694" s="220">
        <v>105</v>
      </c>
      <c r="O694" s="220">
        <v>55</v>
      </c>
      <c r="P694" s="220">
        <v>60</v>
      </c>
      <c r="Q694" s="239">
        <v>1.3</v>
      </c>
      <c r="R694" s="240">
        <v>92.9</v>
      </c>
      <c r="S694" s="241"/>
      <c r="T694" s="241"/>
      <c r="U694" s="241"/>
      <c r="V694" s="241"/>
      <c r="W694" s="241"/>
    </row>
    <row r="695" customHeight="1" spans="1:23">
      <c r="A695" s="221">
        <v>555.2</v>
      </c>
      <c r="B695" s="221" t="s">
        <v>3395</v>
      </c>
      <c r="C695" s="220" t="s">
        <v>281</v>
      </c>
      <c r="D695" s="220" t="s">
        <v>354</v>
      </c>
      <c r="E695" s="220" t="s">
        <v>3396</v>
      </c>
      <c r="F695" s="220" t="s">
        <v>3396</v>
      </c>
      <c r="G695" s="220" t="s">
        <v>3389</v>
      </c>
      <c r="H695" s="220" t="s">
        <v>442</v>
      </c>
      <c r="I695" s="220" t="s">
        <v>354</v>
      </c>
      <c r="J695" s="220">
        <v>105</v>
      </c>
      <c r="K695" s="220">
        <v>140</v>
      </c>
      <c r="L695" s="220">
        <v>55</v>
      </c>
      <c r="M695" s="220">
        <v>30</v>
      </c>
      <c r="N695" s="220">
        <v>55</v>
      </c>
      <c r="O695" s="220">
        <v>95</v>
      </c>
      <c r="P695" s="220">
        <v>60</v>
      </c>
      <c r="Q695" s="239">
        <v>1.7</v>
      </c>
      <c r="R695" s="240">
        <v>120</v>
      </c>
      <c r="S695" s="241" t="s">
        <v>3397</v>
      </c>
      <c r="T695" s="241" t="s">
        <v>3398</v>
      </c>
      <c r="U695" s="662" t="s">
        <v>3387</v>
      </c>
      <c r="V695" s="241" t="s">
        <v>3399</v>
      </c>
      <c r="W695" s="241"/>
    </row>
    <row r="696" customHeight="1" spans="1:23">
      <c r="A696" s="221">
        <v>555.3</v>
      </c>
      <c r="B696" s="221" t="s">
        <v>3400</v>
      </c>
      <c r="C696" s="220" t="s">
        <v>281</v>
      </c>
      <c r="D696" s="220" t="s">
        <v>276</v>
      </c>
      <c r="E696" s="220" t="s">
        <v>3394</v>
      </c>
      <c r="F696" s="220" t="s">
        <v>3394</v>
      </c>
      <c r="G696" s="220" t="s">
        <v>3389</v>
      </c>
      <c r="H696" s="220" t="s">
        <v>442</v>
      </c>
      <c r="I696" s="220" t="s">
        <v>354</v>
      </c>
      <c r="J696" s="220">
        <v>105</v>
      </c>
      <c r="K696" s="220">
        <v>160</v>
      </c>
      <c r="L696" s="220">
        <v>55</v>
      </c>
      <c r="M696" s="220">
        <v>30</v>
      </c>
      <c r="N696" s="220">
        <v>55</v>
      </c>
      <c r="O696" s="220">
        <v>135</v>
      </c>
      <c r="P696" s="220">
        <v>60</v>
      </c>
      <c r="Q696" s="239">
        <v>1.7</v>
      </c>
      <c r="R696" s="240">
        <v>120</v>
      </c>
      <c r="S696" s="241"/>
      <c r="T696" s="241"/>
      <c r="U696" s="241"/>
      <c r="V696" s="241"/>
      <c r="W696" s="241"/>
    </row>
    <row r="697" customHeight="1" spans="1:23">
      <c r="A697" s="223">
        <v>556</v>
      </c>
      <c r="B697" s="223" t="s">
        <v>3401</v>
      </c>
      <c r="C697" s="222" t="s">
        <v>278</v>
      </c>
      <c r="D697" s="222" t="s">
        <v>354</v>
      </c>
      <c r="E697" s="222" t="s">
        <v>774</v>
      </c>
      <c r="F697" s="222" t="s">
        <v>335</v>
      </c>
      <c r="G697" s="222" t="s">
        <v>2402</v>
      </c>
      <c r="H697" s="222" t="s">
        <v>337</v>
      </c>
      <c r="I697" s="222" t="s">
        <v>354</v>
      </c>
      <c r="J697" s="222">
        <v>75</v>
      </c>
      <c r="K697" s="222">
        <v>86</v>
      </c>
      <c r="L697" s="222">
        <v>67</v>
      </c>
      <c r="M697" s="222">
        <v>106</v>
      </c>
      <c r="N697" s="222">
        <v>67</v>
      </c>
      <c r="O697" s="222">
        <v>60</v>
      </c>
      <c r="P697" s="222">
        <v>255</v>
      </c>
      <c r="Q697" s="242">
        <v>1</v>
      </c>
      <c r="R697" s="243">
        <v>28</v>
      </c>
      <c r="S697" s="244" t="s">
        <v>3402</v>
      </c>
      <c r="T697" s="244" t="s">
        <v>3403</v>
      </c>
      <c r="U697" s="244" t="s">
        <v>3404</v>
      </c>
      <c r="V697" s="244" t="s">
        <v>3405</v>
      </c>
      <c r="W697" s="244"/>
    </row>
    <row r="698" customHeight="1" spans="1:23">
      <c r="A698" s="221">
        <v>557</v>
      </c>
      <c r="B698" s="221" t="s">
        <v>3406</v>
      </c>
      <c r="C698" s="220" t="s">
        <v>268</v>
      </c>
      <c r="D698" s="220" t="s">
        <v>267</v>
      </c>
      <c r="E698" s="220" t="s">
        <v>855</v>
      </c>
      <c r="F698" s="220" t="s">
        <v>926</v>
      </c>
      <c r="G698" s="220" t="s">
        <v>1037</v>
      </c>
      <c r="H698" s="220" t="s">
        <v>268</v>
      </c>
      <c r="I698" s="220" t="s">
        <v>856</v>
      </c>
      <c r="J698" s="220">
        <v>50</v>
      </c>
      <c r="K698" s="220">
        <v>65</v>
      </c>
      <c r="L698" s="220">
        <v>85</v>
      </c>
      <c r="M698" s="220">
        <v>35</v>
      </c>
      <c r="N698" s="220">
        <v>35</v>
      </c>
      <c r="O698" s="220">
        <v>55</v>
      </c>
      <c r="P698" s="220">
        <v>190</v>
      </c>
      <c r="Q698" s="239">
        <v>0.3</v>
      </c>
      <c r="R698" s="240">
        <v>14.5</v>
      </c>
      <c r="S698" s="241" t="s">
        <v>3407</v>
      </c>
      <c r="T698" s="241" t="s">
        <v>3408</v>
      </c>
      <c r="U698" s="241" t="s">
        <v>3409</v>
      </c>
      <c r="V698" s="241" t="s">
        <v>3410</v>
      </c>
      <c r="W698" s="241"/>
    </row>
    <row r="699" customHeight="1" spans="1:23">
      <c r="A699" s="223">
        <v>558</v>
      </c>
      <c r="B699" s="223" t="s">
        <v>3411</v>
      </c>
      <c r="C699" s="222" t="s">
        <v>268</v>
      </c>
      <c r="D699" s="222" t="s">
        <v>267</v>
      </c>
      <c r="E699" s="222" t="s">
        <v>855</v>
      </c>
      <c r="F699" s="222" t="s">
        <v>926</v>
      </c>
      <c r="G699" s="222" t="s">
        <v>1037</v>
      </c>
      <c r="H699" s="222" t="s">
        <v>268</v>
      </c>
      <c r="I699" s="222" t="s">
        <v>856</v>
      </c>
      <c r="J699" s="222">
        <v>70</v>
      </c>
      <c r="K699" s="222">
        <v>105</v>
      </c>
      <c r="L699" s="222">
        <v>125</v>
      </c>
      <c r="M699" s="222">
        <v>65</v>
      </c>
      <c r="N699" s="222">
        <v>75</v>
      </c>
      <c r="O699" s="222">
        <v>45</v>
      </c>
      <c r="P699" s="222">
        <v>75</v>
      </c>
      <c r="Q699" s="242">
        <v>1.3</v>
      </c>
      <c r="R699" s="243">
        <v>200</v>
      </c>
      <c r="S699" s="244" t="s">
        <v>3407</v>
      </c>
      <c r="T699" s="244" t="s">
        <v>3412</v>
      </c>
      <c r="U699" s="244" t="s">
        <v>3409</v>
      </c>
      <c r="V699" s="244" t="s">
        <v>3413</v>
      </c>
      <c r="W699" s="244" t="s">
        <v>3414</v>
      </c>
    </row>
    <row r="700" customHeight="1" spans="1:23">
      <c r="A700" s="221">
        <v>559</v>
      </c>
      <c r="B700" s="221" t="s">
        <v>3415</v>
      </c>
      <c r="C700" s="220" t="s">
        <v>283</v>
      </c>
      <c r="D700" s="220" t="s">
        <v>263</v>
      </c>
      <c r="E700" s="220" t="s">
        <v>399</v>
      </c>
      <c r="F700" s="220" t="s">
        <v>1262</v>
      </c>
      <c r="G700" s="220" t="s">
        <v>475</v>
      </c>
      <c r="H700" s="220" t="s">
        <v>442</v>
      </c>
      <c r="I700" s="220" t="s">
        <v>282</v>
      </c>
      <c r="J700" s="220">
        <v>50</v>
      </c>
      <c r="K700" s="220">
        <v>75</v>
      </c>
      <c r="L700" s="220">
        <v>70</v>
      </c>
      <c r="M700" s="220">
        <v>35</v>
      </c>
      <c r="N700" s="220">
        <v>70</v>
      </c>
      <c r="O700" s="220">
        <v>48</v>
      </c>
      <c r="P700" s="220">
        <v>180</v>
      </c>
      <c r="Q700" s="239">
        <v>0.6</v>
      </c>
      <c r="R700" s="240">
        <v>11.8</v>
      </c>
      <c r="S700" s="241" t="s">
        <v>3416</v>
      </c>
      <c r="T700" s="241" t="s">
        <v>3417</v>
      </c>
      <c r="U700" s="241" t="s">
        <v>3418</v>
      </c>
      <c r="V700" s="241" t="s">
        <v>3419</v>
      </c>
      <c r="W700" s="241"/>
    </row>
    <row r="701" customHeight="1" spans="1:23">
      <c r="A701" s="223">
        <v>560</v>
      </c>
      <c r="B701" s="223" t="s">
        <v>3420</v>
      </c>
      <c r="C701" s="222" t="s">
        <v>283</v>
      </c>
      <c r="D701" s="222" t="s">
        <v>263</v>
      </c>
      <c r="E701" s="222" t="s">
        <v>399</v>
      </c>
      <c r="F701" s="222" t="s">
        <v>1262</v>
      </c>
      <c r="G701" s="222" t="s">
        <v>475</v>
      </c>
      <c r="H701" s="222" t="s">
        <v>442</v>
      </c>
      <c r="I701" s="222" t="s">
        <v>282</v>
      </c>
      <c r="J701" s="222">
        <v>65</v>
      </c>
      <c r="K701" s="222">
        <v>90</v>
      </c>
      <c r="L701" s="222">
        <v>115</v>
      </c>
      <c r="M701" s="222">
        <v>45</v>
      </c>
      <c r="N701" s="222">
        <v>115</v>
      </c>
      <c r="O701" s="222">
        <v>58</v>
      </c>
      <c r="P701" s="222">
        <v>90</v>
      </c>
      <c r="Q701" s="242">
        <v>1.1</v>
      </c>
      <c r="R701" s="243">
        <v>30</v>
      </c>
      <c r="S701" s="244" t="s">
        <v>3416</v>
      </c>
      <c r="T701" s="244" t="s">
        <v>3421</v>
      </c>
      <c r="U701" s="244" t="s">
        <v>3418</v>
      </c>
      <c r="V701" s="244" t="s">
        <v>3422</v>
      </c>
      <c r="W701" s="244"/>
    </row>
    <row r="702" customHeight="1" spans="1:23">
      <c r="A702" s="223">
        <v>560.1</v>
      </c>
      <c r="B702" s="223" t="s">
        <v>3423</v>
      </c>
      <c r="C702" s="222" t="s">
        <v>283</v>
      </c>
      <c r="D702" s="222" t="s">
        <v>263</v>
      </c>
      <c r="E702" s="222" t="s">
        <v>475</v>
      </c>
      <c r="F702" s="222" t="s">
        <v>475</v>
      </c>
      <c r="G702" s="222" t="s">
        <v>475</v>
      </c>
      <c r="H702" s="222" t="s">
        <v>442</v>
      </c>
      <c r="I702" s="222" t="s">
        <v>282</v>
      </c>
      <c r="J702" s="222">
        <v>65</v>
      </c>
      <c r="K702" s="222">
        <v>130</v>
      </c>
      <c r="L702" s="222">
        <v>135</v>
      </c>
      <c r="M702" s="222">
        <v>55</v>
      </c>
      <c r="N702" s="222">
        <v>135</v>
      </c>
      <c r="O702" s="222">
        <v>68</v>
      </c>
      <c r="P702" s="222">
        <v>90</v>
      </c>
      <c r="Q702" s="242">
        <v>1.1</v>
      </c>
      <c r="R702" s="243">
        <v>31</v>
      </c>
      <c r="S702" s="244"/>
      <c r="T702" s="244"/>
      <c r="U702" s="244"/>
      <c r="V702" s="244"/>
      <c r="W702" s="244"/>
    </row>
    <row r="703" customHeight="1" spans="1:23">
      <c r="A703" s="221">
        <v>561</v>
      </c>
      <c r="B703" s="221" t="s">
        <v>3424</v>
      </c>
      <c r="C703" s="220" t="s">
        <v>280</v>
      </c>
      <c r="D703" s="220" t="s">
        <v>264</v>
      </c>
      <c r="E703" s="220" t="s">
        <v>666</v>
      </c>
      <c r="F703" s="220" t="s">
        <v>569</v>
      </c>
      <c r="G703" s="220" t="s">
        <v>405</v>
      </c>
      <c r="H703" s="220" t="s">
        <v>264</v>
      </c>
      <c r="I703" s="220" t="s">
        <v>354</v>
      </c>
      <c r="J703" s="220">
        <v>72</v>
      </c>
      <c r="K703" s="220">
        <v>58</v>
      </c>
      <c r="L703" s="220">
        <v>80</v>
      </c>
      <c r="M703" s="220">
        <v>103</v>
      </c>
      <c r="N703" s="220">
        <v>80</v>
      </c>
      <c r="O703" s="220">
        <v>97</v>
      </c>
      <c r="P703" s="220">
        <v>45</v>
      </c>
      <c r="Q703" s="239">
        <v>1.3</v>
      </c>
      <c r="R703" s="240">
        <v>14</v>
      </c>
      <c r="S703" s="241" t="s">
        <v>3425</v>
      </c>
      <c r="T703" s="241" t="s">
        <v>3426</v>
      </c>
      <c r="U703" s="241" t="s">
        <v>3427</v>
      </c>
      <c r="V703" s="241" t="s">
        <v>3428</v>
      </c>
      <c r="W703" s="241"/>
    </row>
    <row r="704" customHeight="1" spans="1:23">
      <c r="A704" s="223">
        <v>562</v>
      </c>
      <c r="B704" s="223" t="s">
        <v>3429</v>
      </c>
      <c r="C704" s="222" t="s">
        <v>269</v>
      </c>
      <c r="D704" s="222" t="s">
        <v>354</v>
      </c>
      <c r="E704" s="222" t="s">
        <v>3430</v>
      </c>
      <c r="F704" s="222" t="s">
        <v>3430</v>
      </c>
      <c r="G704" s="222" t="s">
        <v>3430</v>
      </c>
      <c r="H704" s="222" t="s">
        <v>856</v>
      </c>
      <c r="I704" s="222" t="s">
        <v>981</v>
      </c>
      <c r="J704" s="222">
        <v>38</v>
      </c>
      <c r="K704" s="222">
        <v>30</v>
      </c>
      <c r="L704" s="222">
        <v>85</v>
      </c>
      <c r="M704" s="222">
        <v>55</v>
      </c>
      <c r="N704" s="222">
        <v>65</v>
      </c>
      <c r="O704" s="222">
        <v>30</v>
      </c>
      <c r="P704" s="222">
        <v>190</v>
      </c>
      <c r="Q704" s="242">
        <v>0.5</v>
      </c>
      <c r="R704" s="243">
        <v>1.5</v>
      </c>
      <c r="S704" s="244" t="s">
        <v>3431</v>
      </c>
      <c r="T704" s="244" t="s">
        <v>3432</v>
      </c>
      <c r="U704" s="663" t="s">
        <v>3433</v>
      </c>
      <c r="V704" s="244" t="s">
        <v>3434</v>
      </c>
      <c r="W704" s="244"/>
    </row>
    <row r="705" customHeight="1" spans="1:23">
      <c r="A705" s="223">
        <v>562.1</v>
      </c>
      <c r="B705" s="223" t="s">
        <v>3435</v>
      </c>
      <c r="C705" s="222" t="s">
        <v>266</v>
      </c>
      <c r="D705" s="222" t="s">
        <v>269</v>
      </c>
      <c r="E705" s="222" t="s">
        <v>3436</v>
      </c>
      <c r="F705" s="222" t="s">
        <v>3436</v>
      </c>
      <c r="G705" s="222" t="s">
        <v>3436</v>
      </c>
      <c r="H705" s="222" t="s">
        <v>856</v>
      </c>
      <c r="I705" s="222" t="s">
        <v>981</v>
      </c>
      <c r="J705" s="222">
        <v>38</v>
      </c>
      <c r="K705" s="222">
        <v>55</v>
      </c>
      <c r="L705" s="222">
        <v>85</v>
      </c>
      <c r="M705" s="222">
        <v>30</v>
      </c>
      <c r="N705" s="222">
        <v>65</v>
      </c>
      <c r="O705" s="222">
        <v>30</v>
      </c>
      <c r="P705" s="222">
        <v>190</v>
      </c>
      <c r="Q705" s="242">
        <v>0.5</v>
      </c>
      <c r="R705" s="243">
        <v>1.5</v>
      </c>
      <c r="S705" s="244" t="s">
        <v>3437</v>
      </c>
      <c r="T705" s="244" t="s">
        <v>3438</v>
      </c>
      <c r="U705" s="244" t="s">
        <v>3439</v>
      </c>
      <c r="V705" s="244" t="s">
        <v>3440</v>
      </c>
      <c r="W705" s="244"/>
    </row>
    <row r="706" customHeight="1" spans="1:23">
      <c r="A706" s="221">
        <v>563</v>
      </c>
      <c r="B706" s="221" t="s">
        <v>3441</v>
      </c>
      <c r="C706" s="220" t="s">
        <v>269</v>
      </c>
      <c r="D706" s="220" t="s">
        <v>354</v>
      </c>
      <c r="E706" s="220" t="s">
        <v>3430</v>
      </c>
      <c r="F706" s="220" t="s">
        <v>3430</v>
      </c>
      <c r="G706" s="220" t="s">
        <v>3430</v>
      </c>
      <c r="H706" s="220" t="s">
        <v>856</v>
      </c>
      <c r="I706" s="220" t="s">
        <v>981</v>
      </c>
      <c r="J706" s="220">
        <v>58</v>
      </c>
      <c r="K706" s="220">
        <v>50</v>
      </c>
      <c r="L706" s="220">
        <v>145</v>
      </c>
      <c r="M706" s="220">
        <v>95</v>
      </c>
      <c r="N706" s="220">
        <v>105</v>
      </c>
      <c r="O706" s="220">
        <v>30</v>
      </c>
      <c r="P706" s="220">
        <v>90</v>
      </c>
      <c r="Q706" s="239">
        <v>1.7</v>
      </c>
      <c r="R706" s="240">
        <v>76.5</v>
      </c>
      <c r="S706" s="241" t="s">
        <v>3442</v>
      </c>
      <c r="T706" s="241" t="s">
        <v>3443</v>
      </c>
      <c r="U706" s="662" t="s">
        <v>3433</v>
      </c>
      <c r="V706" s="241" t="s">
        <v>3434</v>
      </c>
      <c r="W706" s="241"/>
    </row>
    <row r="707" customHeight="1" spans="1:23">
      <c r="A707" s="223">
        <v>564</v>
      </c>
      <c r="B707" s="223" t="s">
        <v>3444</v>
      </c>
      <c r="C707" s="222" t="s">
        <v>277</v>
      </c>
      <c r="D707" s="222" t="s">
        <v>267</v>
      </c>
      <c r="E707" s="222" t="s">
        <v>2299</v>
      </c>
      <c r="F707" s="222" t="s">
        <v>855</v>
      </c>
      <c r="G707" s="222" t="s">
        <v>728</v>
      </c>
      <c r="H707" s="222" t="s">
        <v>377</v>
      </c>
      <c r="I707" s="222" t="s">
        <v>843</v>
      </c>
      <c r="J707" s="222">
        <v>54</v>
      </c>
      <c r="K707" s="222">
        <v>78</v>
      </c>
      <c r="L707" s="222">
        <v>103</v>
      </c>
      <c r="M707" s="222">
        <v>53</v>
      </c>
      <c r="N707" s="222">
        <v>45</v>
      </c>
      <c r="O707" s="222">
        <v>22</v>
      </c>
      <c r="P707" s="222">
        <v>45</v>
      </c>
      <c r="Q707" s="242">
        <v>0.7</v>
      </c>
      <c r="R707" s="243">
        <v>16.5</v>
      </c>
      <c r="S707" s="244" t="s">
        <v>3445</v>
      </c>
      <c r="T707" s="244" t="s">
        <v>3446</v>
      </c>
      <c r="U707" s="244" t="s">
        <v>3447</v>
      </c>
      <c r="V707" s="244" t="s">
        <v>3448</v>
      </c>
      <c r="W707" s="244"/>
    </row>
    <row r="708" customHeight="1" spans="1:23">
      <c r="A708" s="221">
        <v>565</v>
      </c>
      <c r="B708" s="221" t="s">
        <v>3449</v>
      </c>
      <c r="C708" s="220" t="s">
        <v>277</v>
      </c>
      <c r="D708" s="220" t="s">
        <v>267</v>
      </c>
      <c r="E708" s="220" t="s">
        <v>2299</v>
      </c>
      <c r="F708" s="220" t="s">
        <v>855</v>
      </c>
      <c r="G708" s="220" t="s">
        <v>728</v>
      </c>
      <c r="H708" s="220" t="s">
        <v>377</v>
      </c>
      <c r="I708" s="220" t="s">
        <v>843</v>
      </c>
      <c r="J708" s="220">
        <v>74</v>
      </c>
      <c r="K708" s="220">
        <v>108</v>
      </c>
      <c r="L708" s="220">
        <v>133</v>
      </c>
      <c r="M708" s="220">
        <v>83</v>
      </c>
      <c r="N708" s="220">
        <v>65</v>
      </c>
      <c r="O708" s="220">
        <v>32</v>
      </c>
      <c r="P708" s="220">
        <v>45</v>
      </c>
      <c r="Q708" s="239">
        <v>1.2</v>
      </c>
      <c r="R708" s="240">
        <v>81</v>
      </c>
      <c r="S708" s="241" t="s">
        <v>3445</v>
      </c>
      <c r="T708" s="241" t="s">
        <v>3450</v>
      </c>
      <c r="U708" s="241" t="s">
        <v>3447</v>
      </c>
      <c r="V708" s="241" t="s">
        <v>3451</v>
      </c>
      <c r="W708" s="241"/>
    </row>
    <row r="709" customHeight="1" spans="1:23">
      <c r="A709" s="223">
        <v>566</v>
      </c>
      <c r="B709" s="223" t="s">
        <v>3452</v>
      </c>
      <c r="C709" s="222" t="s">
        <v>267</v>
      </c>
      <c r="D709" s="222" t="s">
        <v>264</v>
      </c>
      <c r="E709" s="222" t="s">
        <v>3453</v>
      </c>
      <c r="F709" s="222" t="s">
        <v>3453</v>
      </c>
      <c r="G709" s="222" t="s">
        <v>3453</v>
      </c>
      <c r="H709" s="222" t="s">
        <v>264</v>
      </c>
      <c r="I709" s="222" t="s">
        <v>843</v>
      </c>
      <c r="J709" s="222">
        <v>55</v>
      </c>
      <c r="K709" s="222">
        <v>112</v>
      </c>
      <c r="L709" s="222">
        <v>45</v>
      </c>
      <c r="M709" s="222">
        <v>74</v>
      </c>
      <c r="N709" s="222">
        <v>45</v>
      </c>
      <c r="O709" s="222">
        <v>70</v>
      </c>
      <c r="P709" s="222">
        <v>45</v>
      </c>
      <c r="Q709" s="242">
        <v>0.6</v>
      </c>
      <c r="R709" s="243">
        <v>9.5</v>
      </c>
      <c r="S709" s="244" t="s">
        <v>3454</v>
      </c>
      <c r="T709" s="244" t="s">
        <v>3455</v>
      </c>
      <c r="U709" s="244" t="s">
        <v>3456</v>
      </c>
      <c r="V709" s="244" t="s">
        <v>3457</v>
      </c>
      <c r="W709" s="244"/>
    </row>
    <row r="710" customHeight="1" spans="1:23">
      <c r="A710" s="221">
        <v>567</v>
      </c>
      <c r="B710" s="221" t="s">
        <v>3458</v>
      </c>
      <c r="C710" s="220" t="s">
        <v>267</v>
      </c>
      <c r="D710" s="220" t="s">
        <v>264</v>
      </c>
      <c r="E710" s="220" t="s">
        <v>3453</v>
      </c>
      <c r="F710" s="220" t="s">
        <v>3453</v>
      </c>
      <c r="G710" s="220" t="s">
        <v>3453</v>
      </c>
      <c r="H710" s="220" t="s">
        <v>264</v>
      </c>
      <c r="I710" s="220" t="s">
        <v>843</v>
      </c>
      <c r="J710" s="220">
        <v>75</v>
      </c>
      <c r="K710" s="220">
        <v>140</v>
      </c>
      <c r="L710" s="220">
        <v>65</v>
      </c>
      <c r="M710" s="220">
        <v>112</v>
      </c>
      <c r="N710" s="220">
        <v>65</v>
      </c>
      <c r="O710" s="220">
        <v>110</v>
      </c>
      <c r="P710" s="220">
        <v>45</v>
      </c>
      <c r="Q710" s="239">
        <v>1.4</v>
      </c>
      <c r="R710" s="240">
        <v>32</v>
      </c>
      <c r="S710" s="241" t="s">
        <v>3454</v>
      </c>
      <c r="T710" s="241" t="s">
        <v>3459</v>
      </c>
      <c r="U710" s="241" t="s">
        <v>3456</v>
      </c>
      <c r="V710" s="241" t="s">
        <v>3460</v>
      </c>
      <c r="W710" s="241"/>
    </row>
    <row r="711" customHeight="1" spans="1:23">
      <c r="A711" s="223">
        <v>568</v>
      </c>
      <c r="B711" s="223" t="s">
        <v>3461</v>
      </c>
      <c r="C711" s="222" t="s">
        <v>265</v>
      </c>
      <c r="D711" s="222" t="s">
        <v>354</v>
      </c>
      <c r="E711" s="222" t="s">
        <v>636</v>
      </c>
      <c r="F711" s="222" t="s">
        <v>979</v>
      </c>
      <c r="G711" s="222" t="s">
        <v>1069</v>
      </c>
      <c r="H711" s="222" t="s">
        <v>856</v>
      </c>
      <c r="I711" s="222" t="s">
        <v>354</v>
      </c>
      <c r="J711" s="222">
        <v>50</v>
      </c>
      <c r="K711" s="222">
        <v>50</v>
      </c>
      <c r="L711" s="222">
        <v>62</v>
      </c>
      <c r="M711" s="222">
        <v>40</v>
      </c>
      <c r="N711" s="222">
        <v>62</v>
      </c>
      <c r="O711" s="222">
        <v>65</v>
      </c>
      <c r="P711" s="222">
        <v>190</v>
      </c>
      <c r="Q711" s="242">
        <v>0.6</v>
      </c>
      <c r="R711" s="243">
        <v>31</v>
      </c>
      <c r="S711" s="244" t="s">
        <v>3462</v>
      </c>
      <c r="T711" s="244" t="s">
        <v>3463</v>
      </c>
      <c r="U711" s="244" t="s">
        <v>3464</v>
      </c>
      <c r="V711" s="244" t="s">
        <v>3465</v>
      </c>
      <c r="W711" s="244"/>
    </row>
    <row r="712" customHeight="1" spans="1:23">
      <c r="A712" s="221">
        <v>569</v>
      </c>
      <c r="B712" s="221" t="s">
        <v>3466</v>
      </c>
      <c r="C712" s="220" t="s">
        <v>265</v>
      </c>
      <c r="D712" s="220" t="s">
        <v>354</v>
      </c>
      <c r="E712" s="220" t="s">
        <v>636</v>
      </c>
      <c r="F712" s="220" t="s">
        <v>1037</v>
      </c>
      <c r="G712" s="220" t="s">
        <v>1069</v>
      </c>
      <c r="H712" s="220" t="s">
        <v>856</v>
      </c>
      <c r="I712" s="220" t="s">
        <v>354</v>
      </c>
      <c r="J712" s="220">
        <v>80</v>
      </c>
      <c r="K712" s="220">
        <v>95</v>
      </c>
      <c r="L712" s="220">
        <v>82</v>
      </c>
      <c r="M712" s="220">
        <v>60</v>
      </c>
      <c r="N712" s="220">
        <v>82</v>
      </c>
      <c r="O712" s="220">
        <v>75</v>
      </c>
      <c r="P712" s="220">
        <v>60</v>
      </c>
      <c r="Q712" s="239">
        <v>1.9</v>
      </c>
      <c r="R712" s="240">
        <v>107.3</v>
      </c>
      <c r="S712" s="241" t="s">
        <v>3467</v>
      </c>
      <c r="T712" s="241" t="s">
        <v>3468</v>
      </c>
      <c r="U712" s="241" t="s">
        <v>3464</v>
      </c>
      <c r="V712" s="241" t="s">
        <v>3469</v>
      </c>
      <c r="W712" s="241"/>
    </row>
    <row r="713" customHeight="1" spans="1:23">
      <c r="A713" s="223">
        <v>570</v>
      </c>
      <c r="B713" s="223" t="s">
        <v>3470</v>
      </c>
      <c r="C713" s="222" t="s">
        <v>283</v>
      </c>
      <c r="D713" s="222" t="s">
        <v>354</v>
      </c>
      <c r="E713" s="222" t="s">
        <v>3471</v>
      </c>
      <c r="F713" s="222" t="s">
        <v>3471</v>
      </c>
      <c r="G713" s="222" t="s">
        <v>3471</v>
      </c>
      <c r="H713" s="222" t="s">
        <v>442</v>
      </c>
      <c r="I713" s="222" t="s">
        <v>354</v>
      </c>
      <c r="J713" s="222">
        <v>40</v>
      </c>
      <c r="K713" s="222">
        <v>65</v>
      </c>
      <c r="L713" s="222">
        <v>40</v>
      </c>
      <c r="M713" s="222">
        <v>80</v>
      </c>
      <c r="N713" s="222">
        <v>40</v>
      </c>
      <c r="O713" s="222">
        <v>65</v>
      </c>
      <c r="P713" s="222">
        <v>75</v>
      </c>
      <c r="Q713" s="242">
        <v>0.7</v>
      </c>
      <c r="R713" s="243">
        <v>12.5</v>
      </c>
      <c r="S713" s="244" t="s">
        <v>3472</v>
      </c>
      <c r="T713" s="244" t="s">
        <v>3473</v>
      </c>
      <c r="U713" s="663" t="s">
        <v>3474</v>
      </c>
      <c r="V713" s="244" t="s">
        <v>3475</v>
      </c>
      <c r="W713" s="244"/>
    </row>
    <row r="714" customHeight="1" spans="1:23">
      <c r="A714" s="223">
        <v>570.1</v>
      </c>
      <c r="B714" s="223" t="s">
        <v>3476</v>
      </c>
      <c r="C714" s="222" t="s">
        <v>262</v>
      </c>
      <c r="D714" s="222" t="s">
        <v>269</v>
      </c>
      <c r="E714" s="222" t="s">
        <v>3471</v>
      </c>
      <c r="F714" s="222" t="s">
        <v>3471</v>
      </c>
      <c r="G714" s="222" t="s">
        <v>3471</v>
      </c>
      <c r="H714" s="222" t="s">
        <v>442</v>
      </c>
      <c r="I714" s="222" t="s">
        <v>354</v>
      </c>
      <c r="J714" s="222">
        <v>35</v>
      </c>
      <c r="K714" s="222">
        <v>60</v>
      </c>
      <c r="L714" s="222">
        <v>40</v>
      </c>
      <c r="M714" s="222">
        <v>85</v>
      </c>
      <c r="N714" s="222">
        <v>40</v>
      </c>
      <c r="O714" s="222">
        <v>70</v>
      </c>
      <c r="P714" s="222">
        <v>75</v>
      </c>
      <c r="Q714" s="242">
        <v>0.7</v>
      </c>
      <c r="R714" s="243">
        <v>12.5</v>
      </c>
      <c r="S714" s="244" t="s">
        <v>3477</v>
      </c>
      <c r="T714" s="244" t="s">
        <v>3478</v>
      </c>
      <c r="U714" s="663" t="s">
        <v>3479</v>
      </c>
      <c r="V714" s="244"/>
      <c r="W714" s="244"/>
    </row>
    <row r="715" customHeight="1" spans="1:23">
      <c r="A715" s="221">
        <v>571</v>
      </c>
      <c r="B715" s="221" t="s">
        <v>3480</v>
      </c>
      <c r="C715" s="220" t="s">
        <v>283</v>
      </c>
      <c r="D715" s="220" t="s">
        <v>354</v>
      </c>
      <c r="E715" s="220" t="s">
        <v>3471</v>
      </c>
      <c r="F715" s="220" t="s">
        <v>3471</v>
      </c>
      <c r="G715" s="220" t="s">
        <v>3471</v>
      </c>
      <c r="H715" s="220" t="s">
        <v>442</v>
      </c>
      <c r="I715" s="220" t="s">
        <v>354</v>
      </c>
      <c r="J715" s="220">
        <v>60</v>
      </c>
      <c r="K715" s="220">
        <v>105</v>
      </c>
      <c r="L715" s="220">
        <v>60</v>
      </c>
      <c r="M715" s="220">
        <v>120</v>
      </c>
      <c r="N715" s="220">
        <v>60</v>
      </c>
      <c r="O715" s="220">
        <v>105</v>
      </c>
      <c r="P715" s="220">
        <v>45</v>
      </c>
      <c r="Q715" s="239">
        <v>1.6</v>
      </c>
      <c r="R715" s="240">
        <v>81.1</v>
      </c>
      <c r="S715" s="241" t="s">
        <v>3481</v>
      </c>
      <c r="T715" s="241" t="s">
        <v>3482</v>
      </c>
      <c r="U715" s="662" t="s">
        <v>3474</v>
      </c>
      <c r="V715" s="241" t="s">
        <v>3483</v>
      </c>
      <c r="W715" s="241" t="s">
        <v>3484</v>
      </c>
    </row>
    <row r="716" customHeight="1" spans="1:23">
      <c r="A716" s="221">
        <v>571.1</v>
      </c>
      <c r="B716" s="221" t="s">
        <v>3485</v>
      </c>
      <c r="C716" s="220" t="s">
        <v>262</v>
      </c>
      <c r="D716" s="220" t="s">
        <v>269</v>
      </c>
      <c r="E716" s="220" t="s">
        <v>3471</v>
      </c>
      <c r="F716" s="220" t="s">
        <v>3471</v>
      </c>
      <c r="G716" s="220" t="s">
        <v>3471</v>
      </c>
      <c r="H716" s="220" t="s">
        <v>442</v>
      </c>
      <c r="I716" s="220" t="s">
        <v>354</v>
      </c>
      <c r="J716" s="220">
        <v>55</v>
      </c>
      <c r="K716" s="220">
        <v>100</v>
      </c>
      <c r="L716" s="220">
        <v>60</v>
      </c>
      <c r="M716" s="220">
        <v>125</v>
      </c>
      <c r="N716" s="220">
        <v>60</v>
      </c>
      <c r="O716" s="220">
        <v>110</v>
      </c>
      <c r="P716" s="220">
        <v>45</v>
      </c>
      <c r="Q716" s="239">
        <v>1.6</v>
      </c>
      <c r="R716" s="240">
        <v>73</v>
      </c>
      <c r="S716" s="241" t="s">
        <v>3486</v>
      </c>
      <c r="T716" s="241" t="s">
        <v>3487</v>
      </c>
      <c r="U716" s="662" t="s">
        <v>3479</v>
      </c>
      <c r="V716" s="241"/>
      <c r="W716" s="241" t="s">
        <v>3488</v>
      </c>
    </row>
    <row r="717" customHeight="1" spans="1:23">
      <c r="A717" s="223">
        <v>572</v>
      </c>
      <c r="B717" s="223" t="s">
        <v>3489</v>
      </c>
      <c r="C717" s="222" t="s">
        <v>262</v>
      </c>
      <c r="D717" s="222" t="s">
        <v>354</v>
      </c>
      <c r="E717" s="222" t="s">
        <v>568</v>
      </c>
      <c r="F717" s="222" t="s">
        <v>696</v>
      </c>
      <c r="G717" s="222" t="s">
        <v>1005</v>
      </c>
      <c r="H717" s="222" t="s">
        <v>442</v>
      </c>
      <c r="I717" s="222" t="s">
        <v>354</v>
      </c>
      <c r="J717" s="222">
        <v>55</v>
      </c>
      <c r="K717" s="222">
        <v>50</v>
      </c>
      <c r="L717" s="222">
        <v>40</v>
      </c>
      <c r="M717" s="222">
        <v>40</v>
      </c>
      <c r="N717" s="222">
        <v>40</v>
      </c>
      <c r="O717" s="222">
        <v>75</v>
      </c>
      <c r="P717" s="222">
        <v>255</v>
      </c>
      <c r="Q717" s="242">
        <v>0.4</v>
      </c>
      <c r="R717" s="243">
        <v>5.8</v>
      </c>
      <c r="S717" s="244" t="s">
        <v>3490</v>
      </c>
      <c r="T717" s="244" t="s">
        <v>3491</v>
      </c>
      <c r="U717" s="244" t="s">
        <v>3492</v>
      </c>
      <c r="V717" s="244" t="s">
        <v>3493</v>
      </c>
      <c r="W717" s="244"/>
    </row>
    <row r="718" customHeight="1" spans="1:23">
      <c r="A718" s="221">
        <v>573</v>
      </c>
      <c r="B718" s="221" t="s">
        <v>3494</v>
      </c>
      <c r="C718" s="220" t="s">
        <v>262</v>
      </c>
      <c r="D718" s="220" t="s">
        <v>354</v>
      </c>
      <c r="E718" s="220" t="s">
        <v>568</v>
      </c>
      <c r="F718" s="220" t="s">
        <v>696</v>
      </c>
      <c r="G718" s="220" t="s">
        <v>1005</v>
      </c>
      <c r="H718" s="220" t="s">
        <v>442</v>
      </c>
      <c r="I718" s="220" t="s">
        <v>354</v>
      </c>
      <c r="J718" s="220">
        <v>75</v>
      </c>
      <c r="K718" s="220">
        <v>95</v>
      </c>
      <c r="L718" s="220">
        <v>60</v>
      </c>
      <c r="M718" s="220">
        <v>65</v>
      </c>
      <c r="N718" s="220">
        <v>60</v>
      </c>
      <c r="O718" s="220">
        <v>115</v>
      </c>
      <c r="P718" s="220">
        <v>60</v>
      </c>
      <c r="Q718" s="239">
        <v>0.5</v>
      </c>
      <c r="R718" s="240">
        <v>7.5</v>
      </c>
      <c r="S718" s="241" t="s">
        <v>3495</v>
      </c>
      <c r="T718" s="241" t="s">
        <v>3496</v>
      </c>
      <c r="U718" s="241" t="s">
        <v>3492</v>
      </c>
      <c r="V718" s="241" t="s">
        <v>3497</v>
      </c>
      <c r="W718" s="241"/>
    </row>
    <row r="719" customHeight="1" spans="1:23">
      <c r="A719" s="223">
        <v>574</v>
      </c>
      <c r="B719" s="223" t="s">
        <v>3498</v>
      </c>
      <c r="C719" s="222" t="s">
        <v>280</v>
      </c>
      <c r="D719" s="222" t="s">
        <v>354</v>
      </c>
      <c r="E719" s="222" t="s">
        <v>612</v>
      </c>
      <c r="F719" s="222" t="s">
        <v>607</v>
      </c>
      <c r="G719" s="222" t="s">
        <v>1035</v>
      </c>
      <c r="H719" s="222" t="s">
        <v>791</v>
      </c>
      <c r="I719" s="222" t="s">
        <v>354</v>
      </c>
      <c r="J719" s="222">
        <v>45</v>
      </c>
      <c r="K719" s="222">
        <v>30</v>
      </c>
      <c r="L719" s="222">
        <v>50</v>
      </c>
      <c r="M719" s="222">
        <v>55</v>
      </c>
      <c r="N719" s="222">
        <v>65</v>
      </c>
      <c r="O719" s="222">
        <v>45</v>
      </c>
      <c r="P719" s="222">
        <v>200</v>
      </c>
      <c r="Q719" s="242">
        <v>0.4</v>
      </c>
      <c r="R719" s="243">
        <v>5.8</v>
      </c>
      <c r="S719" s="244" t="s">
        <v>3499</v>
      </c>
      <c r="T719" s="244" t="s">
        <v>3500</v>
      </c>
      <c r="U719" s="244" t="s">
        <v>3501</v>
      </c>
      <c r="V719" s="244" t="s">
        <v>3502</v>
      </c>
      <c r="W719" s="244"/>
    </row>
    <row r="720" customHeight="1" spans="1:23">
      <c r="A720" s="221">
        <v>575</v>
      </c>
      <c r="B720" s="221" t="s">
        <v>3503</v>
      </c>
      <c r="C720" s="220" t="s">
        <v>280</v>
      </c>
      <c r="D720" s="220" t="s">
        <v>354</v>
      </c>
      <c r="E720" s="220" t="s">
        <v>612</v>
      </c>
      <c r="F720" s="220" t="s">
        <v>607</v>
      </c>
      <c r="G720" s="220" t="s">
        <v>1035</v>
      </c>
      <c r="H720" s="220" t="s">
        <v>791</v>
      </c>
      <c r="I720" s="220" t="s">
        <v>354</v>
      </c>
      <c r="J720" s="220">
        <v>60</v>
      </c>
      <c r="K720" s="220">
        <v>45</v>
      </c>
      <c r="L720" s="220">
        <v>70</v>
      </c>
      <c r="M720" s="220">
        <v>75</v>
      </c>
      <c r="N720" s="220">
        <v>85</v>
      </c>
      <c r="O720" s="220">
        <v>55</v>
      </c>
      <c r="P720" s="220">
        <v>100</v>
      </c>
      <c r="Q720" s="239">
        <v>0.7</v>
      </c>
      <c r="R720" s="240">
        <v>18</v>
      </c>
      <c r="S720" s="241" t="s">
        <v>3499</v>
      </c>
      <c r="T720" s="241" t="s">
        <v>3504</v>
      </c>
      <c r="U720" s="241" t="s">
        <v>3501</v>
      </c>
      <c r="V720" s="241" t="s">
        <v>3502</v>
      </c>
      <c r="W720" s="241" t="s">
        <v>2427</v>
      </c>
    </row>
    <row r="721" customHeight="1" spans="1:23">
      <c r="A721" s="223">
        <v>576</v>
      </c>
      <c r="B721" s="223" t="s">
        <v>3505</v>
      </c>
      <c r="C721" s="222" t="s">
        <v>280</v>
      </c>
      <c r="D721" s="222" t="s">
        <v>354</v>
      </c>
      <c r="E721" s="222" t="s">
        <v>612</v>
      </c>
      <c r="F721" s="222" t="s">
        <v>607</v>
      </c>
      <c r="G721" s="222" t="s">
        <v>1035</v>
      </c>
      <c r="H721" s="222" t="s">
        <v>791</v>
      </c>
      <c r="I721" s="222" t="s">
        <v>354</v>
      </c>
      <c r="J721" s="222">
        <v>70</v>
      </c>
      <c r="K721" s="222">
        <v>55</v>
      </c>
      <c r="L721" s="222">
        <v>95</v>
      </c>
      <c r="M721" s="222">
        <v>95</v>
      </c>
      <c r="N721" s="222">
        <v>110</v>
      </c>
      <c r="O721" s="222">
        <v>65</v>
      </c>
      <c r="P721" s="222">
        <v>50</v>
      </c>
      <c r="Q721" s="242">
        <v>1.5</v>
      </c>
      <c r="R721" s="243">
        <v>44</v>
      </c>
      <c r="S721" s="244" t="s">
        <v>3499</v>
      </c>
      <c r="T721" s="244" t="s">
        <v>3506</v>
      </c>
      <c r="U721" s="244" t="s">
        <v>3501</v>
      </c>
      <c r="V721" s="244" t="s">
        <v>3507</v>
      </c>
      <c r="W721" s="244"/>
    </row>
    <row r="722" customHeight="1" spans="1:23">
      <c r="A722" s="221">
        <v>577</v>
      </c>
      <c r="B722" s="221" t="s">
        <v>3508</v>
      </c>
      <c r="C722" s="220" t="s">
        <v>280</v>
      </c>
      <c r="D722" s="220" t="s">
        <v>354</v>
      </c>
      <c r="E722" s="220" t="s">
        <v>1006</v>
      </c>
      <c r="F722" s="220" t="s">
        <v>569</v>
      </c>
      <c r="G722" s="220" t="s">
        <v>910</v>
      </c>
      <c r="H722" s="220" t="s">
        <v>981</v>
      </c>
      <c r="I722" s="220" t="s">
        <v>354</v>
      </c>
      <c r="J722" s="220">
        <v>45</v>
      </c>
      <c r="K722" s="220">
        <v>30</v>
      </c>
      <c r="L722" s="220">
        <v>40</v>
      </c>
      <c r="M722" s="220">
        <v>105</v>
      </c>
      <c r="N722" s="220">
        <v>50</v>
      </c>
      <c r="O722" s="220">
        <v>20</v>
      </c>
      <c r="P722" s="220">
        <v>200</v>
      </c>
      <c r="Q722" s="239">
        <v>0.3</v>
      </c>
      <c r="R722" s="240">
        <v>1</v>
      </c>
      <c r="S722" s="241" t="s">
        <v>3509</v>
      </c>
      <c r="T722" s="241" t="s">
        <v>3510</v>
      </c>
      <c r="U722" s="241" t="s">
        <v>3511</v>
      </c>
      <c r="V722" s="241" t="s">
        <v>3512</v>
      </c>
      <c r="W722" s="241"/>
    </row>
    <row r="723" customHeight="1" spans="1:23">
      <c r="A723" s="223">
        <v>578</v>
      </c>
      <c r="B723" s="223" t="s">
        <v>3513</v>
      </c>
      <c r="C723" s="222" t="s">
        <v>280</v>
      </c>
      <c r="D723" s="222" t="s">
        <v>354</v>
      </c>
      <c r="E723" s="222" t="s">
        <v>1006</v>
      </c>
      <c r="F723" s="222" t="s">
        <v>569</v>
      </c>
      <c r="G723" s="222" t="s">
        <v>910</v>
      </c>
      <c r="H723" s="222" t="s">
        <v>981</v>
      </c>
      <c r="I723" s="222" t="s">
        <v>354</v>
      </c>
      <c r="J723" s="222">
        <v>65</v>
      </c>
      <c r="K723" s="222">
        <v>40</v>
      </c>
      <c r="L723" s="222">
        <v>50</v>
      </c>
      <c r="M723" s="222">
        <v>125</v>
      </c>
      <c r="N723" s="222">
        <v>60</v>
      </c>
      <c r="O723" s="222">
        <v>30</v>
      </c>
      <c r="P723" s="222">
        <v>100</v>
      </c>
      <c r="Q723" s="242">
        <v>0.6</v>
      </c>
      <c r="R723" s="243">
        <v>8</v>
      </c>
      <c r="S723" s="244" t="s">
        <v>3509</v>
      </c>
      <c r="T723" s="244" t="s">
        <v>3510</v>
      </c>
      <c r="U723" s="244" t="s">
        <v>3511</v>
      </c>
      <c r="V723" s="244" t="s">
        <v>3512</v>
      </c>
      <c r="W723" s="244"/>
    </row>
    <row r="724" customHeight="1" spans="1:23">
      <c r="A724" s="221">
        <v>579</v>
      </c>
      <c r="B724" s="221" t="s">
        <v>3514</v>
      </c>
      <c r="C724" s="220" t="s">
        <v>280</v>
      </c>
      <c r="D724" s="220" t="s">
        <v>354</v>
      </c>
      <c r="E724" s="220" t="s">
        <v>1006</v>
      </c>
      <c r="F724" s="220" t="s">
        <v>569</v>
      </c>
      <c r="G724" s="220" t="s">
        <v>910</v>
      </c>
      <c r="H724" s="220" t="s">
        <v>981</v>
      </c>
      <c r="I724" s="220" t="s">
        <v>354</v>
      </c>
      <c r="J724" s="220">
        <v>110</v>
      </c>
      <c r="K724" s="220">
        <v>65</v>
      </c>
      <c r="L724" s="220">
        <v>75</v>
      </c>
      <c r="M724" s="220">
        <v>125</v>
      </c>
      <c r="N724" s="220">
        <v>85</v>
      </c>
      <c r="O724" s="220">
        <v>30</v>
      </c>
      <c r="P724" s="220">
        <v>50</v>
      </c>
      <c r="Q724" s="239">
        <v>1</v>
      </c>
      <c r="R724" s="240">
        <v>20.1</v>
      </c>
      <c r="S724" s="241" t="s">
        <v>3515</v>
      </c>
      <c r="T724" s="241" t="s">
        <v>3516</v>
      </c>
      <c r="U724" s="241" t="s">
        <v>3511</v>
      </c>
      <c r="V724" s="241" t="s">
        <v>3517</v>
      </c>
      <c r="W724" s="241"/>
    </row>
    <row r="725" customHeight="1" spans="1:23">
      <c r="A725" s="223">
        <v>580</v>
      </c>
      <c r="B725" s="223" t="s">
        <v>3518</v>
      </c>
      <c r="C725" s="222" t="s">
        <v>277</v>
      </c>
      <c r="D725" s="222" t="s">
        <v>264</v>
      </c>
      <c r="E725" s="222" t="s">
        <v>424</v>
      </c>
      <c r="F725" s="222" t="s">
        <v>426</v>
      </c>
      <c r="G725" s="222" t="s">
        <v>966</v>
      </c>
      <c r="H725" s="222" t="s">
        <v>377</v>
      </c>
      <c r="I725" s="222" t="s">
        <v>264</v>
      </c>
      <c r="J725" s="222">
        <v>62</v>
      </c>
      <c r="K725" s="222">
        <v>44</v>
      </c>
      <c r="L725" s="222">
        <v>50</v>
      </c>
      <c r="M725" s="222">
        <v>44</v>
      </c>
      <c r="N725" s="222">
        <v>50</v>
      </c>
      <c r="O725" s="222">
        <v>55</v>
      </c>
      <c r="P725" s="222">
        <v>190</v>
      </c>
      <c r="Q725" s="242">
        <v>0.5</v>
      </c>
      <c r="R725" s="243">
        <v>5.5</v>
      </c>
      <c r="S725" s="244" t="s">
        <v>3519</v>
      </c>
      <c r="T725" s="244" t="s">
        <v>3520</v>
      </c>
      <c r="U725" s="244" t="s">
        <v>3521</v>
      </c>
      <c r="V725" s="244" t="s">
        <v>3522</v>
      </c>
      <c r="W725" s="244"/>
    </row>
    <row r="726" customHeight="1" spans="1:23">
      <c r="A726" s="221">
        <v>581</v>
      </c>
      <c r="B726" s="221" t="s">
        <v>3523</v>
      </c>
      <c r="C726" s="220" t="s">
        <v>277</v>
      </c>
      <c r="D726" s="220" t="s">
        <v>264</v>
      </c>
      <c r="E726" s="220" t="s">
        <v>424</v>
      </c>
      <c r="F726" s="220" t="s">
        <v>426</v>
      </c>
      <c r="G726" s="220" t="s">
        <v>966</v>
      </c>
      <c r="H726" s="220" t="s">
        <v>377</v>
      </c>
      <c r="I726" s="220" t="s">
        <v>264</v>
      </c>
      <c r="J726" s="220">
        <v>75</v>
      </c>
      <c r="K726" s="220">
        <v>87</v>
      </c>
      <c r="L726" s="220">
        <v>63</v>
      </c>
      <c r="M726" s="220">
        <v>87</v>
      </c>
      <c r="N726" s="220">
        <v>63</v>
      </c>
      <c r="O726" s="220">
        <v>98</v>
      </c>
      <c r="P726" s="220">
        <v>45</v>
      </c>
      <c r="Q726" s="239">
        <v>1.3</v>
      </c>
      <c r="R726" s="240">
        <v>24.2</v>
      </c>
      <c r="S726" s="241" t="s">
        <v>3519</v>
      </c>
      <c r="T726" s="241" t="s">
        <v>3524</v>
      </c>
      <c r="U726" s="241" t="s">
        <v>3521</v>
      </c>
      <c r="V726" s="241" t="s">
        <v>3525</v>
      </c>
      <c r="W726" s="241"/>
    </row>
    <row r="727" customHeight="1" spans="1:23">
      <c r="A727" s="223">
        <v>582</v>
      </c>
      <c r="B727" s="223" t="s">
        <v>3526</v>
      </c>
      <c r="C727" s="222" t="s">
        <v>281</v>
      </c>
      <c r="D727" s="222" t="s">
        <v>354</v>
      </c>
      <c r="E727" s="222" t="s">
        <v>967</v>
      </c>
      <c r="F727" s="222" t="s">
        <v>519</v>
      </c>
      <c r="G727" s="222" t="s">
        <v>1037</v>
      </c>
      <c r="H727" s="222" t="s">
        <v>856</v>
      </c>
      <c r="I727" s="222" t="s">
        <v>354</v>
      </c>
      <c r="J727" s="222">
        <v>36</v>
      </c>
      <c r="K727" s="222">
        <v>50</v>
      </c>
      <c r="L727" s="222">
        <v>50</v>
      </c>
      <c r="M727" s="222">
        <v>65</v>
      </c>
      <c r="N727" s="222">
        <v>60</v>
      </c>
      <c r="O727" s="222">
        <v>44</v>
      </c>
      <c r="P727" s="222">
        <v>255</v>
      </c>
      <c r="Q727" s="242">
        <v>0.4</v>
      </c>
      <c r="R727" s="243">
        <v>5.7</v>
      </c>
      <c r="S727" s="244" t="s">
        <v>3527</v>
      </c>
      <c r="T727" s="244" t="s">
        <v>3528</v>
      </c>
      <c r="U727" s="244" t="s">
        <v>3529</v>
      </c>
      <c r="V727" s="244" t="s">
        <v>3530</v>
      </c>
      <c r="W727" s="244"/>
    </row>
    <row r="728" customHeight="1" spans="1:23">
      <c r="A728" s="221">
        <v>583</v>
      </c>
      <c r="B728" s="221" t="s">
        <v>3531</v>
      </c>
      <c r="C728" s="220" t="s">
        <v>281</v>
      </c>
      <c r="D728" s="220" t="s">
        <v>354</v>
      </c>
      <c r="E728" s="220" t="s">
        <v>967</v>
      </c>
      <c r="F728" s="220" t="s">
        <v>519</v>
      </c>
      <c r="G728" s="220" t="s">
        <v>1037</v>
      </c>
      <c r="H728" s="220" t="s">
        <v>856</v>
      </c>
      <c r="I728" s="220" t="s">
        <v>354</v>
      </c>
      <c r="J728" s="220">
        <v>51</v>
      </c>
      <c r="K728" s="220">
        <v>65</v>
      </c>
      <c r="L728" s="220">
        <v>65</v>
      </c>
      <c r="M728" s="220">
        <v>80</v>
      </c>
      <c r="N728" s="220">
        <v>75</v>
      </c>
      <c r="O728" s="220">
        <v>59</v>
      </c>
      <c r="P728" s="220">
        <v>120</v>
      </c>
      <c r="Q728" s="239">
        <v>1.1</v>
      </c>
      <c r="R728" s="240">
        <v>41</v>
      </c>
      <c r="S728" s="241" t="s">
        <v>3527</v>
      </c>
      <c r="T728" s="241" t="s">
        <v>3528</v>
      </c>
      <c r="U728" s="241" t="s">
        <v>3529</v>
      </c>
      <c r="V728" s="241" t="s">
        <v>3530</v>
      </c>
      <c r="W728" s="241" t="s">
        <v>3532</v>
      </c>
    </row>
    <row r="729" customHeight="1" spans="1:23">
      <c r="A729" s="223">
        <v>584</v>
      </c>
      <c r="B729" s="223" t="s">
        <v>3533</v>
      </c>
      <c r="C729" s="222" t="s">
        <v>281</v>
      </c>
      <c r="D729" s="222" t="s">
        <v>354</v>
      </c>
      <c r="E729" s="222" t="s">
        <v>967</v>
      </c>
      <c r="F729" s="222" t="s">
        <v>590</v>
      </c>
      <c r="G729" s="222" t="s">
        <v>1037</v>
      </c>
      <c r="H729" s="222" t="s">
        <v>856</v>
      </c>
      <c r="I729" s="222" t="s">
        <v>354</v>
      </c>
      <c r="J729" s="222">
        <v>71</v>
      </c>
      <c r="K729" s="222">
        <v>95</v>
      </c>
      <c r="L729" s="222">
        <v>85</v>
      </c>
      <c r="M729" s="222">
        <v>110</v>
      </c>
      <c r="N729" s="222">
        <v>95</v>
      </c>
      <c r="O729" s="222">
        <v>79</v>
      </c>
      <c r="P729" s="222">
        <v>45</v>
      </c>
      <c r="Q729" s="242">
        <v>1.3</v>
      </c>
      <c r="R729" s="243">
        <v>57.5</v>
      </c>
      <c r="S729" s="244" t="s">
        <v>3534</v>
      </c>
      <c r="T729" s="244" t="s">
        <v>3535</v>
      </c>
      <c r="U729" s="244" t="s">
        <v>3529</v>
      </c>
      <c r="V729" s="244" t="s">
        <v>3530</v>
      </c>
      <c r="W729" s="244"/>
    </row>
    <row r="730" customHeight="1" spans="1:23">
      <c r="A730" s="221">
        <v>585</v>
      </c>
      <c r="B730" s="221" t="s">
        <v>3536</v>
      </c>
      <c r="C730" s="220" t="s">
        <v>262</v>
      </c>
      <c r="D730" s="220" t="s">
        <v>278</v>
      </c>
      <c r="E730" s="220" t="s">
        <v>335</v>
      </c>
      <c r="F730" s="220" t="s">
        <v>1593</v>
      </c>
      <c r="G730" s="220" t="s">
        <v>1168</v>
      </c>
      <c r="H730" s="220" t="s">
        <v>442</v>
      </c>
      <c r="I730" s="220" t="s">
        <v>354</v>
      </c>
      <c r="J730" s="220">
        <v>60</v>
      </c>
      <c r="K730" s="220">
        <v>60</v>
      </c>
      <c r="L730" s="220">
        <v>50</v>
      </c>
      <c r="M730" s="220">
        <v>40</v>
      </c>
      <c r="N730" s="220">
        <v>50</v>
      </c>
      <c r="O730" s="220">
        <v>75</v>
      </c>
      <c r="P730" s="220">
        <v>190</v>
      </c>
      <c r="Q730" s="239">
        <v>0.6</v>
      </c>
      <c r="R730" s="240">
        <v>19.5</v>
      </c>
      <c r="S730" s="241" t="s">
        <v>3537</v>
      </c>
      <c r="T730" s="241" t="s">
        <v>3538</v>
      </c>
      <c r="U730" s="241" t="s">
        <v>3539</v>
      </c>
      <c r="V730" s="241" t="s">
        <v>3540</v>
      </c>
      <c r="W730" s="241"/>
    </row>
    <row r="731" customHeight="1" spans="1:23">
      <c r="A731" s="223">
        <v>586</v>
      </c>
      <c r="B731" s="223" t="s">
        <v>3541</v>
      </c>
      <c r="C731" s="222" t="s">
        <v>262</v>
      </c>
      <c r="D731" s="222" t="s">
        <v>278</v>
      </c>
      <c r="E731" s="222" t="s">
        <v>335</v>
      </c>
      <c r="F731" s="222" t="s">
        <v>1593</v>
      </c>
      <c r="G731" s="222" t="s">
        <v>1168</v>
      </c>
      <c r="H731" s="222" t="s">
        <v>442</v>
      </c>
      <c r="I731" s="222" t="s">
        <v>354</v>
      </c>
      <c r="J731" s="222">
        <v>80</v>
      </c>
      <c r="K731" s="222">
        <v>100</v>
      </c>
      <c r="L731" s="222">
        <v>70</v>
      </c>
      <c r="M731" s="222">
        <v>60</v>
      </c>
      <c r="N731" s="222">
        <v>70</v>
      </c>
      <c r="O731" s="222">
        <v>95</v>
      </c>
      <c r="P731" s="222">
        <v>75</v>
      </c>
      <c r="Q731" s="242">
        <v>1.9</v>
      </c>
      <c r="R731" s="243">
        <v>92.5</v>
      </c>
      <c r="S731" s="244" t="s">
        <v>3542</v>
      </c>
      <c r="T731" s="244" t="s">
        <v>3543</v>
      </c>
      <c r="U731" s="244" t="s">
        <v>3539</v>
      </c>
      <c r="V731" s="244" t="s">
        <v>3544</v>
      </c>
      <c r="W731" s="244"/>
    </row>
    <row r="732" customHeight="1" spans="1:23">
      <c r="A732" s="221">
        <v>587</v>
      </c>
      <c r="B732" s="221" t="s">
        <v>3545</v>
      </c>
      <c r="C732" s="220" t="s">
        <v>279</v>
      </c>
      <c r="D732" s="220" t="s">
        <v>264</v>
      </c>
      <c r="E732" s="220" t="s">
        <v>488</v>
      </c>
      <c r="F732" s="220" t="s">
        <v>488</v>
      </c>
      <c r="G732" s="220" t="s">
        <v>2977</v>
      </c>
      <c r="H732" s="220" t="s">
        <v>442</v>
      </c>
      <c r="I732" s="220" t="s">
        <v>354</v>
      </c>
      <c r="J732" s="220">
        <v>55</v>
      </c>
      <c r="K732" s="220">
        <v>75</v>
      </c>
      <c r="L732" s="220">
        <v>60</v>
      </c>
      <c r="M732" s="220">
        <v>75</v>
      </c>
      <c r="N732" s="220">
        <v>60</v>
      </c>
      <c r="O732" s="220">
        <v>103</v>
      </c>
      <c r="P732" s="220">
        <v>200</v>
      </c>
      <c r="Q732" s="239">
        <v>0.4</v>
      </c>
      <c r="R732" s="240">
        <v>5</v>
      </c>
      <c r="S732" s="241" t="s">
        <v>3546</v>
      </c>
      <c r="T732" s="241" t="s">
        <v>3547</v>
      </c>
      <c r="U732" s="241" t="s">
        <v>3548</v>
      </c>
      <c r="V732" s="241" t="s">
        <v>3549</v>
      </c>
      <c r="W732" s="241"/>
    </row>
    <row r="733" customHeight="1" spans="1:23">
      <c r="A733" s="223">
        <v>588</v>
      </c>
      <c r="B733" s="223" t="s">
        <v>3550</v>
      </c>
      <c r="C733" s="222" t="s">
        <v>268</v>
      </c>
      <c r="D733" s="222" t="s">
        <v>354</v>
      </c>
      <c r="E733" s="222" t="s">
        <v>415</v>
      </c>
      <c r="F733" s="222" t="s">
        <v>399</v>
      </c>
      <c r="G733" s="222" t="s">
        <v>438</v>
      </c>
      <c r="H733" s="222" t="s">
        <v>268</v>
      </c>
      <c r="I733" s="222" t="s">
        <v>354</v>
      </c>
      <c r="J733" s="222">
        <v>50</v>
      </c>
      <c r="K733" s="222">
        <v>75</v>
      </c>
      <c r="L733" s="222">
        <v>45</v>
      </c>
      <c r="M733" s="222">
        <v>40</v>
      </c>
      <c r="N733" s="222">
        <v>45</v>
      </c>
      <c r="O733" s="222">
        <v>60</v>
      </c>
      <c r="P733" s="222">
        <v>200</v>
      </c>
      <c r="Q733" s="242">
        <v>0.5</v>
      </c>
      <c r="R733" s="243">
        <v>5.9</v>
      </c>
      <c r="S733" s="244" t="s">
        <v>3551</v>
      </c>
      <c r="T733" s="244" t="s">
        <v>3552</v>
      </c>
      <c r="U733" s="244" t="s">
        <v>3553</v>
      </c>
      <c r="V733" s="244" t="s">
        <v>3554</v>
      </c>
      <c r="W733" s="244"/>
    </row>
    <row r="734" customHeight="1" spans="1:23">
      <c r="A734" s="221">
        <v>589</v>
      </c>
      <c r="B734" s="221" t="s">
        <v>3555</v>
      </c>
      <c r="C734" s="220" t="s">
        <v>268</v>
      </c>
      <c r="D734" s="220" t="s">
        <v>270</v>
      </c>
      <c r="E734" s="220" t="s">
        <v>415</v>
      </c>
      <c r="F734" s="220" t="s">
        <v>926</v>
      </c>
      <c r="G734" s="220" t="s">
        <v>1006</v>
      </c>
      <c r="H734" s="220" t="s">
        <v>268</v>
      </c>
      <c r="I734" s="220" t="s">
        <v>354</v>
      </c>
      <c r="J734" s="220">
        <v>70</v>
      </c>
      <c r="K734" s="220">
        <v>135</v>
      </c>
      <c r="L734" s="220">
        <v>105</v>
      </c>
      <c r="M734" s="220">
        <v>60</v>
      </c>
      <c r="N734" s="220">
        <v>105</v>
      </c>
      <c r="O734" s="220">
        <v>20</v>
      </c>
      <c r="P734" s="220">
        <v>75</v>
      </c>
      <c r="Q734" s="239">
        <v>1</v>
      </c>
      <c r="R734" s="240">
        <v>33</v>
      </c>
      <c r="S734" s="241" t="s">
        <v>3556</v>
      </c>
      <c r="T734" s="241" t="s">
        <v>3557</v>
      </c>
      <c r="U734" s="241" t="s">
        <v>3553</v>
      </c>
      <c r="V734" s="241" t="s">
        <v>3558</v>
      </c>
      <c r="W734" s="241"/>
    </row>
    <row r="735" customHeight="1" spans="1:23">
      <c r="A735" s="223">
        <v>590</v>
      </c>
      <c r="B735" s="223" t="s">
        <v>3559</v>
      </c>
      <c r="C735" s="222" t="s">
        <v>278</v>
      </c>
      <c r="D735" s="222" t="s">
        <v>265</v>
      </c>
      <c r="E735" s="222" t="s">
        <v>642</v>
      </c>
      <c r="F735" s="222" t="s">
        <v>642</v>
      </c>
      <c r="G735" s="222" t="s">
        <v>910</v>
      </c>
      <c r="H735" s="222" t="s">
        <v>337</v>
      </c>
      <c r="I735" s="222" t="s">
        <v>354</v>
      </c>
      <c r="J735" s="222">
        <v>69</v>
      </c>
      <c r="K735" s="222">
        <v>55</v>
      </c>
      <c r="L735" s="222">
        <v>45</v>
      </c>
      <c r="M735" s="222">
        <v>55</v>
      </c>
      <c r="N735" s="222">
        <v>55</v>
      </c>
      <c r="O735" s="222">
        <v>15</v>
      </c>
      <c r="P735" s="222">
        <v>190</v>
      </c>
      <c r="Q735" s="242">
        <v>0.2</v>
      </c>
      <c r="R735" s="243">
        <v>1</v>
      </c>
      <c r="S735" s="244" t="s">
        <v>3560</v>
      </c>
      <c r="T735" s="244" t="s">
        <v>3561</v>
      </c>
      <c r="U735" s="244" t="s">
        <v>3562</v>
      </c>
      <c r="V735" s="244" t="s">
        <v>3563</v>
      </c>
      <c r="W735" s="244"/>
    </row>
    <row r="736" customHeight="1" spans="1:23">
      <c r="A736" s="221">
        <v>591</v>
      </c>
      <c r="B736" s="221" t="s">
        <v>3564</v>
      </c>
      <c r="C736" s="220" t="s">
        <v>278</v>
      </c>
      <c r="D736" s="220" t="s">
        <v>265</v>
      </c>
      <c r="E736" s="220" t="s">
        <v>642</v>
      </c>
      <c r="F736" s="220" t="s">
        <v>642</v>
      </c>
      <c r="G736" s="220" t="s">
        <v>910</v>
      </c>
      <c r="H736" s="220" t="s">
        <v>337</v>
      </c>
      <c r="I736" s="220" t="s">
        <v>354</v>
      </c>
      <c r="J736" s="220">
        <v>114</v>
      </c>
      <c r="K736" s="220">
        <v>85</v>
      </c>
      <c r="L736" s="220">
        <v>70</v>
      </c>
      <c r="M736" s="220">
        <v>85</v>
      </c>
      <c r="N736" s="220">
        <v>80</v>
      </c>
      <c r="O736" s="220">
        <v>30</v>
      </c>
      <c r="P736" s="220">
        <v>75</v>
      </c>
      <c r="Q736" s="239">
        <v>0.6</v>
      </c>
      <c r="R736" s="240">
        <v>10.5</v>
      </c>
      <c r="S736" s="241" t="s">
        <v>3560</v>
      </c>
      <c r="T736" s="241" t="s">
        <v>3565</v>
      </c>
      <c r="U736" s="241" t="s">
        <v>3562</v>
      </c>
      <c r="V736" s="241" t="s">
        <v>3566</v>
      </c>
      <c r="W736" s="241"/>
    </row>
    <row r="737" customHeight="1" spans="1:23">
      <c r="A737" s="223">
        <v>592</v>
      </c>
      <c r="B737" s="223" t="s">
        <v>3567</v>
      </c>
      <c r="C737" s="222" t="s">
        <v>277</v>
      </c>
      <c r="D737" s="222" t="s">
        <v>269</v>
      </c>
      <c r="E737" s="222" t="s">
        <v>774</v>
      </c>
      <c r="F737" s="222" t="s">
        <v>1029</v>
      </c>
      <c r="G737" s="222" t="s">
        <v>648</v>
      </c>
      <c r="H737" s="222" t="s">
        <v>981</v>
      </c>
      <c r="I737" s="222" t="s">
        <v>354</v>
      </c>
      <c r="J737" s="222">
        <v>55</v>
      </c>
      <c r="K737" s="222">
        <v>40</v>
      </c>
      <c r="L737" s="222">
        <v>50</v>
      </c>
      <c r="M737" s="222">
        <v>65</v>
      </c>
      <c r="N737" s="222">
        <v>85</v>
      </c>
      <c r="O737" s="222">
        <v>40</v>
      </c>
      <c r="P737" s="222">
        <v>190</v>
      </c>
      <c r="Q737" s="242">
        <v>1.2</v>
      </c>
      <c r="R737" s="243">
        <v>33</v>
      </c>
      <c r="S737" s="244" t="s">
        <v>3568</v>
      </c>
      <c r="T737" s="244" t="s">
        <v>3569</v>
      </c>
      <c r="U737" s="244" t="s">
        <v>3570</v>
      </c>
      <c r="V737" s="244" t="s">
        <v>3571</v>
      </c>
      <c r="W737" s="244"/>
    </row>
    <row r="738" customHeight="1" spans="1:23">
      <c r="A738" s="221">
        <v>593</v>
      </c>
      <c r="B738" s="221" t="s">
        <v>3572</v>
      </c>
      <c r="C738" s="220" t="s">
        <v>277</v>
      </c>
      <c r="D738" s="220" t="s">
        <v>269</v>
      </c>
      <c r="E738" s="220" t="s">
        <v>774</v>
      </c>
      <c r="F738" s="220" t="s">
        <v>1029</v>
      </c>
      <c r="G738" s="220" t="s">
        <v>648</v>
      </c>
      <c r="H738" s="220" t="s">
        <v>981</v>
      </c>
      <c r="I738" s="220" t="s">
        <v>354</v>
      </c>
      <c r="J738" s="220">
        <v>100</v>
      </c>
      <c r="K738" s="220">
        <v>60</v>
      </c>
      <c r="L738" s="220">
        <v>70</v>
      </c>
      <c r="M738" s="220">
        <v>85</v>
      </c>
      <c r="N738" s="220">
        <v>105</v>
      </c>
      <c r="O738" s="220">
        <v>60</v>
      </c>
      <c r="P738" s="220">
        <v>60</v>
      </c>
      <c r="Q738" s="239">
        <v>2.2</v>
      </c>
      <c r="R738" s="240">
        <v>135</v>
      </c>
      <c r="S738" s="241" t="s">
        <v>3573</v>
      </c>
      <c r="T738" s="241" t="s">
        <v>3574</v>
      </c>
      <c r="U738" s="241" t="s">
        <v>3570</v>
      </c>
      <c r="V738" s="241" t="s">
        <v>3571</v>
      </c>
      <c r="W738" s="241"/>
    </row>
    <row r="739" customHeight="1" spans="1:23">
      <c r="A739" s="223">
        <v>594</v>
      </c>
      <c r="B739" s="223" t="s">
        <v>3575</v>
      </c>
      <c r="C739" s="222" t="s">
        <v>277</v>
      </c>
      <c r="D739" s="222" t="s">
        <v>354</v>
      </c>
      <c r="E739" s="222" t="s">
        <v>1169</v>
      </c>
      <c r="F739" s="222" t="s">
        <v>966</v>
      </c>
      <c r="G739" s="222" t="s">
        <v>910</v>
      </c>
      <c r="H739" s="222" t="s">
        <v>377</v>
      </c>
      <c r="I739" s="222" t="s">
        <v>1202</v>
      </c>
      <c r="J739" s="222">
        <v>165</v>
      </c>
      <c r="K739" s="222">
        <v>75</v>
      </c>
      <c r="L739" s="222">
        <v>80</v>
      </c>
      <c r="M739" s="222">
        <v>40</v>
      </c>
      <c r="N739" s="222">
        <v>45</v>
      </c>
      <c r="O739" s="222">
        <v>65</v>
      </c>
      <c r="P739" s="222">
        <v>75</v>
      </c>
      <c r="Q739" s="242">
        <v>1.2</v>
      </c>
      <c r="R739" s="243">
        <v>31.6</v>
      </c>
      <c r="S739" s="244" t="s">
        <v>3576</v>
      </c>
      <c r="T739" s="244" t="s">
        <v>3577</v>
      </c>
      <c r="U739" s="244" t="s">
        <v>3578</v>
      </c>
      <c r="V739" s="244" t="s">
        <v>3579</v>
      </c>
      <c r="W739" s="244"/>
    </row>
    <row r="740" customHeight="1" spans="1:23">
      <c r="A740" s="221">
        <v>595</v>
      </c>
      <c r="B740" s="221" t="s">
        <v>3580</v>
      </c>
      <c r="C740" s="220" t="s">
        <v>268</v>
      </c>
      <c r="D740" s="220" t="s">
        <v>279</v>
      </c>
      <c r="E740" s="220" t="s">
        <v>404</v>
      </c>
      <c r="F740" s="220" t="s">
        <v>476</v>
      </c>
      <c r="G740" s="220" t="s">
        <v>415</v>
      </c>
      <c r="H740" s="220" t="s">
        <v>268</v>
      </c>
      <c r="I740" s="220" t="s">
        <v>354</v>
      </c>
      <c r="J740" s="220">
        <v>50</v>
      </c>
      <c r="K740" s="220">
        <v>47</v>
      </c>
      <c r="L740" s="220">
        <v>50</v>
      </c>
      <c r="M740" s="220">
        <v>57</v>
      </c>
      <c r="N740" s="220">
        <v>50</v>
      </c>
      <c r="O740" s="220">
        <v>65</v>
      </c>
      <c r="P740" s="220">
        <v>190</v>
      </c>
      <c r="Q740" s="239">
        <v>0.1</v>
      </c>
      <c r="R740" s="240">
        <v>0.6</v>
      </c>
      <c r="S740" s="241" t="s">
        <v>3581</v>
      </c>
      <c r="T740" s="241" t="s">
        <v>3582</v>
      </c>
      <c r="U740" s="241" t="s">
        <v>3583</v>
      </c>
      <c r="V740" s="241" t="s">
        <v>3584</v>
      </c>
      <c r="W740" s="241"/>
    </row>
    <row r="741" customHeight="1" spans="1:23">
      <c r="A741" s="223">
        <v>596</v>
      </c>
      <c r="B741" s="223" t="s">
        <v>3585</v>
      </c>
      <c r="C741" s="222" t="s">
        <v>268</v>
      </c>
      <c r="D741" s="222" t="s">
        <v>279</v>
      </c>
      <c r="E741" s="222" t="s">
        <v>404</v>
      </c>
      <c r="F741" s="222" t="s">
        <v>476</v>
      </c>
      <c r="G741" s="222" t="s">
        <v>415</v>
      </c>
      <c r="H741" s="222" t="s">
        <v>268</v>
      </c>
      <c r="I741" s="222" t="s">
        <v>354</v>
      </c>
      <c r="J741" s="222">
        <v>70</v>
      </c>
      <c r="K741" s="222">
        <v>77</v>
      </c>
      <c r="L741" s="222">
        <v>60</v>
      </c>
      <c r="M741" s="222">
        <v>97</v>
      </c>
      <c r="N741" s="222">
        <v>60</v>
      </c>
      <c r="O741" s="222">
        <v>108</v>
      </c>
      <c r="P741" s="222">
        <v>75</v>
      </c>
      <c r="Q741" s="242">
        <v>0.8</v>
      </c>
      <c r="R741" s="243">
        <v>14.3</v>
      </c>
      <c r="S741" s="244" t="s">
        <v>3586</v>
      </c>
      <c r="T741" s="244" t="s">
        <v>3587</v>
      </c>
      <c r="U741" s="244" t="s">
        <v>3583</v>
      </c>
      <c r="V741" s="244" t="s">
        <v>3588</v>
      </c>
      <c r="W741" s="244" t="s">
        <v>3589</v>
      </c>
    </row>
    <row r="742" customHeight="1" spans="1:23">
      <c r="A742" s="221">
        <v>597</v>
      </c>
      <c r="B742" s="221" t="s">
        <v>3590</v>
      </c>
      <c r="C742" s="220" t="s">
        <v>278</v>
      </c>
      <c r="D742" s="220" t="s">
        <v>270</v>
      </c>
      <c r="E742" s="220" t="s">
        <v>3591</v>
      </c>
      <c r="F742" s="220" t="s">
        <v>3591</v>
      </c>
      <c r="G742" s="220" t="s">
        <v>3591</v>
      </c>
      <c r="H742" s="220" t="s">
        <v>337</v>
      </c>
      <c r="I742" s="220" t="s">
        <v>856</v>
      </c>
      <c r="J742" s="220">
        <v>44</v>
      </c>
      <c r="K742" s="220">
        <v>50</v>
      </c>
      <c r="L742" s="220">
        <v>91</v>
      </c>
      <c r="M742" s="220">
        <v>24</v>
      </c>
      <c r="N742" s="220">
        <v>86</v>
      </c>
      <c r="O742" s="220">
        <v>10</v>
      </c>
      <c r="P742" s="220">
        <v>255</v>
      </c>
      <c r="Q742" s="239">
        <v>0.6</v>
      </c>
      <c r="R742" s="240">
        <v>18.8</v>
      </c>
      <c r="S742" s="241" t="s">
        <v>3592</v>
      </c>
      <c r="T742" s="241" t="s">
        <v>3593</v>
      </c>
      <c r="U742" s="241" t="s">
        <v>3594</v>
      </c>
      <c r="V742" s="241" t="s">
        <v>3595</v>
      </c>
      <c r="W742" s="241"/>
    </row>
    <row r="743" customHeight="1" spans="1:23">
      <c r="A743" s="223">
        <v>598</v>
      </c>
      <c r="B743" s="223" t="s">
        <v>3596</v>
      </c>
      <c r="C743" s="222" t="s">
        <v>278</v>
      </c>
      <c r="D743" s="222" t="s">
        <v>270</v>
      </c>
      <c r="E743" s="222" t="s">
        <v>3591</v>
      </c>
      <c r="F743" s="222" t="s">
        <v>3591</v>
      </c>
      <c r="G743" s="222" t="s">
        <v>894</v>
      </c>
      <c r="H743" s="222" t="s">
        <v>337</v>
      </c>
      <c r="I743" s="222" t="s">
        <v>856</v>
      </c>
      <c r="J743" s="222">
        <v>74</v>
      </c>
      <c r="K743" s="222">
        <v>94</v>
      </c>
      <c r="L743" s="222">
        <v>131</v>
      </c>
      <c r="M743" s="222">
        <v>54</v>
      </c>
      <c r="N743" s="222">
        <v>116</v>
      </c>
      <c r="O743" s="222">
        <v>20</v>
      </c>
      <c r="P743" s="222">
        <v>90</v>
      </c>
      <c r="Q743" s="242">
        <v>1</v>
      </c>
      <c r="R743" s="243">
        <v>110</v>
      </c>
      <c r="S743" s="244" t="s">
        <v>3597</v>
      </c>
      <c r="T743" s="244" t="s">
        <v>3598</v>
      </c>
      <c r="U743" s="244" t="s">
        <v>3594</v>
      </c>
      <c r="V743" s="244" t="s">
        <v>3599</v>
      </c>
      <c r="W743" s="244"/>
    </row>
    <row r="744" customHeight="1" spans="1:23">
      <c r="A744" s="221">
        <v>599</v>
      </c>
      <c r="B744" s="221" t="s">
        <v>3600</v>
      </c>
      <c r="C744" s="220" t="s">
        <v>270</v>
      </c>
      <c r="D744" s="220" t="s">
        <v>354</v>
      </c>
      <c r="E744" s="220" t="s">
        <v>1572</v>
      </c>
      <c r="F744" s="220" t="s">
        <v>2227</v>
      </c>
      <c r="G744" s="220" t="s">
        <v>841</v>
      </c>
      <c r="H744" s="220" t="s">
        <v>856</v>
      </c>
      <c r="I744" s="220" t="s">
        <v>354</v>
      </c>
      <c r="J744" s="220">
        <v>40</v>
      </c>
      <c r="K744" s="220">
        <v>55</v>
      </c>
      <c r="L744" s="220">
        <v>70</v>
      </c>
      <c r="M744" s="220">
        <v>45</v>
      </c>
      <c r="N744" s="220">
        <v>60</v>
      </c>
      <c r="O744" s="220">
        <v>30</v>
      </c>
      <c r="P744" s="220">
        <v>130</v>
      </c>
      <c r="Q744" s="239">
        <v>0.3</v>
      </c>
      <c r="R744" s="240">
        <v>21</v>
      </c>
      <c r="S744" s="241" t="s">
        <v>3601</v>
      </c>
      <c r="T744" s="241" t="s">
        <v>3602</v>
      </c>
      <c r="U744" s="241"/>
      <c r="V744" s="241" t="s">
        <v>3603</v>
      </c>
      <c r="W744" s="241"/>
    </row>
    <row r="745" customHeight="1" spans="1:23">
      <c r="A745" s="223">
        <v>600</v>
      </c>
      <c r="B745" s="223" t="s">
        <v>3604</v>
      </c>
      <c r="C745" s="222" t="s">
        <v>270</v>
      </c>
      <c r="D745" s="222" t="s">
        <v>354</v>
      </c>
      <c r="E745" s="222" t="s">
        <v>1572</v>
      </c>
      <c r="F745" s="222" t="s">
        <v>2227</v>
      </c>
      <c r="G745" s="222" t="s">
        <v>841</v>
      </c>
      <c r="H745" s="222" t="s">
        <v>856</v>
      </c>
      <c r="I745" s="222" t="s">
        <v>354</v>
      </c>
      <c r="J745" s="222">
        <v>60</v>
      </c>
      <c r="K745" s="222">
        <v>80</v>
      </c>
      <c r="L745" s="222">
        <v>95</v>
      </c>
      <c r="M745" s="222">
        <v>70</v>
      </c>
      <c r="N745" s="222">
        <v>85</v>
      </c>
      <c r="O745" s="222">
        <v>50</v>
      </c>
      <c r="P745" s="222">
        <v>60</v>
      </c>
      <c r="Q745" s="242">
        <v>0.6</v>
      </c>
      <c r="R745" s="243">
        <v>51</v>
      </c>
      <c r="S745" s="244" t="s">
        <v>3601</v>
      </c>
      <c r="T745" s="244" t="s">
        <v>3605</v>
      </c>
      <c r="U745" s="244"/>
      <c r="V745" s="244" t="s">
        <v>3606</v>
      </c>
      <c r="W745" s="244"/>
    </row>
    <row r="746" customHeight="1" spans="1:23">
      <c r="A746" s="221">
        <v>601</v>
      </c>
      <c r="B746" s="221" t="s">
        <v>3607</v>
      </c>
      <c r="C746" s="220" t="s">
        <v>270</v>
      </c>
      <c r="D746" s="220" t="s">
        <v>354</v>
      </c>
      <c r="E746" s="220" t="s">
        <v>1572</v>
      </c>
      <c r="F746" s="220" t="s">
        <v>2227</v>
      </c>
      <c r="G746" s="220" t="s">
        <v>841</v>
      </c>
      <c r="H746" s="220" t="s">
        <v>856</v>
      </c>
      <c r="I746" s="220" t="s">
        <v>354</v>
      </c>
      <c r="J746" s="220">
        <v>60</v>
      </c>
      <c r="K746" s="220">
        <v>100</v>
      </c>
      <c r="L746" s="220">
        <v>115</v>
      </c>
      <c r="M746" s="220">
        <v>70</v>
      </c>
      <c r="N746" s="220">
        <v>85</v>
      </c>
      <c r="O746" s="220">
        <v>90</v>
      </c>
      <c r="P746" s="220">
        <v>30</v>
      </c>
      <c r="Q746" s="239">
        <v>0.6</v>
      </c>
      <c r="R746" s="240">
        <v>81</v>
      </c>
      <c r="S746" s="241" t="s">
        <v>3608</v>
      </c>
      <c r="T746" s="241" t="s">
        <v>3609</v>
      </c>
      <c r="U746" s="241"/>
      <c r="V746" s="241" t="s">
        <v>3606</v>
      </c>
      <c r="W746" s="241"/>
    </row>
    <row r="747" customHeight="1" spans="1:23">
      <c r="A747" s="223">
        <v>602</v>
      </c>
      <c r="B747" s="223" t="s">
        <v>3610</v>
      </c>
      <c r="C747" s="222" t="s">
        <v>279</v>
      </c>
      <c r="D747" s="222" t="s">
        <v>354</v>
      </c>
      <c r="E747" s="222" t="s">
        <v>1018</v>
      </c>
      <c r="F747" s="222" t="s">
        <v>1018</v>
      </c>
      <c r="G747" s="222" t="s">
        <v>1018</v>
      </c>
      <c r="H747" s="222" t="s">
        <v>981</v>
      </c>
      <c r="I747" s="222" t="s">
        <v>354</v>
      </c>
      <c r="J747" s="222">
        <v>35</v>
      </c>
      <c r="K747" s="222">
        <v>55</v>
      </c>
      <c r="L747" s="222">
        <v>40</v>
      </c>
      <c r="M747" s="222">
        <v>45</v>
      </c>
      <c r="N747" s="222">
        <v>40</v>
      </c>
      <c r="O747" s="222">
        <v>60</v>
      </c>
      <c r="P747" s="222">
        <v>190</v>
      </c>
      <c r="Q747" s="242">
        <v>0.2</v>
      </c>
      <c r="R747" s="243">
        <v>0.3</v>
      </c>
      <c r="S747" s="244" t="s">
        <v>3611</v>
      </c>
      <c r="T747" s="244" t="s">
        <v>3612</v>
      </c>
      <c r="U747" s="244"/>
      <c r="V747" s="244" t="s">
        <v>3613</v>
      </c>
      <c r="W747" s="244"/>
    </row>
    <row r="748" customHeight="1" spans="1:23">
      <c r="A748" s="221">
        <v>603</v>
      </c>
      <c r="B748" s="221" t="s">
        <v>3614</v>
      </c>
      <c r="C748" s="220" t="s">
        <v>279</v>
      </c>
      <c r="D748" s="220" t="s">
        <v>354</v>
      </c>
      <c r="E748" s="220" t="s">
        <v>1018</v>
      </c>
      <c r="F748" s="220" t="s">
        <v>1018</v>
      </c>
      <c r="G748" s="220" t="s">
        <v>1018</v>
      </c>
      <c r="H748" s="220" t="s">
        <v>981</v>
      </c>
      <c r="I748" s="220" t="s">
        <v>354</v>
      </c>
      <c r="J748" s="220">
        <v>65</v>
      </c>
      <c r="K748" s="220">
        <v>85</v>
      </c>
      <c r="L748" s="220">
        <v>70</v>
      </c>
      <c r="M748" s="220">
        <v>75</v>
      </c>
      <c r="N748" s="220">
        <v>70</v>
      </c>
      <c r="O748" s="220">
        <v>40</v>
      </c>
      <c r="P748" s="220">
        <v>60</v>
      </c>
      <c r="Q748" s="239">
        <v>1.2</v>
      </c>
      <c r="R748" s="240">
        <v>22</v>
      </c>
      <c r="S748" s="241" t="s">
        <v>3615</v>
      </c>
      <c r="T748" s="241" t="s">
        <v>3616</v>
      </c>
      <c r="U748" s="241"/>
      <c r="V748" s="241" t="s">
        <v>3617</v>
      </c>
      <c r="W748" s="241"/>
    </row>
    <row r="749" customHeight="1" spans="1:23">
      <c r="A749" s="223">
        <v>604</v>
      </c>
      <c r="B749" s="223" t="s">
        <v>3618</v>
      </c>
      <c r="C749" s="222" t="s">
        <v>279</v>
      </c>
      <c r="D749" s="222" t="s">
        <v>354</v>
      </c>
      <c r="E749" s="222" t="s">
        <v>1018</v>
      </c>
      <c r="F749" s="222" t="s">
        <v>1018</v>
      </c>
      <c r="G749" s="222" t="s">
        <v>1018</v>
      </c>
      <c r="H749" s="222" t="s">
        <v>981</v>
      </c>
      <c r="I749" s="222" t="s">
        <v>354</v>
      </c>
      <c r="J749" s="222">
        <v>85</v>
      </c>
      <c r="K749" s="222">
        <v>115</v>
      </c>
      <c r="L749" s="222">
        <v>80</v>
      </c>
      <c r="M749" s="222">
        <v>105</v>
      </c>
      <c r="N749" s="222">
        <v>80</v>
      </c>
      <c r="O749" s="222">
        <v>50</v>
      </c>
      <c r="P749" s="222">
        <v>30</v>
      </c>
      <c r="Q749" s="242">
        <v>2.1</v>
      </c>
      <c r="R749" s="243">
        <v>80.5</v>
      </c>
      <c r="S749" s="244" t="s">
        <v>3619</v>
      </c>
      <c r="T749" s="244" t="s">
        <v>3620</v>
      </c>
      <c r="U749" s="244"/>
      <c r="V749" s="244" t="s">
        <v>3621</v>
      </c>
      <c r="W749" s="244"/>
    </row>
    <row r="750" customHeight="1" spans="1:23">
      <c r="A750" s="223">
        <v>604.1</v>
      </c>
      <c r="B750" s="223" t="s">
        <v>3622</v>
      </c>
      <c r="C750" s="222" t="s">
        <v>279</v>
      </c>
      <c r="D750" s="222" t="s">
        <v>354</v>
      </c>
      <c r="E750" s="222" t="s">
        <v>3623</v>
      </c>
      <c r="F750" s="222" t="s">
        <v>3623</v>
      </c>
      <c r="G750" s="222" t="s">
        <v>3623</v>
      </c>
      <c r="H750" s="222" t="s">
        <v>981</v>
      </c>
      <c r="I750" s="222" t="s">
        <v>354</v>
      </c>
      <c r="J750" s="222">
        <v>85</v>
      </c>
      <c r="K750" s="222">
        <v>145</v>
      </c>
      <c r="L750" s="222">
        <v>80</v>
      </c>
      <c r="M750" s="222">
        <v>135</v>
      </c>
      <c r="N750" s="222">
        <v>90</v>
      </c>
      <c r="O750" s="222">
        <v>80</v>
      </c>
      <c r="P750" s="222">
        <v>30</v>
      </c>
      <c r="Q750" s="242">
        <v>3</v>
      </c>
      <c r="R750" s="243">
        <v>180</v>
      </c>
      <c r="S750" s="244"/>
      <c r="T750" s="244"/>
      <c r="U750" s="244"/>
      <c r="V750" s="244"/>
      <c r="W750" s="244"/>
    </row>
    <row r="751" customHeight="1" spans="1:23">
      <c r="A751" s="221">
        <v>605</v>
      </c>
      <c r="B751" s="221" t="s">
        <v>3624</v>
      </c>
      <c r="C751" s="220" t="s">
        <v>280</v>
      </c>
      <c r="D751" s="220" t="s">
        <v>354</v>
      </c>
      <c r="E751" s="220" t="s">
        <v>1688</v>
      </c>
      <c r="F751" s="220" t="s">
        <v>790</v>
      </c>
      <c r="G751" s="220" t="s">
        <v>932</v>
      </c>
      <c r="H751" s="220" t="s">
        <v>791</v>
      </c>
      <c r="I751" s="220" t="s">
        <v>354</v>
      </c>
      <c r="J751" s="220">
        <v>55</v>
      </c>
      <c r="K751" s="220">
        <v>55</v>
      </c>
      <c r="L751" s="220">
        <v>55</v>
      </c>
      <c r="M751" s="220">
        <v>85</v>
      </c>
      <c r="N751" s="220">
        <v>55</v>
      </c>
      <c r="O751" s="220">
        <v>30</v>
      </c>
      <c r="P751" s="220">
        <v>255</v>
      </c>
      <c r="Q751" s="239">
        <v>0.5</v>
      </c>
      <c r="R751" s="240">
        <v>9</v>
      </c>
      <c r="S751" s="241" t="s">
        <v>3625</v>
      </c>
      <c r="T751" s="241" t="s">
        <v>3626</v>
      </c>
      <c r="U751" s="241" t="s">
        <v>3627</v>
      </c>
      <c r="V751" s="241" t="s">
        <v>3628</v>
      </c>
      <c r="W751" s="241"/>
    </row>
    <row r="752" customHeight="1" spans="1:23">
      <c r="A752" s="223">
        <v>606</v>
      </c>
      <c r="B752" s="223" t="s">
        <v>3629</v>
      </c>
      <c r="C752" s="222" t="s">
        <v>280</v>
      </c>
      <c r="D752" s="222" t="s">
        <v>354</v>
      </c>
      <c r="E752" s="222" t="s">
        <v>1688</v>
      </c>
      <c r="F752" s="222" t="s">
        <v>790</v>
      </c>
      <c r="G752" s="222" t="s">
        <v>932</v>
      </c>
      <c r="H752" s="222" t="s">
        <v>791</v>
      </c>
      <c r="I752" s="222" t="s">
        <v>354</v>
      </c>
      <c r="J752" s="222">
        <v>75</v>
      </c>
      <c r="K752" s="222">
        <v>75</v>
      </c>
      <c r="L752" s="222">
        <v>75</v>
      </c>
      <c r="M752" s="222">
        <v>125</v>
      </c>
      <c r="N752" s="222">
        <v>95</v>
      </c>
      <c r="O752" s="222">
        <v>40</v>
      </c>
      <c r="P752" s="222">
        <v>90</v>
      </c>
      <c r="Q752" s="242">
        <v>1</v>
      </c>
      <c r="R752" s="243">
        <v>34.5</v>
      </c>
      <c r="S752" s="244" t="s">
        <v>3630</v>
      </c>
      <c r="T752" s="244" t="s">
        <v>3631</v>
      </c>
      <c r="U752" s="244" t="s">
        <v>3627</v>
      </c>
      <c r="V752" s="244" t="s">
        <v>3628</v>
      </c>
      <c r="W752" s="244"/>
    </row>
    <row r="753" customHeight="1" spans="1:23">
      <c r="A753" s="221">
        <v>607</v>
      </c>
      <c r="B753" s="221" t="s">
        <v>3632</v>
      </c>
      <c r="C753" s="220" t="s">
        <v>269</v>
      </c>
      <c r="D753" s="220" t="s">
        <v>276</v>
      </c>
      <c r="E753" s="220" t="s">
        <v>583</v>
      </c>
      <c r="F753" s="220" t="s">
        <v>886</v>
      </c>
      <c r="G753" s="220" t="s">
        <v>619</v>
      </c>
      <c r="H753" s="220" t="s">
        <v>981</v>
      </c>
      <c r="I753" s="220" t="s">
        <v>354</v>
      </c>
      <c r="J753" s="220">
        <v>50</v>
      </c>
      <c r="K753" s="220">
        <v>30</v>
      </c>
      <c r="L753" s="220">
        <v>55</v>
      </c>
      <c r="M753" s="220">
        <v>65</v>
      </c>
      <c r="N753" s="220">
        <v>55</v>
      </c>
      <c r="O753" s="220">
        <v>20</v>
      </c>
      <c r="P753" s="220">
        <v>190</v>
      </c>
      <c r="Q753" s="239">
        <v>0.3</v>
      </c>
      <c r="R753" s="240">
        <v>3.1</v>
      </c>
      <c r="S753" s="241" t="s">
        <v>3633</v>
      </c>
      <c r="T753" s="241" t="s">
        <v>3634</v>
      </c>
      <c r="U753" s="241" t="s">
        <v>3635</v>
      </c>
      <c r="V753" s="241" t="s">
        <v>3636</v>
      </c>
      <c r="W753" s="241"/>
    </row>
    <row r="754" customHeight="1" spans="1:23">
      <c r="A754" s="223">
        <v>608</v>
      </c>
      <c r="B754" s="223" t="s">
        <v>3637</v>
      </c>
      <c r="C754" s="222" t="s">
        <v>269</v>
      </c>
      <c r="D754" s="222" t="s">
        <v>276</v>
      </c>
      <c r="E754" s="222" t="s">
        <v>583</v>
      </c>
      <c r="F754" s="222" t="s">
        <v>886</v>
      </c>
      <c r="G754" s="222" t="s">
        <v>619</v>
      </c>
      <c r="H754" s="222" t="s">
        <v>981</v>
      </c>
      <c r="I754" s="222" t="s">
        <v>354</v>
      </c>
      <c r="J754" s="222">
        <v>60</v>
      </c>
      <c r="K754" s="222">
        <v>40</v>
      </c>
      <c r="L754" s="222">
        <v>60</v>
      </c>
      <c r="M754" s="222">
        <v>95</v>
      </c>
      <c r="N754" s="222">
        <v>60</v>
      </c>
      <c r="O754" s="222">
        <v>55</v>
      </c>
      <c r="P754" s="222">
        <v>90</v>
      </c>
      <c r="Q754" s="242">
        <v>0.6</v>
      </c>
      <c r="R754" s="243">
        <v>13</v>
      </c>
      <c r="S754" s="244" t="s">
        <v>3633</v>
      </c>
      <c r="T754" s="244" t="s">
        <v>3638</v>
      </c>
      <c r="U754" s="244" t="s">
        <v>3635</v>
      </c>
      <c r="V754" s="244" t="s">
        <v>3636</v>
      </c>
      <c r="W754" s="244"/>
    </row>
    <row r="755" customHeight="1" spans="1:23">
      <c r="A755" s="221">
        <v>609</v>
      </c>
      <c r="B755" s="221" t="s">
        <v>3639</v>
      </c>
      <c r="C755" s="220" t="s">
        <v>269</v>
      </c>
      <c r="D755" s="220" t="s">
        <v>276</v>
      </c>
      <c r="E755" s="220" t="s">
        <v>583</v>
      </c>
      <c r="F755" s="220" t="s">
        <v>886</v>
      </c>
      <c r="G755" s="220" t="s">
        <v>619</v>
      </c>
      <c r="H755" s="220" t="s">
        <v>981</v>
      </c>
      <c r="I755" s="220" t="s">
        <v>354</v>
      </c>
      <c r="J755" s="220">
        <v>60</v>
      </c>
      <c r="K755" s="220">
        <v>55</v>
      </c>
      <c r="L755" s="220">
        <v>90</v>
      </c>
      <c r="M755" s="220">
        <v>145</v>
      </c>
      <c r="N755" s="220">
        <v>90</v>
      </c>
      <c r="O755" s="220">
        <v>80</v>
      </c>
      <c r="P755" s="220">
        <v>45</v>
      </c>
      <c r="Q755" s="239">
        <v>1</v>
      </c>
      <c r="R755" s="240">
        <v>34.3</v>
      </c>
      <c r="S755" s="241" t="s">
        <v>3633</v>
      </c>
      <c r="T755" s="241" t="s">
        <v>3640</v>
      </c>
      <c r="U755" s="241" t="s">
        <v>3635</v>
      </c>
      <c r="V755" s="241" t="s">
        <v>3641</v>
      </c>
      <c r="W755" s="241"/>
    </row>
    <row r="756" customHeight="1" spans="1:23">
      <c r="A756" s="221">
        <v>609.1</v>
      </c>
      <c r="B756" s="221" t="s">
        <v>3642</v>
      </c>
      <c r="C756" s="220" t="s">
        <v>269</v>
      </c>
      <c r="D756" s="220" t="s">
        <v>276</v>
      </c>
      <c r="E756" s="220" t="s">
        <v>619</v>
      </c>
      <c r="F756" s="220" t="s">
        <v>619</v>
      </c>
      <c r="G756" s="220" t="s">
        <v>619</v>
      </c>
      <c r="H756" s="220" t="s">
        <v>981</v>
      </c>
      <c r="I756" s="220" t="s">
        <v>354</v>
      </c>
      <c r="J756" s="220">
        <v>60</v>
      </c>
      <c r="K756" s="220">
        <v>75</v>
      </c>
      <c r="L756" s="220">
        <v>110</v>
      </c>
      <c r="M756" s="220">
        <v>175</v>
      </c>
      <c r="N756" s="220">
        <v>110</v>
      </c>
      <c r="O756" s="220">
        <v>90</v>
      </c>
      <c r="P756" s="220">
        <v>45</v>
      </c>
      <c r="Q756" s="239">
        <v>2.5</v>
      </c>
      <c r="R756" s="240">
        <v>69.6</v>
      </c>
      <c r="S756" s="241"/>
      <c r="T756" s="241"/>
      <c r="U756" s="241"/>
      <c r="V756" s="241"/>
      <c r="W756" s="241"/>
    </row>
    <row r="757" customHeight="1" spans="1:23">
      <c r="A757" s="223">
        <v>610</v>
      </c>
      <c r="B757" s="223" t="s">
        <v>3643</v>
      </c>
      <c r="C757" s="222" t="s">
        <v>282</v>
      </c>
      <c r="D757" s="222" t="s">
        <v>354</v>
      </c>
      <c r="E757" s="222" t="s">
        <v>536</v>
      </c>
      <c r="F757" s="222" t="s">
        <v>1261</v>
      </c>
      <c r="G757" s="222" t="s">
        <v>476</v>
      </c>
      <c r="H757" s="222" t="s">
        <v>336</v>
      </c>
      <c r="I757" s="222" t="s">
        <v>282</v>
      </c>
      <c r="J757" s="222">
        <v>46</v>
      </c>
      <c r="K757" s="222">
        <v>87</v>
      </c>
      <c r="L757" s="222">
        <v>60</v>
      </c>
      <c r="M757" s="222">
        <v>30</v>
      </c>
      <c r="N757" s="222">
        <v>40</v>
      </c>
      <c r="O757" s="222">
        <v>57</v>
      </c>
      <c r="P757" s="222">
        <v>75</v>
      </c>
      <c r="Q757" s="242">
        <v>0.6</v>
      </c>
      <c r="R757" s="243">
        <v>18</v>
      </c>
      <c r="S757" s="244" t="s">
        <v>3644</v>
      </c>
      <c r="T757" s="244" t="s">
        <v>3645</v>
      </c>
      <c r="U757" s="244" t="s">
        <v>3646</v>
      </c>
      <c r="V757" s="244" t="s">
        <v>3647</v>
      </c>
      <c r="W757" s="244"/>
    </row>
    <row r="758" customHeight="1" spans="1:23">
      <c r="A758" s="221">
        <v>611</v>
      </c>
      <c r="B758" s="221" t="s">
        <v>3648</v>
      </c>
      <c r="C758" s="220" t="s">
        <v>282</v>
      </c>
      <c r="D758" s="220" t="s">
        <v>354</v>
      </c>
      <c r="E758" s="220" t="s">
        <v>536</v>
      </c>
      <c r="F758" s="220" t="s">
        <v>1261</v>
      </c>
      <c r="G758" s="220" t="s">
        <v>476</v>
      </c>
      <c r="H758" s="220" t="s">
        <v>336</v>
      </c>
      <c r="I758" s="220" t="s">
        <v>282</v>
      </c>
      <c r="J758" s="220">
        <v>66</v>
      </c>
      <c r="K758" s="220">
        <v>117</v>
      </c>
      <c r="L758" s="220">
        <v>70</v>
      </c>
      <c r="M758" s="220">
        <v>40</v>
      </c>
      <c r="N758" s="220">
        <v>50</v>
      </c>
      <c r="O758" s="220">
        <v>67</v>
      </c>
      <c r="P758" s="220">
        <v>60</v>
      </c>
      <c r="Q758" s="239">
        <v>1</v>
      </c>
      <c r="R758" s="240">
        <v>36</v>
      </c>
      <c r="S758" s="241" t="s">
        <v>3644</v>
      </c>
      <c r="T758" s="241" t="s">
        <v>3649</v>
      </c>
      <c r="U758" s="241" t="s">
        <v>3646</v>
      </c>
      <c r="V758" s="241" t="s">
        <v>3650</v>
      </c>
      <c r="W758" s="241"/>
    </row>
    <row r="759" customHeight="1" spans="1:23">
      <c r="A759" s="223">
        <v>612</v>
      </c>
      <c r="B759" s="223" t="s">
        <v>3651</v>
      </c>
      <c r="C759" s="222" t="s">
        <v>282</v>
      </c>
      <c r="D759" s="222" t="s">
        <v>354</v>
      </c>
      <c r="E759" s="222" t="s">
        <v>536</v>
      </c>
      <c r="F759" s="222" t="s">
        <v>1261</v>
      </c>
      <c r="G759" s="222" t="s">
        <v>476</v>
      </c>
      <c r="H759" s="222" t="s">
        <v>336</v>
      </c>
      <c r="I759" s="222" t="s">
        <v>282</v>
      </c>
      <c r="J759" s="222">
        <v>76</v>
      </c>
      <c r="K759" s="222">
        <v>147</v>
      </c>
      <c r="L759" s="222">
        <v>90</v>
      </c>
      <c r="M759" s="222">
        <v>60</v>
      </c>
      <c r="N759" s="222">
        <v>70</v>
      </c>
      <c r="O759" s="222">
        <v>97</v>
      </c>
      <c r="P759" s="222">
        <v>45</v>
      </c>
      <c r="Q759" s="242">
        <v>1.8</v>
      </c>
      <c r="R759" s="243">
        <v>105.5</v>
      </c>
      <c r="S759" s="244" t="s">
        <v>3644</v>
      </c>
      <c r="T759" s="244" t="s">
        <v>3652</v>
      </c>
      <c r="U759" s="244" t="s">
        <v>3646</v>
      </c>
      <c r="V759" s="244" t="s">
        <v>3653</v>
      </c>
      <c r="W759" s="244"/>
    </row>
    <row r="760" customHeight="1" spans="1:23">
      <c r="A760" s="221">
        <v>613</v>
      </c>
      <c r="B760" s="221" t="s">
        <v>3654</v>
      </c>
      <c r="C760" s="220" t="s">
        <v>281</v>
      </c>
      <c r="D760" s="220" t="s">
        <v>354</v>
      </c>
      <c r="E760" s="220" t="s">
        <v>519</v>
      </c>
      <c r="F760" s="220" t="s">
        <v>520</v>
      </c>
      <c r="G760" s="220" t="s">
        <v>703</v>
      </c>
      <c r="H760" s="220" t="s">
        <v>442</v>
      </c>
      <c r="I760" s="220" t="s">
        <v>354</v>
      </c>
      <c r="J760" s="220">
        <v>55</v>
      </c>
      <c r="K760" s="220">
        <v>70</v>
      </c>
      <c r="L760" s="220">
        <v>40</v>
      </c>
      <c r="M760" s="220">
        <v>60</v>
      </c>
      <c r="N760" s="220">
        <v>40</v>
      </c>
      <c r="O760" s="220">
        <v>40</v>
      </c>
      <c r="P760" s="220">
        <v>120</v>
      </c>
      <c r="Q760" s="239">
        <v>0.5</v>
      </c>
      <c r="R760" s="240">
        <v>8.5</v>
      </c>
      <c r="S760" s="241" t="s">
        <v>3655</v>
      </c>
      <c r="T760" s="241" t="s">
        <v>3656</v>
      </c>
      <c r="U760" s="241" t="s">
        <v>3657</v>
      </c>
      <c r="V760" s="241" t="s">
        <v>3658</v>
      </c>
      <c r="W760" s="241"/>
    </row>
    <row r="761" customHeight="1" spans="1:23">
      <c r="A761" s="223">
        <v>614</v>
      </c>
      <c r="B761" s="223" t="s">
        <v>3659</v>
      </c>
      <c r="C761" s="222" t="s">
        <v>281</v>
      </c>
      <c r="D761" s="222" t="s">
        <v>354</v>
      </c>
      <c r="E761" s="222" t="s">
        <v>519</v>
      </c>
      <c r="F761" s="222" t="s">
        <v>520</v>
      </c>
      <c r="G761" s="222" t="s">
        <v>728</v>
      </c>
      <c r="H761" s="222" t="s">
        <v>442</v>
      </c>
      <c r="I761" s="222" t="s">
        <v>354</v>
      </c>
      <c r="J761" s="222">
        <v>95</v>
      </c>
      <c r="K761" s="222">
        <v>130</v>
      </c>
      <c r="L761" s="222">
        <v>80</v>
      </c>
      <c r="M761" s="222">
        <v>70</v>
      </c>
      <c r="N761" s="222">
        <v>80</v>
      </c>
      <c r="O761" s="222">
        <v>50</v>
      </c>
      <c r="P761" s="222">
        <v>60</v>
      </c>
      <c r="Q761" s="242">
        <v>2.6</v>
      </c>
      <c r="R761" s="243">
        <v>260</v>
      </c>
      <c r="S761" s="244" t="s">
        <v>3660</v>
      </c>
      <c r="T761" s="244" t="s">
        <v>3661</v>
      </c>
      <c r="U761" s="244" t="s">
        <v>3657</v>
      </c>
      <c r="V761" s="244" t="s">
        <v>3662</v>
      </c>
      <c r="W761" s="244"/>
    </row>
    <row r="762" customHeight="1" spans="1:23">
      <c r="A762" s="221">
        <v>615</v>
      </c>
      <c r="B762" s="221" t="s">
        <v>3663</v>
      </c>
      <c r="C762" s="220" t="s">
        <v>281</v>
      </c>
      <c r="D762" s="220" t="s">
        <v>354</v>
      </c>
      <c r="E762" s="220" t="s">
        <v>1018</v>
      </c>
      <c r="F762" s="220" t="s">
        <v>1018</v>
      </c>
      <c r="G762" s="220" t="s">
        <v>1018</v>
      </c>
      <c r="H762" s="220" t="s">
        <v>856</v>
      </c>
      <c r="I762" s="220" t="s">
        <v>354</v>
      </c>
      <c r="J762" s="220">
        <v>80</v>
      </c>
      <c r="K762" s="220">
        <v>50</v>
      </c>
      <c r="L762" s="220">
        <v>50</v>
      </c>
      <c r="M762" s="220">
        <v>95</v>
      </c>
      <c r="N762" s="220">
        <v>135</v>
      </c>
      <c r="O762" s="220">
        <v>105</v>
      </c>
      <c r="P762" s="220">
        <v>25</v>
      </c>
      <c r="Q762" s="239">
        <v>1.1</v>
      </c>
      <c r="R762" s="240">
        <v>148</v>
      </c>
      <c r="S762" s="241" t="s">
        <v>3664</v>
      </c>
      <c r="T762" s="241" t="s">
        <v>3665</v>
      </c>
      <c r="U762" s="241" t="s">
        <v>3666</v>
      </c>
      <c r="V762" s="241" t="s">
        <v>3667</v>
      </c>
      <c r="W762" s="241"/>
    </row>
    <row r="763" customHeight="1" spans="1:23">
      <c r="A763" s="223">
        <v>616</v>
      </c>
      <c r="B763" s="223" t="s">
        <v>3668</v>
      </c>
      <c r="C763" s="222" t="s">
        <v>268</v>
      </c>
      <c r="D763" s="222" t="s">
        <v>354</v>
      </c>
      <c r="E763" s="222" t="s">
        <v>966</v>
      </c>
      <c r="F763" s="222" t="s">
        <v>926</v>
      </c>
      <c r="G763" s="222" t="s">
        <v>1006</v>
      </c>
      <c r="H763" s="222" t="s">
        <v>268</v>
      </c>
      <c r="I763" s="222" t="s">
        <v>354</v>
      </c>
      <c r="J763" s="222">
        <v>50</v>
      </c>
      <c r="K763" s="222">
        <v>40</v>
      </c>
      <c r="L763" s="222">
        <v>85</v>
      </c>
      <c r="M763" s="222">
        <v>40</v>
      </c>
      <c r="N763" s="222">
        <v>65</v>
      </c>
      <c r="O763" s="222">
        <v>25</v>
      </c>
      <c r="P763" s="222">
        <v>200</v>
      </c>
      <c r="Q763" s="242">
        <v>0.4</v>
      </c>
      <c r="R763" s="243">
        <v>7.7</v>
      </c>
      <c r="S763" s="244" t="s">
        <v>3669</v>
      </c>
      <c r="T763" s="244" t="s">
        <v>3670</v>
      </c>
      <c r="U763" s="244" t="s">
        <v>3671</v>
      </c>
      <c r="V763" s="244" t="s">
        <v>3672</v>
      </c>
      <c r="W763" s="244"/>
    </row>
    <row r="764" customHeight="1" spans="1:23">
      <c r="A764" s="221">
        <v>617</v>
      </c>
      <c r="B764" s="221" t="s">
        <v>3673</v>
      </c>
      <c r="C764" s="220" t="s">
        <v>268</v>
      </c>
      <c r="D764" s="220" t="s">
        <v>354</v>
      </c>
      <c r="E764" s="220" t="s">
        <v>966</v>
      </c>
      <c r="F764" s="220" t="s">
        <v>979</v>
      </c>
      <c r="G764" s="220" t="s">
        <v>1122</v>
      </c>
      <c r="H764" s="220" t="s">
        <v>268</v>
      </c>
      <c r="I764" s="220" t="s">
        <v>354</v>
      </c>
      <c r="J764" s="220">
        <v>80</v>
      </c>
      <c r="K764" s="220">
        <v>70</v>
      </c>
      <c r="L764" s="220">
        <v>40</v>
      </c>
      <c r="M764" s="220">
        <v>100</v>
      </c>
      <c r="N764" s="220">
        <v>60</v>
      </c>
      <c r="O764" s="220">
        <v>145</v>
      </c>
      <c r="P764" s="220">
        <v>75</v>
      </c>
      <c r="Q764" s="239">
        <v>0.8</v>
      </c>
      <c r="R764" s="240">
        <v>25.3</v>
      </c>
      <c r="S764" s="241" t="s">
        <v>3674</v>
      </c>
      <c r="T764" s="241" t="s">
        <v>3675</v>
      </c>
      <c r="U764" s="241" t="s">
        <v>3671</v>
      </c>
      <c r="V764" s="241" t="s">
        <v>3676</v>
      </c>
      <c r="W764" s="241"/>
    </row>
    <row r="765" customHeight="1" spans="1:23">
      <c r="A765" s="223">
        <v>618</v>
      </c>
      <c r="B765" s="223" t="s">
        <v>3677</v>
      </c>
      <c r="C765" s="222" t="s">
        <v>266</v>
      </c>
      <c r="D765" s="222" t="s">
        <v>279</v>
      </c>
      <c r="E765" s="222" t="s">
        <v>488</v>
      </c>
      <c r="F765" s="222" t="s">
        <v>715</v>
      </c>
      <c r="G765" s="222" t="s">
        <v>511</v>
      </c>
      <c r="H765" s="222" t="s">
        <v>377</v>
      </c>
      <c r="I765" s="222" t="s">
        <v>981</v>
      </c>
      <c r="J765" s="222">
        <v>109</v>
      </c>
      <c r="K765" s="222">
        <v>66</v>
      </c>
      <c r="L765" s="222">
        <v>84</v>
      </c>
      <c r="M765" s="222">
        <v>81</v>
      </c>
      <c r="N765" s="222">
        <v>99</v>
      </c>
      <c r="O765" s="222">
        <v>32</v>
      </c>
      <c r="P765" s="222">
        <v>75</v>
      </c>
      <c r="Q765" s="242">
        <v>0.7</v>
      </c>
      <c r="R765" s="243">
        <v>11</v>
      </c>
      <c r="S765" s="244" t="s">
        <v>3678</v>
      </c>
      <c r="T765" s="244" t="s">
        <v>3679</v>
      </c>
      <c r="U765" s="244" t="s">
        <v>3680</v>
      </c>
      <c r="V765" s="244" t="s">
        <v>3681</v>
      </c>
      <c r="W765" s="244"/>
    </row>
    <row r="766" customHeight="1" spans="1:23">
      <c r="A766" s="223">
        <v>618.1</v>
      </c>
      <c r="B766" s="223" t="s">
        <v>3682</v>
      </c>
      <c r="C766" s="222" t="s">
        <v>266</v>
      </c>
      <c r="D766" s="222" t="s">
        <v>270</v>
      </c>
      <c r="E766" s="222" t="s">
        <v>3683</v>
      </c>
      <c r="F766" s="222" t="s">
        <v>3683</v>
      </c>
      <c r="G766" s="222" t="s">
        <v>3683</v>
      </c>
      <c r="H766" s="222" t="s">
        <v>377</v>
      </c>
      <c r="I766" s="222" t="s">
        <v>981</v>
      </c>
      <c r="J766" s="222">
        <v>109</v>
      </c>
      <c r="K766" s="222">
        <v>81</v>
      </c>
      <c r="L766" s="222">
        <v>99</v>
      </c>
      <c r="M766" s="222">
        <v>66</v>
      </c>
      <c r="N766" s="222">
        <v>84</v>
      </c>
      <c r="O766" s="222">
        <v>32</v>
      </c>
      <c r="P766" s="222">
        <v>75</v>
      </c>
      <c r="Q766" s="242">
        <v>0.7</v>
      </c>
      <c r="R766" s="243">
        <v>20.5</v>
      </c>
      <c r="S766" s="244" t="s">
        <v>3684</v>
      </c>
      <c r="T766" s="244" t="s">
        <v>3685</v>
      </c>
      <c r="U766" s="244" t="s">
        <v>3686</v>
      </c>
      <c r="V766" s="244" t="s">
        <v>3687</v>
      </c>
      <c r="W766" s="244"/>
    </row>
    <row r="767" customHeight="1" spans="1:23">
      <c r="A767" s="221">
        <v>619</v>
      </c>
      <c r="B767" s="221" t="s">
        <v>3688</v>
      </c>
      <c r="C767" s="220" t="s">
        <v>263</v>
      </c>
      <c r="D767" s="220" t="s">
        <v>354</v>
      </c>
      <c r="E767" s="220" t="s">
        <v>618</v>
      </c>
      <c r="F767" s="220" t="s">
        <v>910</v>
      </c>
      <c r="G767" s="220" t="s">
        <v>1121</v>
      </c>
      <c r="H767" s="220" t="s">
        <v>442</v>
      </c>
      <c r="I767" s="220" t="s">
        <v>791</v>
      </c>
      <c r="J767" s="220">
        <v>45</v>
      </c>
      <c r="K767" s="220">
        <v>85</v>
      </c>
      <c r="L767" s="220">
        <v>50</v>
      </c>
      <c r="M767" s="220">
        <v>55</v>
      </c>
      <c r="N767" s="220">
        <v>50</v>
      </c>
      <c r="O767" s="220">
        <v>65</v>
      </c>
      <c r="P767" s="220">
        <v>180</v>
      </c>
      <c r="Q767" s="239">
        <v>0.9</v>
      </c>
      <c r="R767" s="240">
        <v>20</v>
      </c>
      <c r="S767" s="241" t="s">
        <v>3689</v>
      </c>
      <c r="T767" s="241" t="s">
        <v>3690</v>
      </c>
      <c r="U767" s="241" t="s">
        <v>3691</v>
      </c>
      <c r="V767" s="241" t="s">
        <v>3692</v>
      </c>
      <c r="W767" s="241"/>
    </row>
    <row r="768" customHeight="1" spans="1:23">
      <c r="A768" s="223">
        <v>620</v>
      </c>
      <c r="B768" s="223" t="s">
        <v>3693</v>
      </c>
      <c r="C768" s="222" t="s">
        <v>263</v>
      </c>
      <c r="D768" s="222" t="s">
        <v>354</v>
      </c>
      <c r="E768" s="222" t="s">
        <v>618</v>
      </c>
      <c r="F768" s="222" t="s">
        <v>910</v>
      </c>
      <c r="G768" s="222" t="s">
        <v>1121</v>
      </c>
      <c r="H768" s="222" t="s">
        <v>442</v>
      </c>
      <c r="I768" s="222" t="s">
        <v>791</v>
      </c>
      <c r="J768" s="222">
        <v>65</v>
      </c>
      <c r="K768" s="222">
        <v>125</v>
      </c>
      <c r="L768" s="222">
        <v>60</v>
      </c>
      <c r="M768" s="222">
        <v>95</v>
      </c>
      <c r="N768" s="222">
        <v>60</v>
      </c>
      <c r="O768" s="222">
        <v>105</v>
      </c>
      <c r="P768" s="222">
        <v>45</v>
      </c>
      <c r="Q768" s="242">
        <v>1.4</v>
      </c>
      <c r="R768" s="243">
        <v>35.5</v>
      </c>
      <c r="S768" s="244" t="s">
        <v>3694</v>
      </c>
      <c r="T768" s="244" t="s">
        <v>3695</v>
      </c>
      <c r="U768" s="244" t="s">
        <v>3691</v>
      </c>
      <c r="V768" s="244" t="s">
        <v>3696</v>
      </c>
      <c r="W768" s="244"/>
    </row>
    <row r="769" customHeight="1" spans="1:23">
      <c r="A769" s="221">
        <v>621</v>
      </c>
      <c r="B769" s="221" t="s">
        <v>3697</v>
      </c>
      <c r="C769" s="220" t="s">
        <v>282</v>
      </c>
      <c r="D769" s="220" t="s">
        <v>354</v>
      </c>
      <c r="E769" s="220" t="s">
        <v>2271</v>
      </c>
      <c r="F769" s="220" t="s">
        <v>548</v>
      </c>
      <c r="G769" s="220" t="s">
        <v>1261</v>
      </c>
      <c r="H769" s="220" t="s">
        <v>282</v>
      </c>
      <c r="I769" s="220" t="s">
        <v>336</v>
      </c>
      <c r="J769" s="220">
        <v>77</v>
      </c>
      <c r="K769" s="220">
        <v>120</v>
      </c>
      <c r="L769" s="220">
        <v>90</v>
      </c>
      <c r="M769" s="220">
        <v>60</v>
      </c>
      <c r="N769" s="220">
        <v>90</v>
      </c>
      <c r="O769" s="220">
        <v>48</v>
      </c>
      <c r="P769" s="220">
        <v>45</v>
      </c>
      <c r="Q769" s="239">
        <v>1.6</v>
      </c>
      <c r="R769" s="240">
        <v>139</v>
      </c>
      <c r="S769" s="241" t="s">
        <v>3698</v>
      </c>
      <c r="T769" s="241" t="s">
        <v>3699</v>
      </c>
      <c r="U769" s="241" t="s">
        <v>3700</v>
      </c>
      <c r="V769" s="241" t="s">
        <v>3701</v>
      </c>
      <c r="W769" s="241"/>
    </row>
    <row r="770" customHeight="1" spans="1:23">
      <c r="A770" s="223">
        <v>622</v>
      </c>
      <c r="B770" s="223" t="s">
        <v>3702</v>
      </c>
      <c r="C770" s="222" t="s">
        <v>266</v>
      </c>
      <c r="D770" s="222" t="s">
        <v>269</v>
      </c>
      <c r="E770" s="222" t="s">
        <v>1129</v>
      </c>
      <c r="F770" s="222" t="s">
        <v>2793</v>
      </c>
      <c r="G770" s="222" t="s">
        <v>438</v>
      </c>
      <c r="H770" s="222" t="s">
        <v>856</v>
      </c>
      <c r="I770" s="222" t="s">
        <v>354</v>
      </c>
      <c r="J770" s="222">
        <v>59</v>
      </c>
      <c r="K770" s="222">
        <v>74</v>
      </c>
      <c r="L770" s="222">
        <v>50</v>
      </c>
      <c r="M770" s="222">
        <v>35</v>
      </c>
      <c r="N770" s="222">
        <v>50</v>
      </c>
      <c r="O770" s="222">
        <v>35</v>
      </c>
      <c r="P770" s="222">
        <v>190</v>
      </c>
      <c r="Q770" s="242">
        <v>1</v>
      </c>
      <c r="R770" s="243">
        <v>92</v>
      </c>
      <c r="S770" s="244" t="s">
        <v>3703</v>
      </c>
      <c r="T770" s="244" t="s">
        <v>3704</v>
      </c>
      <c r="U770" s="244"/>
      <c r="V770" s="244" t="s">
        <v>3705</v>
      </c>
      <c r="W770" s="244"/>
    </row>
    <row r="771" customHeight="1" spans="1:23">
      <c r="A771" s="221">
        <v>623</v>
      </c>
      <c r="B771" s="221" t="s">
        <v>3706</v>
      </c>
      <c r="C771" s="220" t="s">
        <v>266</v>
      </c>
      <c r="D771" s="220" t="s">
        <v>269</v>
      </c>
      <c r="E771" s="220" t="s">
        <v>1129</v>
      </c>
      <c r="F771" s="220" t="s">
        <v>2793</v>
      </c>
      <c r="G771" s="220" t="s">
        <v>438</v>
      </c>
      <c r="H771" s="220" t="s">
        <v>856</v>
      </c>
      <c r="I771" s="220" t="s">
        <v>354</v>
      </c>
      <c r="J771" s="220">
        <v>89</v>
      </c>
      <c r="K771" s="220">
        <v>124</v>
      </c>
      <c r="L771" s="220">
        <v>80</v>
      </c>
      <c r="M771" s="220">
        <v>55</v>
      </c>
      <c r="N771" s="220">
        <v>80</v>
      </c>
      <c r="O771" s="220">
        <v>55</v>
      </c>
      <c r="P771" s="220">
        <v>90</v>
      </c>
      <c r="Q771" s="239">
        <v>2.8</v>
      </c>
      <c r="R771" s="240">
        <v>330</v>
      </c>
      <c r="S771" s="241" t="s">
        <v>3707</v>
      </c>
      <c r="T771" s="241" t="s">
        <v>3708</v>
      </c>
      <c r="U771" s="241"/>
      <c r="V771" s="241" t="s">
        <v>3709</v>
      </c>
      <c r="W771" s="241"/>
    </row>
    <row r="772" customHeight="1" spans="1:23">
      <c r="A772" s="221">
        <v>623.1</v>
      </c>
      <c r="B772" s="221" t="s">
        <v>3710</v>
      </c>
      <c r="C772" s="220" t="s">
        <v>266</v>
      </c>
      <c r="D772" s="220" t="s">
        <v>269</v>
      </c>
      <c r="E772" s="220" t="s">
        <v>3711</v>
      </c>
      <c r="F772" s="220" t="s">
        <v>3711</v>
      </c>
      <c r="G772" s="220" t="s">
        <v>3711</v>
      </c>
      <c r="H772" s="220" t="s">
        <v>856</v>
      </c>
      <c r="I772" s="220" t="s">
        <v>354</v>
      </c>
      <c r="J772" s="220">
        <v>89</v>
      </c>
      <c r="K772" s="220">
        <v>159</v>
      </c>
      <c r="L772" s="220">
        <v>105</v>
      </c>
      <c r="M772" s="220">
        <v>70</v>
      </c>
      <c r="N772" s="220">
        <v>105</v>
      </c>
      <c r="O772" s="220">
        <v>55</v>
      </c>
      <c r="P772" s="220">
        <v>90</v>
      </c>
      <c r="Q772" s="239">
        <v>4</v>
      </c>
      <c r="R772" s="240">
        <v>330</v>
      </c>
      <c r="S772" s="241"/>
      <c r="T772" s="241"/>
      <c r="U772" s="241"/>
      <c r="V772" s="241"/>
      <c r="W772" s="241"/>
    </row>
    <row r="773" customHeight="1" spans="1:23">
      <c r="A773" s="223">
        <v>624</v>
      </c>
      <c r="B773" s="223" t="s">
        <v>3712</v>
      </c>
      <c r="C773" s="222" t="s">
        <v>283</v>
      </c>
      <c r="D773" s="222" t="s">
        <v>270</v>
      </c>
      <c r="E773" s="222" t="s">
        <v>742</v>
      </c>
      <c r="F773" s="222" t="s">
        <v>618</v>
      </c>
      <c r="G773" s="222" t="s">
        <v>1362</v>
      </c>
      <c r="H773" s="222" t="s">
        <v>791</v>
      </c>
      <c r="I773" s="222" t="s">
        <v>354</v>
      </c>
      <c r="J773" s="222">
        <v>45</v>
      </c>
      <c r="K773" s="222">
        <v>85</v>
      </c>
      <c r="L773" s="222">
        <v>70</v>
      </c>
      <c r="M773" s="222">
        <v>40</v>
      </c>
      <c r="N773" s="222">
        <v>40</v>
      </c>
      <c r="O773" s="222">
        <v>60</v>
      </c>
      <c r="P773" s="222">
        <v>120</v>
      </c>
      <c r="Q773" s="242">
        <v>0.5</v>
      </c>
      <c r="R773" s="243">
        <v>10.2</v>
      </c>
      <c r="S773" s="244" t="s">
        <v>3713</v>
      </c>
      <c r="T773" s="244" t="s">
        <v>3714</v>
      </c>
      <c r="U773" s="663" t="s">
        <v>3715</v>
      </c>
      <c r="V773" s="244" t="s">
        <v>3716</v>
      </c>
      <c r="W773" s="244"/>
    </row>
    <row r="774" customHeight="1" spans="1:23">
      <c r="A774" s="221">
        <v>625</v>
      </c>
      <c r="B774" s="221" t="s">
        <v>3717</v>
      </c>
      <c r="C774" s="220" t="s">
        <v>283</v>
      </c>
      <c r="D774" s="220" t="s">
        <v>270</v>
      </c>
      <c r="E774" s="220" t="s">
        <v>742</v>
      </c>
      <c r="F774" s="220" t="s">
        <v>618</v>
      </c>
      <c r="G774" s="220" t="s">
        <v>1362</v>
      </c>
      <c r="H774" s="220" t="s">
        <v>791</v>
      </c>
      <c r="I774" s="220" t="s">
        <v>354</v>
      </c>
      <c r="J774" s="220">
        <v>65</v>
      </c>
      <c r="K774" s="220">
        <v>125</v>
      </c>
      <c r="L774" s="220">
        <v>100</v>
      </c>
      <c r="M774" s="220">
        <v>60</v>
      </c>
      <c r="N774" s="220">
        <v>70</v>
      </c>
      <c r="O774" s="220">
        <v>70</v>
      </c>
      <c r="P774" s="220">
        <v>45</v>
      </c>
      <c r="Q774" s="239">
        <v>1.6</v>
      </c>
      <c r="R774" s="240">
        <v>70</v>
      </c>
      <c r="S774" s="241" t="s">
        <v>3718</v>
      </c>
      <c r="T774" s="241" t="s">
        <v>3719</v>
      </c>
      <c r="U774" s="662" t="s">
        <v>3715</v>
      </c>
      <c r="V774" s="241" t="s">
        <v>3720</v>
      </c>
      <c r="W774" s="241"/>
    </row>
    <row r="775" customHeight="1" spans="1:23">
      <c r="A775" s="223">
        <v>626</v>
      </c>
      <c r="B775" s="223" t="s">
        <v>3721</v>
      </c>
      <c r="C775" s="222" t="s">
        <v>262</v>
      </c>
      <c r="D775" s="222" t="s">
        <v>354</v>
      </c>
      <c r="E775" s="222" t="s">
        <v>1121</v>
      </c>
      <c r="F775" s="222" t="s">
        <v>1593</v>
      </c>
      <c r="G775" s="222" t="s">
        <v>1068</v>
      </c>
      <c r="H775" s="222" t="s">
        <v>442</v>
      </c>
      <c r="I775" s="222" t="s">
        <v>354</v>
      </c>
      <c r="J775" s="222">
        <v>95</v>
      </c>
      <c r="K775" s="222">
        <v>110</v>
      </c>
      <c r="L775" s="222">
        <v>95</v>
      </c>
      <c r="M775" s="222">
        <v>40</v>
      </c>
      <c r="N775" s="222">
        <v>95</v>
      </c>
      <c r="O775" s="222">
        <v>55</v>
      </c>
      <c r="P775" s="222">
        <v>45</v>
      </c>
      <c r="Q775" s="242">
        <v>1.6</v>
      </c>
      <c r="R775" s="243">
        <v>94.5</v>
      </c>
      <c r="S775" s="244" t="s">
        <v>3722</v>
      </c>
      <c r="T775" s="244" t="s">
        <v>3723</v>
      </c>
      <c r="U775" s="244" t="s">
        <v>3724</v>
      </c>
      <c r="V775" s="244" t="s">
        <v>3725</v>
      </c>
      <c r="W775" s="244"/>
    </row>
    <row r="776" customHeight="1" spans="1:23">
      <c r="A776" s="221">
        <v>627</v>
      </c>
      <c r="B776" s="221" t="s">
        <v>3726</v>
      </c>
      <c r="C776" s="220" t="s">
        <v>262</v>
      </c>
      <c r="D776" s="220" t="s">
        <v>264</v>
      </c>
      <c r="E776" s="220" t="s">
        <v>424</v>
      </c>
      <c r="F776" s="220" t="s">
        <v>548</v>
      </c>
      <c r="G776" s="220" t="s">
        <v>441</v>
      </c>
      <c r="H776" s="220" t="s">
        <v>264</v>
      </c>
      <c r="I776" s="220" t="s">
        <v>354</v>
      </c>
      <c r="J776" s="220">
        <v>70</v>
      </c>
      <c r="K776" s="220">
        <v>83</v>
      </c>
      <c r="L776" s="220">
        <v>50</v>
      </c>
      <c r="M776" s="220">
        <v>37</v>
      </c>
      <c r="N776" s="220">
        <v>50</v>
      </c>
      <c r="O776" s="220">
        <v>60</v>
      </c>
      <c r="P776" s="220">
        <v>190</v>
      </c>
      <c r="Q776" s="239">
        <v>0.5</v>
      </c>
      <c r="R776" s="240">
        <v>10.5</v>
      </c>
      <c r="S776" s="241" t="s">
        <v>3727</v>
      </c>
      <c r="T776" s="241" t="s">
        <v>3728</v>
      </c>
      <c r="U776" s="241">
        <v>2490355</v>
      </c>
      <c r="V776" s="241" t="s">
        <v>3729</v>
      </c>
      <c r="W776" s="241"/>
    </row>
    <row r="777" customHeight="1" spans="1:23">
      <c r="A777" s="223">
        <v>628</v>
      </c>
      <c r="B777" s="223" t="s">
        <v>3730</v>
      </c>
      <c r="C777" s="222" t="s">
        <v>262</v>
      </c>
      <c r="D777" s="222" t="s">
        <v>264</v>
      </c>
      <c r="E777" s="222" t="s">
        <v>424</v>
      </c>
      <c r="F777" s="222" t="s">
        <v>548</v>
      </c>
      <c r="G777" s="222" t="s">
        <v>742</v>
      </c>
      <c r="H777" s="222" t="s">
        <v>264</v>
      </c>
      <c r="I777" s="222" t="s">
        <v>354</v>
      </c>
      <c r="J777" s="222">
        <v>100</v>
      </c>
      <c r="K777" s="222">
        <v>123</v>
      </c>
      <c r="L777" s="222">
        <v>75</v>
      </c>
      <c r="M777" s="222">
        <v>57</v>
      </c>
      <c r="N777" s="222">
        <v>75</v>
      </c>
      <c r="O777" s="222">
        <v>80</v>
      </c>
      <c r="P777" s="222">
        <v>60</v>
      </c>
      <c r="Q777" s="242">
        <v>1.5</v>
      </c>
      <c r="R777" s="243">
        <v>41</v>
      </c>
      <c r="S777" s="244" t="s">
        <v>3731</v>
      </c>
      <c r="T777" s="244" t="s">
        <v>3732</v>
      </c>
      <c r="U777" s="244">
        <v>2490355</v>
      </c>
      <c r="V777" s="244" t="s">
        <v>3733</v>
      </c>
      <c r="W777" s="244"/>
    </row>
    <row r="778" customHeight="1" spans="1:23">
      <c r="A778" s="223">
        <v>628.1</v>
      </c>
      <c r="B778" s="223" t="s">
        <v>3734</v>
      </c>
      <c r="C778" s="222" t="s">
        <v>280</v>
      </c>
      <c r="D778" s="222" t="s">
        <v>264</v>
      </c>
      <c r="E778" s="222" t="s">
        <v>424</v>
      </c>
      <c r="F778" s="222" t="s">
        <v>548</v>
      </c>
      <c r="G778" s="222" t="s">
        <v>405</v>
      </c>
      <c r="H778" s="222" t="s">
        <v>264</v>
      </c>
      <c r="I778" s="222" t="s">
        <v>354</v>
      </c>
      <c r="J778" s="222">
        <v>110</v>
      </c>
      <c r="K778" s="222">
        <v>83</v>
      </c>
      <c r="L778" s="222">
        <v>70</v>
      </c>
      <c r="M778" s="222">
        <v>112</v>
      </c>
      <c r="N778" s="222">
        <v>70</v>
      </c>
      <c r="O778" s="222">
        <v>65</v>
      </c>
      <c r="P778" s="222">
        <v>60</v>
      </c>
      <c r="Q778" s="242">
        <v>1.7</v>
      </c>
      <c r="R778" s="243">
        <v>43.4</v>
      </c>
      <c r="S778" s="244" t="s">
        <v>3735</v>
      </c>
      <c r="T778" s="244" t="s">
        <v>3736</v>
      </c>
      <c r="U778" s="244">
        <v>2490355</v>
      </c>
      <c r="V778" s="244"/>
      <c r="W778" s="244"/>
    </row>
    <row r="779" customHeight="1" spans="1:23">
      <c r="A779" s="221">
        <v>629</v>
      </c>
      <c r="B779" s="221" t="s">
        <v>3737</v>
      </c>
      <c r="C779" s="220" t="s">
        <v>283</v>
      </c>
      <c r="D779" s="220" t="s">
        <v>264</v>
      </c>
      <c r="E779" s="220" t="s">
        <v>426</v>
      </c>
      <c r="F779" s="220" t="s">
        <v>1006</v>
      </c>
      <c r="G779" s="220" t="s">
        <v>1037</v>
      </c>
      <c r="H779" s="220" t="s">
        <v>264</v>
      </c>
      <c r="I779" s="220" t="s">
        <v>354</v>
      </c>
      <c r="J779" s="220">
        <v>70</v>
      </c>
      <c r="K779" s="220">
        <v>55</v>
      </c>
      <c r="L779" s="220">
        <v>75</v>
      </c>
      <c r="M779" s="220">
        <v>45</v>
      </c>
      <c r="N779" s="220">
        <v>65</v>
      </c>
      <c r="O779" s="220">
        <v>60</v>
      </c>
      <c r="P779" s="220">
        <v>190</v>
      </c>
      <c r="Q779" s="239">
        <v>0.5</v>
      </c>
      <c r="R779" s="240">
        <v>9</v>
      </c>
      <c r="S779" s="241" t="s">
        <v>3738</v>
      </c>
      <c r="T779" s="241" t="s">
        <v>3739</v>
      </c>
      <c r="U779" s="241" t="s">
        <v>3740</v>
      </c>
      <c r="V779" s="241" t="s">
        <v>3741</v>
      </c>
      <c r="W779" s="241"/>
    </row>
    <row r="780" customHeight="1" spans="1:23">
      <c r="A780" s="223">
        <v>630</v>
      </c>
      <c r="B780" s="223" t="s">
        <v>3742</v>
      </c>
      <c r="C780" s="222" t="s">
        <v>283</v>
      </c>
      <c r="D780" s="222" t="s">
        <v>264</v>
      </c>
      <c r="E780" s="222" t="s">
        <v>426</v>
      </c>
      <c r="F780" s="222" t="s">
        <v>1006</v>
      </c>
      <c r="G780" s="222" t="s">
        <v>1037</v>
      </c>
      <c r="H780" s="222" t="s">
        <v>264</v>
      </c>
      <c r="I780" s="222" t="s">
        <v>354</v>
      </c>
      <c r="J780" s="222">
        <v>110</v>
      </c>
      <c r="K780" s="222">
        <v>65</v>
      </c>
      <c r="L780" s="222">
        <v>105</v>
      </c>
      <c r="M780" s="222">
        <v>55</v>
      </c>
      <c r="N780" s="222">
        <v>95</v>
      </c>
      <c r="O780" s="222">
        <v>80</v>
      </c>
      <c r="P780" s="222">
        <v>60</v>
      </c>
      <c r="Q780" s="242">
        <v>1.2</v>
      </c>
      <c r="R780" s="243">
        <v>39.5</v>
      </c>
      <c r="S780" s="244" t="s">
        <v>3743</v>
      </c>
      <c r="T780" s="244" t="s">
        <v>3744</v>
      </c>
      <c r="U780" s="244" t="s">
        <v>3740</v>
      </c>
      <c r="V780" s="244" t="s">
        <v>3745</v>
      </c>
      <c r="W780" s="244"/>
    </row>
    <row r="781" customHeight="1" spans="1:23">
      <c r="A781" s="221">
        <v>631</v>
      </c>
      <c r="B781" s="221" t="s">
        <v>3746</v>
      </c>
      <c r="C781" s="220" t="s">
        <v>276</v>
      </c>
      <c r="D781" s="220" t="s">
        <v>354</v>
      </c>
      <c r="E781" s="220" t="s">
        <v>449</v>
      </c>
      <c r="F781" s="220" t="s">
        <v>583</v>
      </c>
      <c r="G781" s="220" t="s">
        <v>2305</v>
      </c>
      <c r="H781" s="220" t="s">
        <v>442</v>
      </c>
      <c r="I781" s="220" t="s">
        <v>354</v>
      </c>
      <c r="J781" s="220">
        <v>85</v>
      </c>
      <c r="K781" s="220">
        <v>97</v>
      </c>
      <c r="L781" s="220">
        <v>66</v>
      </c>
      <c r="M781" s="220">
        <v>105</v>
      </c>
      <c r="N781" s="220">
        <v>66</v>
      </c>
      <c r="O781" s="220">
        <v>65</v>
      </c>
      <c r="P781" s="220">
        <v>90</v>
      </c>
      <c r="Q781" s="239">
        <v>1.4</v>
      </c>
      <c r="R781" s="240">
        <v>58</v>
      </c>
      <c r="S781" s="241" t="s">
        <v>3747</v>
      </c>
      <c r="T781" s="241" t="s">
        <v>3748</v>
      </c>
      <c r="U781" s="241" t="s">
        <v>3749</v>
      </c>
      <c r="V781" s="241" t="s">
        <v>3750</v>
      </c>
      <c r="W781" s="241"/>
    </row>
    <row r="782" customHeight="1" spans="1:23">
      <c r="A782" s="223">
        <v>632</v>
      </c>
      <c r="B782" s="223" t="s">
        <v>3751</v>
      </c>
      <c r="C782" s="222" t="s">
        <v>268</v>
      </c>
      <c r="D782" s="222" t="s">
        <v>270</v>
      </c>
      <c r="E782" s="222" t="s">
        <v>415</v>
      </c>
      <c r="F782" s="222" t="s">
        <v>441</v>
      </c>
      <c r="G782" s="222" t="s">
        <v>2113</v>
      </c>
      <c r="H782" s="222" t="s">
        <v>268</v>
      </c>
      <c r="I782" s="222" t="s">
        <v>354</v>
      </c>
      <c r="J782" s="222">
        <v>58</v>
      </c>
      <c r="K782" s="222">
        <v>109</v>
      </c>
      <c r="L782" s="222">
        <v>112</v>
      </c>
      <c r="M782" s="222">
        <v>48</v>
      </c>
      <c r="N782" s="222">
        <v>48</v>
      </c>
      <c r="O782" s="222">
        <v>109</v>
      </c>
      <c r="P782" s="222">
        <v>90</v>
      </c>
      <c r="Q782" s="242">
        <v>0.3</v>
      </c>
      <c r="R782" s="243">
        <v>33</v>
      </c>
      <c r="S782" s="244" t="s">
        <v>3752</v>
      </c>
      <c r="T782" s="244" t="s">
        <v>3753</v>
      </c>
      <c r="U782" s="244" t="s">
        <v>3754</v>
      </c>
      <c r="V782" s="244" t="s">
        <v>3755</v>
      </c>
      <c r="W782" s="244"/>
    </row>
    <row r="783" customHeight="1" spans="1:23">
      <c r="A783" s="221">
        <v>633</v>
      </c>
      <c r="B783" s="221" t="s">
        <v>3756</v>
      </c>
      <c r="C783" s="220" t="s">
        <v>283</v>
      </c>
      <c r="D783" s="220" t="s">
        <v>282</v>
      </c>
      <c r="E783" s="220" t="s">
        <v>441</v>
      </c>
      <c r="F783" s="220" t="s">
        <v>441</v>
      </c>
      <c r="G783" s="220" t="s">
        <v>441</v>
      </c>
      <c r="H783" s="220" t="s">
        <v>282</v>
      </c>
      <c r="I783" s="220" t="s">
        <v>354</v>
      </c>
      <c r="J783" s="220">
        <v>52</v>
      </c>
      <c r="K783" s="220">
        <v>65</v>
      </c>
      <c r="L783" s="220">
        <v>50</v>
      </c>
      <c r="M783" s="220">
        <v>45</v>
      </c>
      <c r="N783" s="220">
        <v>50</v>
      </c>
      <c r="O783" s="220">
        <v>38</v>
      </c>
      <c r="P783" s="220">
        <v>45</v>
      </c>
      <c r="Q783" s="239">
        <v>0.8</v>
      </c>
      <c r="R783" s="240">
        <v>17.3</v>
      </c>
      <c r="S783" s="241" t="s">
        <v>3757</v>
      </c>
      <c r="T783" s="241" t="s">
        <v>3758</v>
      </c>
      <c r="U783" s="241" t="s">
        <v>3759</v>
      </c>
      <c r="V783" s="241" t="s">
        <v>3760</v>
      </c>
      <c r="W783" s="241"/>
    </row>
    <row r="784" customHeight="1" spans="1:23">
      <c r="A784" s="223">
        <v>634</v>
      </c>
      <c r="B784" s="223" t="s">
        <v>3761</v>
      </c>
      <c r="C784" s="222" t="s">
        <v>283</v>
      </c>
      <c r="D784" s="222" t="s">
        <v>282</v>
      </c>
      <c r="E784" s="222" t="s">
        <v>441</v>
      </c>
      <c r="F784" s="222" t="s">
        <v>441</v>
      </c>
      <c r="G784" s="222" t="s">
        <v>441</v>
      </c>
      <c r="H784" s="222" t="s">
        <v>282</v>
      </c>
      <c r="I784" s="222" t="s">
        <v>354</v>
      </c>
      <c r="J784" s="222">
        <v>72</v>
      </c>
      <c r="K784" s="222">
        <v>85</v>
      </c>
      <c r="L784" s="222">
        <v>70</v>
      </c>
      <c r="M784" s="222">
        <v>65</v>
      </c>
      <c r="N784" s="222">
        <v>70</v>
      </c>
      <c r="O784" s="222">
        <v>58</v>
      </c>
      <c r="P784" s="222">
        <v>45</v>
      </c>
      <c r="Q784" s="242">
        <v>1.4</v>
      </c>
      <c r="R784" s="243">
        <v>50</v>
      </c>
      <c r="S784" s="244" t="s">
        <v>3762</v>
      </c>
      <c r="T784" s="244" t="s">
        <v>3763</v>
      </c>
      <c r="U784" s="244" t="s">
        <v>3759</v>
      </c>
      <c r="V784" s="244" t="s">
        <v>3760</v>
      </c>
      <c r="W784" s="244"/>
    </row>
    <row r="785" customHeight="1" spans="1:23">
      <c r="A785" s="221">
        <v>635</v>
      </c>
      <c r="B785" s="221" t="s">
        <v>3764</v>
      </c>
      <c r="C785" s="220" t="s">
        <v>283</v>
      </c>
      <c r="D785" s="220" t="s">
        <v>282</v>
      </c>
      <c r="E785" s="220" t="s">
        <v>1018</v>
      </c>
      <c r="F785" s="220" t="s">
        <v>1018</v>
      </c>
      <c r="G785" s="220" t="s">
        <v>1018</v>
      </c>
      <c r="H785" s="220" t="s">
        <v>282</v>
      </c>
      <c r="I785" s="220" t="s">
        <v>354</v>
      </c>
      <c r="J785" s="220">
        <v>92</v>
      </c>
      <c r="K785" s="220">
        <v>105</v>
      </c>
      <c r="L785" s="220">
        <v>90</v>
      </c>
      <c r="M785" s="220">
        <v>125</v>
      </c>
      <c r="N785" s="220">
        <v>90</v>
      </c>
      <c r="O785" s="220">
        <v>98</v>
      </c>
      <c r="P785" s="220">
        <v>45</v>
      </c>
      <c r="Q785" s="239">
        <v>1.8</v>
      </c>
      <c r="R785" s="240">
        <v>160</v>
      </c>
      <c r="S785" s="241" t="s">
        <v>3765</v>
      </c>
      <c r="T785" s="241" t="s">
        <v>3766</v>
      </c>
      <c r="U785" s="241" t="s">
        <v>3759</v>
      </c>
      <c r="V785" s="241" t="s">
        <v>3767</v>
      </c>
      <c r="W785" s="241"/>
    </row>
    <row r="786" customHeight="1" spans="1:23">
      <c r="A786" s="223">
        <v>636</v>
      </c>
      <c r="B786" s="223" t="s">
        <v>3768</v>
      </c>
      <c r="C786" s="222" t="s">
        <v>268</v>
      </c>
      <c r="D786" s="222" t="s">
        <v>276</v>
      </c>
      <c r="E786" s="222" t="s">
        <v>886</v>
      </c>
      <c r="F786" s="222" t="s">
        <v>886</v>
      </c>
      <c r="G786" s="222" t="s">
        <v>415</v>
      </c>
      <c r="H786" s="222" t="s">
        <v>268</v>
      </c>
      <c r="I786" s="222" t="s">
        <v>354</v>
      </c>
      <c r="J786" s="222">
        <v>55</v>
      </c>
      <c r="K786" s="222">
        <v>85</v>
      </c>
      <c r="L786" s="222">
        <v>55</v>
      </c>
      <c r="M786" s="222">
        <v>50</v>
      </c>
      <c r="N786" s="222">
        <v>55</v>
      </c>
      <c r="O786" s="222">
        <v>60</v>
      </c>
      <c r="P786" s="222">
        <v>45</v>
      </c>
      <c r="Q786" s="242">
        <v>1.1</v>
      </c>
      <c r="R786" s="243">
        <v>28.8</v>
      </c>
      <c r="S786" s="244" t="s">
        <v>3769</v>
      </c>
      <c r="T786" s="244" t="s">
        <v>3770</v>
      </c>
      <c r="U786" s="244" t="s">
        <v>3771</v>
      </c>
      <c r="V786" s="244" t="s">
        <v>3772</v>
      </c>
      <c r="W786" s="244"/>
    </row>
    <row r="787" customHeight="1" spans="1:23">
      <c r="A787" s="221">
        <v>637</v>
      </c>
      <c r="B787" s="221" t="s">
        <v>3773</v>
      </c>
      <c r="C787" s="220" t="s">
        <v>268</v>
      </c>
      <c r="D787" s="220" t="s">
        <v>276</v>
      </c>
      <c r="E787" s="220" t="s">
        <v>886</v>
      </c>
      <c r="F787" s="220" t="s">
        <v>886</v>
      </c>
      <c r="G787" s="220" t="s">
        <v>415</v>
      </c>
      <c r="H787" s="220" t="s">
        <v>268</v>
      </c>
      <c r="I787" s="220" t="s">
        <v>354</v>
      </c>
      <c r="J787" s="220">
        <v>85</v>
      </c>
      <c r="K787" s="220">
        <v>60</v>
      </c>
      <c r="L787" s="220">
        <v>65</v>
      </c>
      <c r="M787" s="220">
        <v>135</v>
      </c>
      <c r="N787" s="220">
        <v>105</v>
      </c>
      <c r="O787" s="220">
        <v>100</v>
      </c>
      <c r="P787" s="220">
        <v>15</v>
      </c>
      <c r="Q787" s="239">
        <v>1.6</v>
      </c>
      <c r="R787" s="240">
        <v>46</v>
      </c>
      <c r="S787" s="241" t="s">
        <v>3774</v>
      </c>
      <c r="T787" s="241" t="s">
        <v>3775</v>
      </c>
      <c r="U787" s="241" t="s">
        <v>3771</v>
      </c>
      <c r="V787" s="241" t="s">
        <v>3776</v>
      </c>
      <c r="W787" s="241"/>
    </row>
    <row r="788" customHeight="1" spans="1:23">
      <c r="A788" s="223">
        <v>638</v>
      </c>
      <c r="B788" s="223" t="s">
        <v>3777</v>
      </c>
      <c r="C788" s="222" t="s">
        <v>270</v>
      </c>
      <c r="D788" s="222" t="s">
        <v>263</v>
      </c>
      <c r="E788" s="222" t="s">
        <v>754</v>
      </c>
      <c r="F788" s="222" t="s">
        <v>754</v>
      </c>
      <c r="G788" s="222" t="s">
        <v>754</v>
      </c>
      <c r="H788" s="222" t="s">
        <v>543</v>
      </c>
      <c r="I788" s="222" t="s">
        <v>354</v>
      </c>
      <c r="J788" s="222">
        <v>91</v>
      </c>
      <c r="K788" s="222">
        <v>90</v>
      </c>
      <c r="L788" s="222">
        <v>129</v>
      </c>
      <c r="M788" s="222">
        <v>90</v>
      </c>
      <c r="N788" s="222">
        <v>72</v>
      </c>
      <c r="O788" s="222">
        <v>108</v>
      </c>
      <c r="P788" s="222">
        <v>3</v>
      </c>
      <c r="Q788" s="242">
        <v>2.1</v>
      </c>
      <c r="R788" s="243">
        <v>250</v>
      </c>
      <c r="S788" s="244" t="s">
        <v>3778</v>
      </c>
      <c r="T788" s="244" t="s">
        <v>3779</v>
      </c>
      <c r="U788" s="244"/>
      <c r="V788" s="244" t="s">
        <v>3780</v>
      </c>
      <c r="W788" s="244"/>
    </row>
    <row r="789" customHeight="1" spans="1:23">
      <c r="A789" s="221">
        <v>639</v>
      </c>
      <c r="B789" s="221" t="s">
        <v>3781</v>
      </c>
      <c r="C789" s="220" t="s">
        <v>267</v>
      </c>
      <c r="D789" s="220" t="s">
        <v>263</v>
      </c>
      <c r="E789" s="220" t="s">
        <v>754</v>
      </c>
      <c r="F789" s="220" t="s">
        <v>754</v>
      </c>
      <c r="G789" s="220" t="s">
        <v>754</v>
      </c>
      <c r="H789" s="220" t="s">
        <v>543</v>
      </c>
      <c r="I789" s="220" t="s">
        <v>354</v>
      </c>
      <c r="J789" s="220">
        <v>91</v>
      </c>
      <c r="K789" s="220">
        <v>129</v>
      </c>
      <c r="L789" s="220">
        <v>90</v>
      </c>
      <c r="M789" s="220">
        <v>72</v>
      </c>
      <c r="N789" s="220">
        <v>90</v>
      </c>
      <c r="O789" s="220">
        <v>108</v>
      </c>
      <c r="P789" s="220">
        <v>3</v>
      </c>
      <c r="Q789" s="239">
        <v>1.9</v>
      </c>
      <c r="R789" s="240">
        <v>260</v>
      </c>
      <c r="S789" s="241" t="s">
        <v>3782</v>
      </c>
      <c r="T789" s="241" t="s">
        <v>3783</v>
      </c>
      <c r="U789" s="241"/>
      <c r="V789" s="241" t="s">
        <v>3784</v>
      </c>
      <c r="W789" s="241"/>
    </row>
    <row r="790" customHeight="1" spans="1:23">
      <c r="A790" s="223">
        <v>640</v>
      </c>
      <c r="B790" s="223" t="s">
        <v>3785</v>
      </c>
      <c r="C790" s="222" t="s">
        <v>278</v>
      </c>
      <c r="D790" s="222" t="s">
        <v>263</v>
      </c>
      <c r="E790" s="222" t="s">
        <v>754</v>
      </c>
      <c r="F790" s="222" t="s">
        <v>754</v>
      </c>
      <c r="G790" s="222" t="s">
        <v>754</v>
      </c>
      <c r="H790" s="222" t="s">
        <v>543</v>
      </c>
      <c r="I790" s="222" t="s">
        <v>354</v>
      </c>
      <c r="J790" s="222">
        <v>91</v>
      </c>
      <c r="K790" s="222">
        <v>90</v>
      </c>
      <c r="L790" s="222">
        <v>72</v>
      </c>
      <c r="M790" s="222">
        <v>90</v>
      </c>
      <c r="N790" s="222">
        <v>129</v>
      </c>
      <c r="O790" s="222">
        <v>108</v>
      </c>
      <c r="P790" s="222">
        <v>3</v>
      </c>
      <c r="Q790" s="242">
        <v>2</v>
      </c>
      <c r="R790" s="243">
        <v>200</v>
      </c>
      <c r="S790" s="244" t="s">
        <v>3786</v>
      </c>
      <c r="T790" s="244" t="s">
        <v>3787</v>
      </c>
      <c r="U790" s="244"/>
      <c r="V790" s="244" t="s">
        <v>3788</v>
      </c>
      <c r="W790" s="244"/>
    </row>
    <row r="791" customHeight="1" spans="1:23">
      <c r="A791" s="221">
        <v>641</v>
      </c>
      <c r="B791" s="221" t="s">
        <v>3789</v>
      </c>
      <c r="C791" s="220" t="s">
        <v>264</v>
      </c>
      <c r="D791" s="220" t="s">
        <v>354</v>
      </c>
      <c r="E791" s="220" t="s">
        <v>1665</v>
      </c>
      <c r="F791" s="220" t="s">
        <v>1665</v>
      </c>
      <c r="G791" s="220" t="s">
        <v>742</v>
      </c>
      <c r="H791" s="220" t="s">
        <v>543</v>
      </c>
      <c r="I791" s="220" t="s">
        <v>354</v>
      </c>
      <c r="J791" s="220">
        <v>79</v>
      </c>
      <c r="K791" s="220">
        <v>115</v>
      </c>
      <c r="L791" s="220">
        <v>70</v>
      </c>
      <c r="M791" s="220">
        <v>125</v>
      </c>
      <c r="N791" s="220">
        <v>80</v>
      </c>
      <c r="O791" s="220">
        <v>111</v>
      </c>
      <c r="P791" s="220">
        <v>3</v>
      </c>
      <c r="Q791" s="239">
        <v>1.5</v>
      </c>
      <c r="R791" s="240">
        <v>63</v>
      </c>
      <c r="S791" s="241" t="s">
        <v>3790</v>
      </c>
      <c r="T791" s="241" t="s">
        <v>3791</v>
      </c>
      <c r="U791" s="241"/>
      <c r="V791" s="241" t="s">
        <v>3792</v>
      </c>
      <c r="W791" s="241"/>
    </row>
    <row r="792" customHeight="1" spans="1:23">
      <c r="A792" s="221">
        <v>641.1</v>
      </c>
      <c r="B792" s="221" t="s">
        <v>3793</v>
      </c>
      <c r="C792" s="220" t="s">
        <v>264</v>
      </c>
      <c r="D792" s="220" t="s">
        <v>354</v>
      </c>
      <c r="E792" s="220" t="s">
        <v>910</v>
      </c>
      <c r="F792" s="220" t="s">
        <v>910</v>
      </c>
      <c r="G792" s="220" t="s">
        <v>910</v>
      </c>
      <c r="H792" s="220" t="s">
        <v>543</v>
      </c>
      <c r="I792" s="220" t="s">
        <v>354</v>
      </c>
      <c r="J792" s="220">
        <v>79</v>
      </c>
      <c r="K792" s="220">
        <v>100</v>
      </c>
      <c r="L792" s="220">
        <v>80</v>
      </c>
      <c r="M792" s="220">
        <v>110</v>
      </c>
      <c r="N792" s="220">
        <v>90</v>
      </c>
      <c r="O792" s="220">
        <v>121</v>
      </c>
      <c r="P792" s="220">
        <v>3</v>
      </c>
      <c r="Q792" s="239">
        <v>1.4</v>
      </c>
      <c r="R792" s="240">
        <v>63</v>
      </c>
      <c r="S792" s="241"/>
      <c r="T792" s="241"/>
      <c r="U792" s="241"/>
      <c r="V792" s="241"/>
      <c r="W792" s="241"/>
    </row>
    <row r="793" customHeight="1" spans="1:23">
      <c r="A793" s="223">
        <v>642</v>
      </c>
      <c r="B793" s="223" t="s">
        <v>3794</v>
      </c>
      <c r="C793" s="222" t="s">
        <v>279</v>
      </c>
      <c r="D793" s="222" t="s">
        <v>264</v>
      </c>
      <c r="E793" s="222" t="s">
        <v>1665</v>
      </c>
      <c r="F793" s="222" t="s">
        <v>1665</v>
      </c>
      <c r="G793" s="222" t="s">
        <v>742</v>
      </c>
      <c r="H793" s="222" t="s">
        <v>543</v>
      </c>
      <c r="I793" s="222" t="s">
        <v>354</v>
      </c>
      <c r="J793" s="222">
        <v>79</v>
      </c>
      <c r="K793" s="222">
        <v>115</v>
      </c>
      <c r="L793" s="222">
        <v>70</v>
      </c>
      <c r="M793" s="222">
        <v>125</v>
      </c>
      <c r="N793" s="222">
        <v>80</v>
      </c>
      <c r="O793" s="222">
        <v>111</v>
      </c>
      <c r="P793" s="222">
        <v>3</v>
      </c>
      <c r="Q793" s="242">
        <v>1.5</v>
      </c>
      <c r="R793" s="243">
        <v>65</v>
      </c>
      <c r="S793" s="244" t="s">
        <v>3795</v>
      </c>
      <c r="T793" s="244" t="s">
        <v>3796</v>
      </c>
      <c r="U793" s="244"/>
      <c r="V793" s="244" t="s">
        <v>3797</v>
      </c>
      <c r="W793" s="244"/>
    </row>
    <row r="794" customHeight="1" spans="1:23">
      <c r="A794" s="223">
        <v>642.1</v>
      </c>
      <c r="B794" s="223" t="s">
        <v>3798</v>
      </c>
      <c r="C794" s="222" t="s">
        <v>279</v>
      </c>
      <c r="D794" s="222" t="s">
        <v>264</v>
      </c>
      <c r="E794" s="222" t="s">
        <v>1322</v>
      </c>
      <c r="F794" s="222" t="s">
        <v>1322</v>
      </c>
      <c r="G794" s="222" t="s">
        <v>1322</v>
      </c>
      <c r="H794" s="222" t="s">
        <v>543</v>
      </c>
      <c r="I794" s="222" t="s">
        <v>354</v>
      </c>
      <c r="J794" s="222">
        <v>79</v>
      </c>
      <c r="K794" s="222">
        <v>105</v>
      </c>
      <c r="L794" s="222">
        <v>70</v>
      </c>
      <c r="M794" s="222">
        <v>145</v>
      </c>
      <c r="N794" s="222">
        <v>80</v>
      </c>
      <c r="O794" s="222">
        <v>101</v>
      </c>
      <c r="P794" s="222">
        <v>3</v>
      </c>
      <c r="Q794" s="242">
        <v>3</v>
      </c>
      <c r="R794" s="243">
        <v>65</v>
      </c>
      <c r="S794" s="244"/>
      <c r="T794" s="244"/>
      <c r="U794" s="244"/>
      <c r="V794" s="244"/>
      <c r="W794" s="244"/>
    </row>
    <row r="795" customHeight="1" spans="1:23">
      <c r="A795" s="221">
        <v>643</v>
      </c>
      <c r="B795" s="221" t="s">
        <v>3799</v>
      </c>
      <c r="C795" s="220" t="s">
        <v>282</v>
      </c>
      <c r="D795" s="220" t="s">
        <v>276</v>
      </c>
      <c r="E795" s="220" t="s">
        <v>3800</v>
      </c>
      <c r="F795" s="220" t="s">
        <v>3800</v>
      </c>
      <c r="G795" s="220" t="s">
        <v>3800</v>
      </c>
      <c r="H795" s="220" t="s">
        <v>543</v>
      </c>
      <c r="I795" s="220" t="s">
        <v>354</v>
      </c>
      <c r="J795" s="220">
        <v>100</v>
      </c>
      <c r="K795" s="220">
        <v>120</v>
      </c>
      <c r="L795" s="220">
        <v>100</v>
      </c>
      <c r="M795" s="220">
        <v>150</v>
      </c>
      <c r="N795" s="220">
        <v>120</v>
      </c>
      <c r="O795" s="220">
        <v>90</v>
      </c>
      <c r="P795" s="220">
        <v>3</v>
      </c>
      <c r="Q795" s="239">
        <v>3.2</v>
      </c>
      <c r="R795" s="240">
        <v>330</v>
      </c>
      <c r="S795" s="241" t="s">
        <v>3801</v>
      </c>
      <c r="T795" s="241" t="s">
        <v>3802</v>
      </c>
      <c r="U795" s="241"/>
      <c r="V795" s="241" t="s">
        <v>3803</v>
      </c>
      <c r="W795" s="241" t="s">
        <v>3804</v>
      </c>
    </row>
    <row r="796" customHeight="1" spans="1:23">
      <c r="A796" s="223">
        <v>644</v>
      </c>
      <c r="B796" s="223" t="s">
        <v>3805</v>
      </c>
      <c r="C796" s="222" t="s">
        <v>282</v>
      </c>
      <c r="D796" s="222" t="s">
        <v>279</v>
      </c>
      <c r="E796" s="222" t="s">
        <v>3806</v>
      </c>
      <c r="F796" s="222" t="s">
        <v>3806</v>
      </c>
      <c r="G796" s="222" t="s">
        <v>3806</v>
      </c>
      <c r="H796" s="222" t="s">
        <v>543</v>
      </c>
      <c r="I796" s="222" t="s">
        <v>354</v>
      </c>
      <c r="J796" s="222">
        <v>100</v>
      </c>
      <c r="K796" s="222">
        <v>150</v>
      </c>
      <c r="L796" s="222">
        <v>120</v>
      </c>
      <c r="M796" s="222">
        <v>120</v>
      </c>
      <c r="N796" s="222">
        <v>100</v>
      </c>
      <c r="O796" s="222">
        <v>90</v>
      </c>
      <c r="P796" s="222">
        <v>3</v>
      </c>
      <c r="Q796" s="242">
        <v>2.9</v>
      </c>
      <c r="R796" s="243">
        <v>345</v>
      </c>
      <c r="S796" s="244" t="s">
        <v>3807</v>
      </c>
      <c r="T796" s="244" t="s">
        <v>3808</v>
      </c>
      <c r="U796" s="244"/>
      <c r="V796" s="244" t="s">
        <v>3809</v>
      </c>
      <c r="W796" s="244"/>
    </row>
    <row r="797" customHeight="1" spans="1:23">
      <c r="A797" s="221">
        <v>645</v>
      </c>
      <c r="B797" s="221" t="s">
        <v>3810</v>
      </c>
      <c r="C797" s="220" t="s">
        <v>266</v>
      </c>
      <c r="D797" s="220" t="s">
        <v>264</v>
      </c>
      <c r="E797" s="220" t="s">
        <v>673</v>
      </c>
      <c r="F797" s="220" t="s">
        <v>673</v>
      </c>
      <c r="G797" s="220" t="s">
        <v>548</v>
      </c>
      <c r="H797" s="220" t="s">
        <v>543</v>
      </c>
      <c r="I797" s="220" t="s">
        <v>354</v>
      </c>
      <c r="J797" s="220">
        <v>89</v>
      </c>
      <c r="K797" s="220">
        <v>125</v>
      </c>
      <c r="L797" s="220">
        <v>90</v>
      </c>
      <c r="M797" s="220">
        <v>115</v>
      </c>
      <c r="N797" s="220">
        <v>80</v>
      </c>
      <c r="O797" s="220">
        <v>101</v>
      </c>
      <c r="P797" s="220">
        <v>3</v>
      </c>
      <c r="Q797" s="239">
        <v>1.5</v>
      </c>
      <c r="R797" s="240">
        <v>68</v>
      </c>
      <c r="S797" s="241" t="s">
        <v>3811</v>
      </c>
      <c r="T797" s="241" t="s">
        <v>3812</v>
      </c>
      <c r="U797" s="241"/>
      <c r="V797" s="241" t="s">
        <v>3813</v>
      </c>
      <c r="W797" s="241"/>
    </row>
    <row r="798" customHeight="1" spans="1:23">
      <c r="A798" s="221">
        <v>645.1</v>
      </c>
      <c r="B798" s="221" t="s">
        <v>3814</v>
      </c>
      <c r="C798" s="220" t="s">
        <v>266</v>
      </c>
      <c r="D798" s="220" t="s">
        <v>264</v>
      </c>
      <c r="E798" s="220" t="s">
        <v>475</v>
      </c>
      <c r="F798" s="220" t="s">
        <v>475</v>
      </c>
      <c r="G798" s="220" t="s">
        <v>475</v>
      </c>
      <c r="H798" s="220" t="s">
        <v>543</v>
      </c>
      <c r="I798" s="220" t="s">
        <v>354</v>
      </c>
      <c r="J798" s="220">
        <v>89</v>
      </c>
      <c r="K798" s="220">
        <v>145</v>
      </c>
      <c r="L798" s="220">
        <v>90</v>
      </c>
      <c r="M798" s="220">
        <v>105</v>
      </c>
      <c r="N798" s="220">
        <v>80</v>
      </c>
      <c r="O798" s="220">
        <v>91</v>
      </c>
      <c r="P798" s="220">
        <v>3</v>
      </c>
      <c r="Q798" s="239">
        <v>1.3</v>
      </c>
      <c r="R798" s="240">
        <v>68</v>
      </c>
      <c r="S798" s="241"/>
      <c r="T798" s="241"/>
      <c r="U798" s="241"/>
      <c r="V798" s="241"/>
      <c r="W798" s="241"/>
    </row>
    <row r="799" customHeight="1" spans="1:23">
      <c r="A799" s="223">
        <v>646</v>
      </c>
      <c r="B799" s="223" t="s">
        <v>3815</v>
      </c>
      <c r="C799" s="222" t="s">
        <v>282</v>
      </c>
      <c r="D799" s="222" t="s">
        <v>281</v>
      </c>
      <c r="E799" s="222" t="s">
        <v>1362</v>
      </c>
      <c r="F799" s="222" t="s">
        <v>1362</v>
      </c>
      <c r="G799" s="222" t="s">
        <v>1362</v>
      </c>
      <c r="H799" s="222" t="s">
        <v>543</v>
      </c>
      <c r="I799" s="222" t="s">
        <v>354</v>
      </c>
      <c r="J799" s="222">
        <v>125</v>
      </c>
      <c r="K799" s="222">
        <v>130</v>
      </c>
      <c r="L799" s="222">
        <v>90</v>
      </c>
      <c r="M799" s="222">
        <v>130</v>
      </c>
      <c r="N799" s="222">
        <v>90</v>
      </c>
      <c r="O799" s="222">
        <v>95</v>
      </c>
      <c r="P799" s="222">
        <v>3</v>
      </c>
      <c r="Q799" s="242">
        <v>3</v>
      </c>
      <c r="R799" s="243">
        <v>325</v>
      </c>
      <c r="S799" s="244" t="s">
        <v>3816</v>
      </c>
      <c r="T799" s="244" t="s">
        <v>3817</v>
      </c>
      <c r="U799" s="244"/>
      <c r="V799" s="244" t="s">
        <v>3818</v>
      </c>
      <c r="W799" s="244"/>
    </row>
    <row r="800" customHeight="1" spans="1:23">
      <c r="A800" s="223">
        <v>646.1</v>
      </c>
      <c r="B800" s="223" t="s">
        <v>3819</v>
      </c>
      <c r="C800" s="222" t="s">
        <v>282</v>
      </c>
      <c r="D800" s="222" t="s">
        <v>281</v>
      </c>
      <c r="E800" s="222" t="s">
        <v>3806</v>
      </c>
      <c r="F800" s="222" t="s">
        <v>3806</v>
      </c>
      <c r="G800" s="222" t="s">
        <v>3806</v>
      </c>
      <c r="H800" s="222" t="s">
        <v>543</v>
      </c>
      <c r="I800" s="222" t="s">
        <v>354</v>
      </c>
      <c r="J800" s="222">
        <v>125</v>
      </c>
      <c r="K800" s="222">
        <v>170</v>
      </c>
      <c r="L800" s="222">
        <v>100</v>
      </c>
      <c r="M800" s="222">
        <v>120</v>
      </c>
      <c r="N800" s="222">
        <v>90</v>
      </c>
      <c r="O800" s="222">
        <v>95</v>
      </c>
      <c r="P800" s="222">
        <v>3</v>
      </c>
      <c r="Q800" s="242">
        <v>3.3</v>
      </c>
      <c r="R800" s="243">
        <v>325</v>
      </c>
      <c r="S800" s="244" t="s">
        <v>3820</v>
      </c>
      <c r="T800" s="244" t="s">
        <v>3817</v>
      </c>
      <c r="U800" s="244"/>
      <c r="V800" s="244" t="s">
        <v>3818</v>
      </c>
      <c r="W800" s="244"/>
    </row>
    <row r="801" customHeight="1" spans="1:23">
      <c r="A801" s="223">
        <v>646.2</v>
      </c>
      <c r="B801" s="223" t="s">
        <v>3821</v>
      </c>
      <c r="C801" s="222" t="s">
        <v>282</v>
      </c>
      <c r="D801" s="222" t="s">
        <v>281</v>
      </c>
      <c r="E801" s="222" t="s">
        <v>3800</v>
      </c>
      <c r="F801" s="222" t="s">
        <v>3800</v>
      </c>
      <c r="G801" s="222" t="s">
        <v>3800</v>
      </c>
      <c r="H801" s="222" t="s">
        <v>543</v>
      </c>
      <c r="I801" s="222" t="s">
        <v>354</v>
      </c>
      <c r="J801" s="222">
        <v>125</v>
      </c>
      <c r="K801" s="222">
        <v>120</v>
      </c>
      <c r="L801" s="222">
        <v>90</v>
      </c>
      <c r="M801" s="222">
        <v>170</v>
      </c>
      <c r="N801" s="222">
        <v>100</v>
      </c>
      <c r="O801" s="222">
        <v>95</v>
      </c>
      <c r="P801" s="222">
        <v>3</v>
      </c>
      <c r="Q801" s="242">
        <v>3.6</v>
      </c>
      <c r="R801" s="243">
        <v>325</v>
      </c>
      <c r="S801" s="244" t="s">
        <v>3822</v>
      </c>
      <c r="T801" s="244" t="s">
        <v>3817</v>
      </c>
      <c r="U801" s="244"/>
      <c r="V801" s="244" t="s">
        <v>3818</v>
      </c>
      <c r="W801" s="244"/>
    </row>
    <row r="802" customHeight="1" spans="1:23">
      <c r="A802" s="221">
        <v>647</v>
      </c>
      <c r="B802" s="221" t="s">
        <v>3823</v>
      </c>
      <c r="C802" s="220" t="s">
        <v>277</v>
      </c>
      <c r="D802" s="220" t="s">
        <v>263</v>
      </c>
      <c r="E802" s="220" t="s">
        <v>754</v>
      </c>
      <c r="F802" s="220" t="s">
        <v>754</v>
      </c>
      <c r="G802" s="220" t="s">
        <v>754</v>
      </c>
      <c r="H802" s="220" t="s">
        <v>543</v>
      </c>
      <c r="I802" s="220" t="s">
        <v>354</v>
      </c>
      <c r="J802" s="220">
        <v>91</v>
      </c>
      <c r="K802" s="220">
        <v>72</v>
      </c>
      <c r="L802" s="220">
        <v>90</v>
      </c>
      <c r="M802" s="220">
        <v>129</v>
      </c>
      <c r="N802" s="220">
        <v>90</v>
      </c>
      <c r="O802" s="220">
        <v>108</v>
      </c>
      <c r="P802" s="220">
        <v>3</v>
      </c>
      <c r="Q802" s="239">
        <v>1.4</v>
      </c>
      <c r="R802" s="240">
        <v>48.5</v>
      </c>
      <c r="S802" s="241" t="s">
        <v>3824</v>
      </c>
      <c r="T802" s="241" t="s">
        <v>3825</v>
      </c>
      <c r="U802" s="241"/>
      <c r="V802" s="241" t="s">
        <v>3826</v>
      </c>
      <c r="W802" s="241"/>
    </row>
    <row r="803" customHeight="1" spans="1:23">
      <c r="A803" s="223">
        <v>648</v>
      </c>
      <c r="B803" s="223" t="s">
        <v>3827</v>
      </c>
      <c r="C803" s="222" t="s">
        <v>262</v>
      </c>
      <c r="D803" s="222" t="s">
        <v>280</v>
      </c>
      <c r="E803" s="222" t="s">
        <v>1168</v>
      </c>
      <c r="F803" s="222" t="s">
        <v>1168</v>
      </c>
      <c r="G803" s="222" t="s">
        <v>1168</v>
      </c>
      <c r="H803" s="222" t="s">
        <v>543</v>
      </c>
      <c r="I803" s="222" t="s">
        <v>354</v>
      </c>
      <c r="J803" s="222">
        <v>100</v>
      </c>
      <c r="K803" s="222">
        <v>77</v>
      </c>
      <c r="L803" s="222">
        <v>77</v>
      </c>
      <c r="M803" s="222">
        <v>128</v>
      </c>
      <c r="N803" s="222">
        <v>128</v>
      </c>
      <c r="O803" s="222">
        <v>90</v>
      </c>
      <c r="P803" s="222">
        <v>3</v>
      </c>
      <c r="Q803" s="242">
        <v>0.6</v>
      </c>
      <c r="R803" s="243">
        <v>6.5</v>
      </c>
      <c r="S803" s="244" t="s">
        <v>3828</v>
      </c>
      <c r="T803" s="244" t="s">
        <v>3829</v>
      </c>
      <c r="U803" s="244"/>
      <c r="V803" s="244" t="s">
        <v>3830</v>
      </c>
      <c r="W803" s="244" t="s">
        <v>2999</v>
      </c>
    </row>
    <row r="804" customHeight="1" spans="1:23">
      <c r="A804" s="223">
        <v>648.1</v>
      </c>
      <c r="B804" s="223" t="s">
        <v>3831</v>
      </c>
      <c r="C804" s="222" t="s">
        <v>262</v>
      </c>
      <c r="D804" s="222" t="s">
        <v>263</v>
      </c>
      <c r="E804" s="222" t="s">
        <v>1168</v>
      </c>
      <c r="F804" s="222" t="s">
        <v>1168</v>
      </c>
      <c r="G804" s="222" t="s">
        <v>1168</v>
      </c>
      <c r="H804" s="222" t="s">
        <v>543</v>
      </c>
      <c r="I804" s="222" t="s">
        <v>354</v>
      </c>
      <c r="J804" s="222">
        <v>100</v>
      </c>
      <c r="K804" s="222">
        <v>128</v>
      </c>
      <c r="L804" s="222">
        <v>90</v>
      </c>
      <c r="M804" s="222">
        <v>77</v>
      </c>
      <c r="N804" s="222">
        <v>77</v>
      </c>
      <c r="O804" s="222">
        <v>128</v>
      </c>
      <c r="P804" s="222">
        <v>3</v>
      </c>
      <c r="Q804" s="242">
        <v>0.6</v>
      </c>
      <c r="R804" s="243">
        <v>6.5</v>
      </c>
      <c r="S804" s="244"/>
      <c r="T804" s="244"/>
      <c r="U804" s="244"/>
      <c r="V804" s="244"/>
      <c r="W804" s="244"/>
    </row>
    <row r="805" customHeight="1" spans="1:23">
      <c r="A805" s="221">
        <v>649</v>
      </c>
      <c r="B805" s="221" t="s">
        <v>3832</v>
      </c>
      <c r="C805" s="220" t="s">
        <v>268</v>
      </c>
      <c r="D805" s="220" t="s">
        <v>270</v>
      </c>
      <c r="E805" s="220" t="s">
        <v>1334</v>
      </c>
      <c r="F805" s="220" t="s">
        <v>1334</v>
      </c>
      <c r="G805" s="220" t="s">
        <v>1334</v>
      </c>
      <c r="H805" s="220" t="s">
        <v>543</v>
      </c>
      <c r="I805" s="220" t="s">
        <v>354</v>
      </c>
      <c r="J805" s="220">
        <v>71</v>
      </c>
      <c r="K805" s="220">
        <v>120</v>
      </c>
      <c r="L805" s="220">
        <v>95</v>
      </c>
      <c r="M805" s="220">
        <v>120</v>
      </c>
      <c r="N805" s="220">
        <v>95</v>
      </c>
      <c r="O805" s="220">
        <v>99</v>
      </c>
      <c r="P805" s="220">
        <v>3</v>
      </c>
      <c r="Q805" s="239">
        <v>1.5</v>
      </c>
      <c r="R805" s="240">
        <v>82.5</v>
      </c>
      <c r="S805" s="241" t="s">
        <v>3833</v>
      </c>
      <c r="T805" s="241" t="s">
        <v>3834</v>
      </c>
      <c r="U805" s="241"/>
      <c r="V805" s="241" t="s">
        <v>3835</v>
      </c>
      <c r="W805" s="241" t="s">
        <v>3836</v>
      </c>
    </row>
    <row r="806" customHeight="1" spans="1:23">
      <c r="A806" s="223">
        <v>650</v>
      </c>
      <c r="B806" s="223" t="s">
        <v>3837</v>
      </c>
      <c r="C806" s="222" t="s">
        <v>278</v>
      </c>
      <c r="D806" s="222" t="s">
        <v>354</v>
      </c>
      <c r="E806" s="222" t="s">
        <v>334</v>
      </c>
      <c r="F806" s="222" t="s">
        <v>334</v>
      </c>
      <c r="G806" s="222" t="s">
        <v>3838</v>
      </c>
      <c r="H806" s="222" t="s">
        <v>442</v>
      </c>
      <c r="I806" s="222" t="s">
        <v>354</v>
      </c>
      <c r="J806" s="222">
        <v>56</v>
      </c>
      <c r="K806" s="222">
        <v>61</v>
      </c>
      <c r="L806" s="222">
        <v>65</v>
      </c>
      <c r="M806" s="222">
        <v>48</v>
      </c>
      <c r="N806" s="222">
        <v>45</v>
      </c>
      <c r="O806" s="222">
        <v>38</v>
      </c>
      <c r="P806" s="222">
        <v>45</v>
      </c>
      <c r="Q806" s="242">
        <v>0.4</v>
      </c>
      <c r="R806" s="243">
        <v>9</v>
      </c>
      <c r="S806" s="244" t="s">
        <v>3839</v>
      </c>
      <c r="T806" s="244" t="s">
        <v>3840</v>
      </c>
      <c r="U806" s="244" t="s">
        <v>3841</v>
      </c>
      <c r="V806" s="244" t="s">
        <v>3842</v>
      </c>
      <c r="W806" s="244"/>
    </row>
    <row r="807" customHeight="1" spans="1:23">
      <c r="A807" s="221">
        <v>651</v>
      </c>
      <c r="B807" s="221" t="s">
        <v>3843</v>
      </c>
      <c r="C807" s="220" t="s">
        <v>278</v>
      </c>
      <c r="D807" s="220" t="s">
        <v>354</v>
      </c>
      <c r="E807" s="220" t="s">
        <v>334</v>
      </c>
      <c r="F807" s="220" t="s">
        <v>334</v>
      </c>
      <c r="G807" s="220" t="s">
        <v>3838</v>
      </c>
      <c r="H807" s="220" t="s">
        <v>442</v>
      </c>
      <c r="I807" s="220" t="s">
        <v>354</v>
      </c>
      <c r="J807" s="220">
        <v>61</v>
      </c>
      <c r="K807" s="220">
        <v>78</v>
      </c>
      <c r="L807" s="220">
        <v>95</v>
      </c>
      <c r="M807" s="220">
        <v>56</v>
      </c>
      <c r="N807" s="220">
        <v>58</v>
      </c>
      <c r="O807" s="220">
        <v>57</v>
      </c>
      <c r="P807" s="220">
        <v>45</v>
      </c>
      <c r="Q807" s="239">
        <v>0.7</v>
      </c>
      <c r="R807" s="240">
        <v>29</v>
      </c>
      <c r="S807" s="241" t="s">
        <v>3844</v>
      </c>
      <c r="T807" s="241" t="s">
        <v>3845</v>
      </c>
      <c r="U807" s="241" t="s">
        <v>3841</v>
      </c>
      <c r="V807" s="241" t="s">
        <v>3842</v>
      </c>
      <c r="W807" s="241"/>
    </row>
    <row r="808" customHeight="1" spans="1:23">
      <c r="A808" s="223">
        <v>652</v>
      </c>
      <c r="B808" s="223" t="s">
        <v>3846</v>
      </c>
      <c r="C808" s="222" t="s">
        <v>278</v>
      </c>
      <c r="D808" s="222" t="s">
        <v>263</v>
      </c>
      <c r="E808" s="222" t="s">
        <v>334</v>
      </c>
      <c r="F808" s="222" t="s">
        <v>334</v>
      </c>
      <c r="G808" s="222" t="s">
        <v>3838</v>
      </c>
      <c r="H808" s="222" t="s">
        <v>442</v>
      </c>
      <c r="I808" s="222" t="s">
        <v>354</v>
      </c>
      <c r="J808" s="222">
        <v>88</v>
      </c>
      <c r="K808" s="222">
        <v>107</v>
      </c>
      <c r="L808" s="222">
        <v>122</v>
      </c>
      <c r="M808" s="222">
        <v>74</v>
      </c>
      <c r="N808" s="222">
        <v>75</v>
      </c>
      <c r="O808" s="222">
        <v>64</v>
      </c>
      <c r="P808" s="222">
        <v>45</v>
      </c>
      <c r="Q808" s="242">
        <v>1.6</v>
      </c>
      <c r="R808" s="243">
        <v>90</v>
      </c>
      <c r="S808" s="244" t="s">
        <v>3847</v>
      </c>
      <c r="T808" s="244" t="s">
        <v>3848</v>
      </c>
      <c r="U808" s="244" t="s">
        <v>3841</v>
      </c>
      <c r="V808" s="244" t="s">
        <v>3849</v>
      </c>
      <c r="W808" s="244"/>
    </row>
    <row r="809" customHeight="1" spans="1:23">
      <c r="A809" s="223">
        <v>652.1</v>
      </c>
      <c r="B809" s="223" t="s">
        <v>3850</v>
      </c>
      <c r="C809" s="222" t="s">
        <v>278</v>
      </c>
      <c r="D809" s="222" t="s">
        <v>263</v>
      </c>
      <c r="E809" s="222" t="s">
        <v>3838</v>
      </c>
      <c r="F809" s="222" t="s">
        <v>3838</v>
      </c>
      <c r="G809" s="222" t="s">
        <v>3838</v>
      </c>
      <c r="H809" s="222" t="s">
        <v>442</v>
      </c>
      <c r="I809" s="222" t="s">
        <v>354</v>
      </c>
      <c r="J809" s="222">
        <v>88</v>
      </c>
      <c r="K809" s="222">
        <v>137</v>
      </c>
      <c r="L809" s="222">
        <v>172</v>
      </c>
      <c r="M809" s="222">
        <v>74</v>
      </c>
      <c r="N809" s="222">
        <v>115</v>
      </c>
      <c r="O809" s="222">
        <v>44</v>
      </c>
      <c r="P809" s="222">
        <v>45</v>
      </c>
      <c r="Q809" s="242">
        <v>1.6</v>
      </c>
      <c r="R809" s="243">
        <v>90</v>
      </c>
      <c r="S809" s="244"/>
      <c r="T809" s="244"/>
      <c r="U809" s="244"/>
      <c r="V809" s="244"/>
      <c r="W809" s="244"/>
    </row>
    <row r="810" customHeight="1" spans="1:23">
      <c r="A810" s="221">
        <v>653</v>
      </c>
      <c r="B810" s="221" t="s">
        <v>3851</v>
      </c>
      <c r="C810" s="220" t="s">
        <v>276</v>
      </c>
      <c r="D810" s="220" t="s">
        <v>354</v>
      </c>
      <c r="E810" s="220" t="s">
        <v>355</v>
      </c>
      <c r="F810" s="220" t="s">
        <v>355</v>
      </c>
      <c r="G810" s="220" t="s">
        <v>3852</v>
      </c>
      <c r="H810" s="220" t="s">
        <v>442</v>
      </c>
      <c r="I810" s="220" t="s">
        <v>354</v>
      </c>
      <c r="J810" s="220">
        <v>40</v>
      </c>
      <c r="K810" s="220">
        <v>45</v>
      </c>
      <c r="L810" s="220">
        <v>40</v>
      </c>
      <c r="M810" s="220">
        <v>62</v>
      </c>
      <c r="N810" s="220">
        <v>60</v>
      </c>
      <c r="O810" s="220">
        <v>60</v>
      </c>
      <c r="P810" s="220">
        <v>45</v>
      </c>
      <c r="Q810" s="239">
        <v>0.4</v>
      </c>
      <c r="R810" s="240">
        <v>9.4</v>
      </c>
      <c r="S810" s="241" t="s">
        <v>3853</v>
      </c>
      <c r="T810" s="241" t="s">
        <v>3854</v>
      </c>
      <c r="U810" s="241" t="s">
        <v>3855</v>
      </c>
      <c r="V810" s="241" t="s">
        <v>3856</v>
      </c>
      <c r="W810" s="241"/>
    </row>
    <row r="811" customHeight="1" spans="1:23">
      <c r="A811" s="223">
        <v>654</v>
      </c>
      <c r="B811" s="223" t="s">
        <v>3857</v>
      </c>
      <c r="C811" s="222" t="s">
        <v>276</v>
      </c>
      <c r="D811" s="222" t="s">
        <v>354</v>
      </c>
      <c r="E811" s="222" t="s">
        <v>355</v>
      </c>
      <c r="F811" s="222" t="s">
        <v>355</v>
      </c>
      <c r="G811" s="222" t="s">
        <v>3852</v>
      </c>
      <c r="H811" s="222" t="s">
        <v>442</v>
      </c>
      <c r="I811" s="222" t="s">
        <v>354</v>
      </c>
      <c r="J811" s="222">
        <v>59</v>
      </c>
      <c r="K811" s="222">
        <v>59</v>
      </c>
      <c r="L811" s="222">
        <v>58</v>
      </c>
      <c r="M811" s="222">
        <v>90</v>
      </c>
      <c r="N811" s="222">
        <v>70</v>
      </c>
      <c r="O811" s="222">
        <v>73</v>
      </c>
      <c r="P811" s="222">
        <v>45</v>
      </c>
      <c r="Q811" s="242">
        <v>1</v>
      </c>
      <c r="R811" s="243">
        <v>14.5</v>
      </c>
      <c r="S811" s="244" t="s">
        <v>3853</v>
      </c>
      <c r="T811" s="244" t="s">
        <v>3858</v>
      </c>
      <c r="U811" s="244" t="s">
        <v>3855</v>
      </c>
      <c r="V811" s="244" t="s">
        <v>3859</v>
      </c>
      <c r="W811" s="244"/>
    </row>
    <row r="812" customHeight="1" spans="1:23">
      <c r="A812" s="221">
        <v>655</v>
      </c>
      <c r="B812" s="221" t="s">
        <v>3860</v>
      </c>
      <c r="C812" s="220" t="s">
        <v>276</v>
      </c>
      <c r="D812" s="220" t="s">
        <v>280</v>
      </c>
      <c r="E812" s="220" t="s">
        <v>355</v>
      </c>
      <c r="F812" s="220" t="s">
        <v>355</v>
      </c>
      <c r="G812" s="220" t="s">
        <v>3852</v>
      </c>
      <c r="H812" s="220" t="s">
        <v>442</v>
      </c>
      <c r="I812" s="220" t="s">
        <v>354</v>
      </c>
      <c r="J812" s="220">
        <v>75</v>
      </c>
      <c r="K812" s="220">
        <v>69</v>
      </c>
      <c r="L812" s="220">
        <v>72</v>
      </c>
      <c r="M812" s="220">
        <v>114</v>
      </c>
      <c r="N812" s="220">
        <v>100</v>
      </c>
      <c r="O812" s="220">
        <v>104</v>
      </c>
      <c r="P812" s="220">
        <v>45</v>
      </c>
      <c r="Q812" s="239">
        <v>1.5</v>
      </c>
      <c r="R812" s="240">
        <v>39</v>
      </c>
      <c r="S812" s="241" t="s">
        <v>3861</v>
      </c>
      <c r="T812" s="241" t="s">
        <v>3862</v>
      </c>
      <c r="U812" s="241" t="s">
        <v>3855</v>
      </c>
      <c r="V812" s="241" t="s">
        <v>3863</v>
      </c>
      <c r="W812" s="241"/>
    </row>
    <row r="813" customHeight="1" spans="1:23">
      <c r="A813" s="221">
        <v>655.1</v>
      </c>
      <c r="B813" s="221" t="s">
        <v>3864</v>
      </c>
      <c r="C813" s="220" t="s">
        <v>276</v>
      </c>
      <c r="D813" s="220" t="s">
        <v>280</v>
      </c>
      <c r="E813" s="220" t="s">
        <v>1018</v>
      </c>
      <c r="F813" s="220" t="s">
        <v>1018</v>
      </c>
      <c r="G813" s="220" t="s">
        <v>1018</v>
      </c>
      <c r="H813" s="220" t="s">
        <v>442</v>
      </c>
      <c r="I813" s="220" t="s">
        <v>354</v>
      </c>
      <c r="J813" s="220">
        <v>75</v>
      </c>
      <c r="K813" s="220">
        <v>69</v>
      </c>
      <c r="L813" s="220">
        <v>72</v>
      </c>
      <c r="M813" s="220">
        <v>159</v>
      </c>
      <c r="N813" s="220">
        <v>125</v>
      </c>
      <c r="O813" s="220">
        <v>134</v>
      </c>
      <c r="P813" s="220">
        <v>45</v>
      </c>
      <c r="Q813" s="239">
        <v>1.5</v>
      </c>
      <c r="R813" s="240">
        <v>39</v>
      </c>
      <c r="S813" s="241"/>
      <c r="T813" s="241"/>
      <c r="U813" s="241"/>
      <c r="V813" s="241"/>
      <c r="W813" s="241"/>
    </row>
    <row r="814" customHeight="1" spans="1:23">
      <c r="A814" s="223">
        <v>656</v>
      </c>
      <c r="B814" s="223" t="s">
        <v>3865</v>
      </c>
      <c r="C814" s="222" t="s">
        <v>277</v>
      </c>
      <c r="D814" s="222" t="s">
        <v>354</v>
      </c>
      <c r="E814" s="222" t="s">
        <v>375</v>
      </c>
      <c r="F814" s="222" t="s">
        <v>375</v>
      </c>
      <c r="G814" s="222" t="s">
        <v>2439</v>
      </c>
      <c r="H814" s="222" t="s">
        <v>377</v>
      </c>
      <c r="I814" s="222" t="s">
        <v>354</v>
      </c>
      <c r="J814" s="222">
        <v>41</v>
      </c>
      <c r="K814" s="222">
        <v>56</v>
      </c>
      <c r="L814" s="222">
        <v>40</v>
      </c>
      <c r="M814" s="222">
        <v>62</v>
      </c>
      <c r="N814" s="222">
        <v>44</v>
      </c>
      <c r="O814" s="222">
        <v>71</v>
      </c>
      <c r="P814" s="222">
        <v>45</v>
      </c>
      <c r="Q814" s="242">
        <v>0.3</v>
      </c>
      <c r="R814" s="243">
        <v>7</v>
      </c>
      <c r="S814" s="244" t="s">
        <v>3866</v>
      </c>
      <c r="T814" s="244" t="s">
        <v>3867</v>
      </c>
      <c r="U814" s="244" t="s">
        <v>3868</v>
      </c>
      <c r="V814" s="244" t="s">
        <v>3869</v>
      </c>
      <c r="W814" s="244"/>
    </row>
    <row r="815" customHeight="1" spans="1:23">
      <c r="A815" s="221">
        <v>657</v>
      </c>
      <c r="B815" s="221" t="s">
        <v>3870</v>
      </c>
      <c r="C815" s="220" t="s">
        <v>277</v>
      </c>
      <c r="D815" s="220" t="s">
        <v>354</v>
      </c>
      <c r="E815" s="220" t="s">
        <v>375</v>
      </c>
      <c r="F815" s="220" t="s">
        <v>375</v>
      </c>
      <c r="G815" s="220" t="s">
        <v>2439</v>
      </c>
      <c r="H815" s="220" t="s">
        <v>377</v>
      </c>
      <c r="I815" s="220" t="s">
        <v>354</v>
      </c>
      <c r="J815" s="220">
        <v>54</v>
      </c>
      <c r="K815" s="220">
        <v>63</v>
      </c>
      <c r="L815" s="220">
        <v>52</v>
      </c>
      <c r="M815" s="220">
        <v>83</v>
      </c>
      <c r="N815" s="220">
        <v>56</v>
      </c>
      <c r="O815" s="220">
        <v>97</v>
      </c>
      <c r="P815" s="220">
        <v>45</v>
      </c>
      <c r="Q815" s="239">
        <v>0.6</v>
      </c>
      <c r="R815" s="240">
        <v>10.9</v>
      </c>
      <c r="S815" s="241" t="s">
        <v>3866</v>
      </c>
      <c r="T815" s="241" t="s">
        <v>3871</v>
      </c>
      <c r="U815" s="241" t="s">
        <v>3868</v>
      </c>
      <c r="V815" s="241" t="s">
        <v>3872</v>
      </c>
      <c r="W815" s="241"/>
    </row>
    <row r="816" customHeight="1" spans="1:23">
      <c r="A816" s="223">
        <v>658</v>
      </c>
      <c r="B816" s="223" t="s">
        <v>3873</v>
      </c>
      <c r="C816" s="222" t="s">
        <v>277</v>
      </c>
      <c r="D816" s="222" t="s">
        <v>283</v>
      </c>
      <c r="E816" s="222" t="s">
        <v>375</v>
      </c>
      <c r="F816" s="222" t="s">
        <v>375</v>
      </c>
      <c r="G816" s="222" t="s">
        <v>2439</v>
      </c>
      <c r="H816" s="222" t="s">
        <v>377</v>
      </c>
      <c r="I816" s="222" t="s">
        <v>354</v>
      </c>
      <c r="J816" s="222">
        <v>72</v>
      </c>
      <c r="K816" s="222">
        <v>95</v>
      </c>
      <c r="L816" s="222">
        <v>67</v>
      </c>
      <c r="M816" s="222">
        <v>103</v>
      </c>
      <c r="N816" s="222">
        <v>71</v>
      </c>
      <c r="O816" s="222">
        <v>122</v>
      </c>
      <c r="P816" s="222">
        <v>45</v>
      </c>
      <c r="Q816" s="242">
        <v>1.5</v>
      </c>
      <c r="R816" s="243">
        <v>40</v>
      </c>
      <c r="S816" s="244" t="s">
        <v>3874</v>
      </c>
      <c r="T816" s="244" t="s">
        <v>3875</v>
      </c>
      <c r="U816" s="244" t="s">
        <v>3868</v>
      </c>
      <c r="V816" s="244" t="s">
        <v>3876</v>
      </c>
      <c r="W816" s="244" t="s">
        <v>3488</v>
      </c>
    </row>
    <row r="817" customHeight="1" spans="1:23">
      <c r="A817" s="223">
        <v>658.1</v>
      </c>
      <c r="B817" s="223" t="s">
        <v>3877</v>
      </c>
      <c r="C817" s="222" t="s">
        <v>277</v>
      </c>
      <c r="D817" s="222" t="s">
        <v>283</v>
      </c>
      <c r="E817" s="222" t="s">
        <v>3878</v>
      </c>
      <c r="F817" s="222" t="s">
        <v>3878</v>
      </c>
      <c r="G817" s="222" t="s">
        <v>3878</v>
      </c>
      <c r="H817" s="222" t="s">
        <v>543</v>
      </c>
      <c r="I817" s="222" t="s">
        <v>354</v>
      </c>
      <c r="J817" s="222">
        <v>72</v>
      </c>
      <c r="K817" s="222">
        <v>145</v>
      </c>
      <c r="L817" s="222">
        <v>67</v>
      </c>
      <c r="M817" s="222">
        <v>153</v>
      </c>
      <c r="N817" s="222">
        <v>71</v>
      </c>
      <c r="O817" s="222">
        <v>132</v>
      </c>
      <c r="P817" s="222">
        <v>45</v>
      </c>
      <c r="Q817" s="242">
        <v>1.5</v>
      </c>
      <c r="R817" s="243">
        <v>40</v>
      </c>
      <c r="S817" s="244" t="s">
        <v>3874</v>
      </c>
      <c r="T817" s="244" t="s">
        <v>3879</v>
      </c>
      <c r="U817" s="244" t="s">
        <v>3880</v>
      </c>
      <c r="V817" s="244" t="s">
        <v>3876</v>
      </c>
      <c r="W817" s="244"/>
    </row>
    <row r="818" customHeight="1" spans="1:23">
      <c r="A818" s="223">
        <v>658.2</v>
      </c>
      <c r="B818" s="223" t="s">
        <v>3881</v>
      </c>
      <c r="C818" s="222" t="s">
        <v>277</v>
      </c>
      <c r="D818" s="222" t="s">
        <v>283</v>
      </c>
      <c r="E818" s="222" t="s">
        <v>2439</v>
      </c>
      <c r="F818" s="222" t="s">
        <v>2439</v>
      </c>
      <c r="G818" s="222" t="s">
        <v>2439</v>
      </c>
      <c r="H818" s="222" t="s">
        <v>543</v>
      </c>
      <c r="I818" s="222" t="s">
        <v>354</v>
      </c>
      <c r="J818" s="222">
        <v>72</v>
      </c>
      <c r="K818" s="222">
        <v>125</v>
      </c>
      <c r="L818" s="222">
        <v>77</v>
      </c>
      <c r="M818" s="222">
        <v>133</v>
      </c>
      <c r="N818" s="222">
        <v>81</v>
      </c>
      <c r="O818" s="222">
        <v>142</v>
      </c>
      <c r="P818" s="222">
        <v>45</v>
      </c>
      <c r="Q818" s="242">
        <v>1.5</v>
      </c>
      <c r="R818" s="243">
        <v>40</v>
      </c>
      <c r="S818" s="244"/>
      <c r="T818" s="244"/>
      <c r="U818" s="244"/>
      <c r="V818" s="244"/>
      <c r="W818" s="244"/>
    </row>
    <row r="819" customHeight="1" spans="1:23">
      <c r="A819" s="221">
        <v>659</v>
      </c>
      <c r="B819" s="221" t="s">
        <v>3882</v>
      </c>
      <c r="C819" s="220" t="s">
        <v>262</v>
      </c>
      <c r="D819" s="220" t="s">
        <v>354</v>
      </c>
      <c r="E819" s="220" t="s">
        <v>695</v>
      </c>
      <c r="F819" s="220" t="s">
        <v>3883</v>
      </c>
      <c r="G819" s="220" t="s">
        <v>1224</v>
      </c>
      <c r="H819" s="220" t="s">
        <v>442</v>
      </c>
      <c r="I819" s="220" t="s">
        <v>354</v>
      </c>
      <c r="J819" s="220">
        <v>38</v>
      </c>
      <c r="K819" s="220">
        <v>36</v>
      </c>
      <c r="L819" s="220">
        <v>38</v>
      </c>
      <c r="M819" s="220">
        <v>32</v>
      </c>
      <c r="N819" s="220">
        <v>36</v>
      </c>
      <c r="O819" s="220">
        <v>57</v>
      </c>
      <c r="P819" s="220">
        <v>255</v>
      </c>
      <c r="Q819" s="239">
        <v>0.4</v>
      </c>
      <c r="R819" s="240">
        <v>5</v>
      </c>
      <c r="S819" s="241" t="s">
        <v>3884</v>
      </c>
      <c r="T819" s="241" t="s">
        <v>3885</v>
      </c>
      <c r="U819" s="241" t="s">
        <v>3886</v>
      </c>
      <c r="V819" s="241" t="s">
        <v>3887</v>
      </c>
      <c r="W819" s="241"/>
    </row>
    <row r="820" customHeight="1" spans="1:23">
      <c r="A820" s="223">
        <v>660</v>
      </c>
      <c r="B820" s="223" t="s">
        <v>3888</v>
      </c>
      <c r="C820" s="222" t="s">
        <v>262</v>
      </c>
      <c r="D820" s="222" t="s">
        <v>266</v>
      </c>
      <c r="E820" s="222" t="s">
        <v>695</v>
      </c>
      <c r="F820" s="222" t="s">
        <v>3883</v>
      </c>
      <c r="G820" s="222" t="s">
        <v>1224</v>
      </c>
      <c r="H820" s="222" t="s">
        <v>442</v>
      </c>
      <c r="I820" s="222" t="s">
        <v>354</v>
      </c>
      <c r="J820" s="222">
        <v>85</v>
      </c>
      <c r="K820" s="222">
        <v>56</v>
      </c>
      <c r="L820" s="222">
        <v>77</v>
      </c>
      <c r="M820" s="222">
        <v>50</v>
      </c>
      <c r="N820" s="222">
        <v>77</v>
      </c>
      <c r="O820" s="222">
        <v>78</v>
      </c>
      <c r="P820" s="222">
        <v>127</v>
      </c>
      <c r="Q820" s="242">
        <v>1</v>
      </c>
      <c r="R820" s="243">
        <v>42.4</v>
      </c>
      <c r="S820" s="244" t="s">
        <v>3889</v>
      </c>
      <c r="T820" s="244" t="s">
        <v>3890</v>
      </c>
      <c r="U820" s="244" t="s">
        <v>3886</v>
      </c>
      <c r="V820" s="244" t="s">
        <v>3891</v>
      </c>
      <c r="W820" s="244"/>
    </row>
    <row r="821" customHeight="1" spans="1:23">
      <c r="A821" s="221">
        <v>661</v>
      </c>
      <c r="B821" s="221" t="s">
        <v>3892</v>
      </c>
      <c r="C821" s="220" t="s">
        <v>262</v>
      </c>
      <c r="D821" s="220" t="s">
        <v>264</v>
      </c>
      <c r="E821" s="220" t="s">
        <v>426</v>
      </c>
      <c r="F821" s="220" t="s">
        <v>426</v>
      </c>
      <c r="G821" s="220" t="s">
        <v>3893</v>
      </c>
      <c r="H821" s="220" t="s">
        <v>264</v>
      </c>
      <c r="I821" s="220" t="s">
        <v>354</v>
      </c>
      <c r="J821" s="220">
        <v>45</v>
      </c>
      <c r="K821" s="220">
        <v>50</v>
      </c>
      <c r="L821" s="220">
        <v>43</v>
      </c>
      <c r="M821" s="220">
        <v>40</v>
      </c>
      <c r="N821" s="220">
        <v>38</v>
      </c>
      <c r="O821" s="220">
        <v>62</v>
      </c>
      <c r="P821" s="220">
        <v>255</v>
      </c>
      <c r="Q821" s="239">
        <v>0.3</v>
      </c>
      <c r="R821" s="240">
        <v>1.7</v>
      </c>
      <c r="S821" s="241" t="s">
        <v>3894</v>
      </c>
      <c r="T821" s="241" t="s">
        <v>3895</v>
      </c>
      <c r="U821" s="241" t="s">
        <v>3896</v>
      </c>
      <c r="V821" s="241" t="s">
        <v>3897</v>
      </c>
      <c r="W821" s="241"/>
    </row>
    <row r="822" customHeight="1" spans="1:23">
      <c r="A822" s="223">
        <v>662</v>
      </c>
      <c r="B822" s="223" t="s">
        <v>3898</v>
      </c>
      <c r="C822" s="222" t="s">
        <v>276</v>
      </c>
      <c r="D822" s="222" t="s">
        <v>264</v>
      </c>
      <c r="E822" s="222" t="s">
        <v>886</v>
      </c>
      <c r="F822" s="222" t="s">
        <v>886</v>
      </c>
      <c r="G822" s="222" t="s">
        <v>3893</v>
      </c>
      <c r="H822" s="222" t="s">
        <v>264</v>
      </c>
      <c r="I822" s="222" t="s">
        <v>354</v>
      </c>
      <c r="J822" s="222">
        <v>62</v>
      </c>
      <c r="K822" s="222">
        <v>73</v>
      </c>
      <c r="L822" s="222">
        <v>55</v>
      </c>
      <c r="M822" s="222">
        <v>56</v>
      </c>
      <c r="N822" s="222">
        <v>52</v>
      </c>
      <c r="O822" s="222">
        <v>84</v>
      </c>
      <c r="P822" s="222">
        <v>120</v>
      </c>
      <c r="Q822" s="242">
        <v>0.7</v>
      </c>
      <c r="R822" s="243">
        <v>16</v>
      </c>
      <c r="S822" s="244" t="s">
        <v>3899</v>
      </c>
      <c r="T822" s="244" t="s">
        <v>3900</v>
      </c>
      <c r="U822" s="244" t="s">
        <v>3896</v>
      </c>
      <c r="V822" s="244" t="s">
        <v>3897</v>
      </c>
      <c r="W822" s="244"/>
    </row>
    <row r="823" customHeight="1" spans="1:23">
      <c r="A823" s="221">
        <v>663</v>
      </c>
      <c r="B823" s="221" t="s">
        <v>3901</v>
      </c>
      <c r="C823" s="220" t="s">
        <v>276</v>
      </c>
      <c r="D823" s="220" t="s">
        <v>264</v>
      </c>
      <c r="E823" s="220" t="s">
        <v>886</v>
      </c>
      <c r="F823" s="220" t="s">
        <v>886</v>
      </c>
      <c r="G823" s="220" t="s">
        <v>3893</v>
      </c>
      <c r="H823" s="220" t="s">
        <v>264</v>
      </c>
      <c r="I823" s="220" t="s">
        <v>354</v>
      </c>
      <c r="J823" s="220">
        <v>78</v>
      </c>
      <c r="K823" s="220">
        <v>81</v>
      </c>
      <c r="L823" s="220">
        <v>71</v>
      </c>
      <c r="M823" s="220">
        <v>74</v>
      </c>
      <c r="N823" s="220">
        <v>69</v>
      </c>
      <c r="O823" s="220">
        <v>126</v>
      </c>
      <c r="P823" s="220">
        <v>45</v>
      </c>
      <c r="Q823" s="239">
        <v>1.2</v>
      </c>
      <c r="R823" s="240">
        <v>24.5</v>
      </c>
      <c r="S823" s="241" t="s">
        <v>3902</v>
      </c>
      <c r="T823" s="241" t="s">
        <v>3903</v>
      </c>
      <c r="U823" s="241" t="s">
        <v>3896</v>
      </c>
      <c r="V823" s="241" t="s">
        <v>3897</v>
      </c>
      <c r="W823" s="241" t="s">
        <v>3904</v>
      </c>
    </row>
    <row r="824" customHeight="1" spans="1:23">
      <c r="A824" s="223">
        <v>664</v>
      </c>
      <c r="B824" s="223" t="s">
        <v>3905</v>
      </c>
      <c r="C824" s="222" t="s">
        <v>268</v>
      </c>
      <c r="D824" s="222" t="s">
        <v>354</v>
      </c>
      <c r="E824" s="222" t="s">
        <v>393</v>
      </c>
      <c r="F824" s="222" t="s">
        <v>404</v>
      </c>
      <c r="G824" s="222" t="s">
        <v>570</v>
      </c>
      <c r="H824" s="222" t="s">
        <v>268</v>
      </c>
      <c r="I824" s="222" t="s">
        <v>354</v>
      </c>
      <c r="J824" s="222">
        <v>38</v>
      </c>
      <c r="K824" s="222">
        <v>35</v>
      </c>
      <c r="L824" s="222">
        <v>40</v>
      </c>
      <c r="M824" s="222">
        <v>27</v>
      </c>
      <c r="N824" s="222">
        <v>25</v>
      </c>
      <c r="O824" s="222">
        <v>35</v>
      </c>
      <c r="P824" s="222">
        <v>255</v>
      </c>
      <c r="Q824" s="242">
        <v>0.3</v>
      </c>
      <c r="R824" s="243">
        <v>2.5</v>
      </c>
      <c r="S824" s="244" t="s">
        <v>3906</v>
      </c>
      <c r="T824" s="244" t="s">
        <v>3907</v>
      </c>
      <c r="U824" s="244" t="s">
        <v>3908</v>
      </c>
      <c r="V824" s="244" t="s">
        <v>3909</v>
      </c>
      <c r="W824" s="244"/>
    </row>
    <row r="825" customHeight="1" spans="1:23">
      <c r="A825" s="221">
        <v>665</v>
      </c>
      <c r="B825" s="221" t="s">
        <v>3910</v>
      </c>
      <c r="C825" s="220" t="s">
        <v>268</v>
      </c>
      <c r="D825" s="220" t="s">
        <v>354</v>
      </c>
      <c r="E825" s="220" t="s">
        <v>399</v>
      </c>
      <c r="F825" s="220" t="s">
        <v>399</v>
      </c>
      <c r="G825" s="220" t="s">
        <v>570</v>
      </c>
      <c r="H825" s="220" t="s">
        <v>268</v>
      </c>
      <c r="I825" s="220" t="s">
        <v>354</v>
      </c>
      <c r="J825" s="220">
        <v>45</v>
      </c>
      <c r="K825" s="220">
        <v>22</v>
      </c>
      <c r="L825" s="220">
        <v>60</v>
      </c>
      <c r="M825" s="220">
        <v>27</v>
      </c>
      <c r="N825" s="220">
        <v>30</v>
      </c>
      <c r="O825" s="220">
        <v>29</v>
      </c>
      <c r="P825" s="220">
        <v>120</v>
      </c>
      <c r="Q825" s="239">
        <v>0.3</v>
      </c>
      <c r="R825" s="240">
        <v>8.4</v>
      </c>
      <c r="S825" s="241" t="s">
        <v>3911</v>
      </c>
      <c r="T825" s="241" t="s">
        <v>3912</v>
      </c>
      <c r="U825" s="241" t="s">
        <v>3908</v>
      </c>
      <c r="V825" s="241" t="s">
        <v>3913</v>
      </c>
      <c r="W825" s="241"/>
    </row>
    <row r="826" customHeight="1" spans="1:23">
      <c r="A826" s="223">
        <v>666</v>
      </c>
      <c r="B826" s="223" t="s">
        <v>3914</v>
      </c>
      <c r="C826" s="222" t="s">
        <v>268</v>
      </c>
      <c r="D826" s="222" t="s">
        <v>264</v>
      </c>
      <c r="E826" s="222" t="s">
        <v>393</v>
      </c>
      <c r="F826" s="222" t="s">
        <v>404</v>
      </c>
      <c r="G826" s="222" t="s">
        <v>570</v>
      </c>
      <c r="H826" s="222" t="s">
        <v>268</v>
      </c>
      <c r="I826" s="222" t="s">
        <v>354</v>
      </c>
      <c r="J826" s="222">
        <v>80</v>
      </c>
      <c r="K826" s="222">
        <v>52</v>
      </c>
      <c r="L826" s="222">
        <v>50</v>
      </c>
      <c r="M826" s="222">
        <v>90</v>
      </c>
      <c r="N826" s="222">
        <v>50</v>
      </c>
      <c r="O826" s="222">
        <v>89</v>
      </c>
      <c r="P826" s="222">
        <v>45</v>
      </c>
      <c r="Q826" s="242">
        <v>1.2</v>
      </c>
      <c r="R826" s="243">
        <v>17</v>
      </c>
      <c r="S826" s="244" t="s">
        <v>3915</v>
      </c>
      <c r="T826" s="244" t="s">
        <v>3916</v>
      </c>
      <c r="U826" s="244" t="s">
        <v>3908</v>
      </c>
      <c r="V826" s="244" t="s">
        <v>3917</v>
      </c>
      <c r="W826" s="244"/>
    </row>
    <row r="827" customHeight="1" spans="1:23">
      <c r="A827" s="221">
        <v>667</v>
      </c>
      <c r="B827" s="221" t="s">
        <v>3918</v>
      </c>
      <c r="C827" s="220" t="s">
        <v>276</v>
      </c>
      <c r="D827" s="220" t="s">
        <v>262</v>
      </c>
      <c r="E827" s="220" t="s">
        <v>536</v>
      </c>
      <c r="F827" s="220" t="s">
        <v>476</v>
      </c>
      <c r="G827" s="220" t="s">
        <v>1262</v>
      </c>
      <c r="H827" s="220" t="s">
        <v>442</v>
      </c>
      <c r="I827" s="220" t="s">
        <v>354</v>
      </c>
      <c r="J827" s="220">
        <v>62</v>
      </c>
      <c r="K827" s="220">
        <v>50</v>
      </c>
      <c r="L827" s="220">
        <v>58</v>
      </c>
      <c r="M827" s="220">
        <v>73</v>
      </c>
      <c r="N827" s="220">
        <v>54</v>
      </c>
      <c r="O827" s="220">
        <v>72</v>
      </c>
      <c r="P827" s="220">
        <v>220</v>
      </c>
      <c r="Q827" s="239">
        <v>0.6</v>
      </c>
      <c r="R827" s="240">
        <v>13.5</v>
      </c>
      <c r="S827" s="241" t="s">
        <v>3919</v>
      </c>
      <c r="T827" s="241" t="s">
        <v>3920</v>
      </c>
      <c r="U827" s="241" t="s">
        <v>3921</v>
      </c>
      <c r="V827" s="241" t="s">
        <v>3922</v>
      </c>
      <c r="W827" s="241"/>
    </row>
    <row r="828" customHeight="1" spans="1:23">
      <c r="A828" s="223">
        <v>668</v>
      </c>
      <c r="B828" s="223" t="s">
        <v>3923</v>
      </c>
      <c r="C828" s="222" t="s">
        <v>276</v>
      </c>
      <c r="D828" s="222" t="s">
        <v>262</v>
      </c>
      <c r="E828" s="222" t="s">
        <v>536</v>
      </c>
      <c r="F828" s="222" t="s">
        <v>476</v>
      </c>
      <c r="G828" s="222" t="s">
        <v>1262</v>
      </c>
      <c r="H828" s="222" t="s">
        <v>442</v>
      </c>
      <c r="I828" s="222" t="s">
        <v>354</v>
      </c>
      <c r="J828" s="222">
        <v>86</v>
      </c>
      <c r="K828" s="222">
        <v>68</v>
      </c>
      <c r="L828" s="222">
        <v>72</v>
      </c>
      <c r="M828" s="222">
        <v>109</v>
      </c>
      <c r="N828" s="222">
        <v>66</v>
      </c>
      <c r="O828" s="222">
        <v>106</v>
      </c>
      <c r="P828" s="222">
        <v>65</v>
      </c>
      <c r="Q828" s="242">
        <v>1.5</v>
      </c>
      <c r="R828" s="243">
        <v>81.5</v>
      </c>
      <c r="S828" s="244" t="s">
        <v>3924</v>
      </c>
      <c r="T828" s="244" t="s">
        <v>3925</v>
      </c>
      <c r="U828" s="244" t="s">
        <v>3921</v>
      </c>
      <c r="V828" s="244" t="s">
        <v>3926</v>
      </c>
      <c r="W828" s="244"/>
    </row>
    <row r="829" customHeight="1" spans="1:23">
      <c r="A829" s="223">
        <v>668.1</v>
      </c>
      <c r="B829" s="223" t="s">
        <v>3927</v>
      </c>
      <c r="C829" s="222" t="s">
        <v>276</v>
      </c>
      <c r="D829" s="222" t="s">
        <v>262</v>
      </c>
      <c r="E829" s="222" t="s">
        <v>3928</v>
      </c>
      <c r="F829" s="222" t="s">
        <v>3928</v>
      </c>
      <c r="G829" s="222" t="s">
        <v>3928</v>
      </c>
      <c r="H829" s="222" t="s">
        <v>442</v>
      </c>
      <c r="I829" s="222" t="s">
        <v>354</v>
      </c>
      <c r="J829" s="222">
        <v>86</v>
      </c>
      <c r="K829" s="222">
        <v>88</v>
      </c>
      <c r="L829" s="222">
        <v>92</v>
      </c>
      <c r="M829" s="222">
        <v>129</v>
      </c>
      <c r="N829" s="222">
        <v>86</v>
      </c>
      <c r="O829" s="222">
        <v>126</v>
      </c>
      <c r="P829" s="222">
        <v>65</v>
      </c>
      <c r="Q829" s="242">
        <v>1.5</v>
      </c>
      <c r="R829" s="243">
        <v>93.3</v>
      </c>
      <c r="S829" s="244"/>
      <c r="T829" s="244"/>
      <c r="U829" s="244"/>
      <c r="V829" s="244"/>
      <c r="W829" s="244"/>
    </row>
    <row r="830" customHeight="1" spans="1:23">
      <c r="A830" s="221">
        <v>669</v>
      </c>
      <c r="B830" s="221" t="s">
        <v>3929</v>
      </c>
      <c r="C830" s="220" t="s">
        <v>284</v>
      </c>
      <c r="D830" s="220" t="s">
        <v>354</v>
      </c>
      <c r="E830" s="220" t="s">
        <v>3930</v>
      </c>
      <c r="F830" s="220" t="s">
        <v>3930</v>
      </c>
      <c r="G830" s="220" t="s">
        <v>3931</v>
      </c>
      <c r="H830" s="220" t="s">
        <v>284</v>
      </c>
      <c r="I830" s="220" t="s">
        <v>354</v>
      </c>
      <c r="J830" s="220">
        <v>44</v>
      </c>
      <c r="K830" s="220">
        <v>38</v>
      </c>
      <c r="L830" s="220">
        <v>39</v>
      </c>
      <c r="M830" s="220">
        <v>61</v>
      </c>
      <c r="N830" s="220">
        <v>79</v>
      </c>
      <c r="O830" s="220">
        <v>42</v>
      </c>
      <c r="P830" s="220">
        <v>225</v>
      </c>
      <c r="Q830" s="239">
        <v>0.1</v>
      </c>
      <c r="R830" s="240">
        <v>0.1</v>
      </c>
      <c r="S830" s="241" t="s">
        <v>3932</v>
      </c>
      <c r="T830" s="241" t="s">
        <v>3933</v>
      </c>
      <c r="U830" s="241" t="s">
        <v>3934</v>
      </c>
      <c r="V830" s="241" t="s">
        <v>3935</v>
      </c>
      <c r="W830" s="241" t="s">
        <v>2999</v>
      </c>
    </row>
    <row r="831" customHeight="1" spans="1:23">
      <c r="A831" s="223">
        <v>670</v>
      </c>
      <c r="B831" s="223" t="s">
        <v>3936</v>
      </c>
      <c r="C831" s="222" t="s">
        <v>284</v>
      </c>
      <c r="D831" s="222" t="s">
        <v>354</v>
      </c>
      <c r="E831" s="222" t="s">
        <v>3930</v>
      </c>
      <c r="F831" s="222" t="s">
        <v>3930</v>
      </c>
      <c r="G831" s="222" t="s">
        <v>3931</v>
      </c>
      <c r="H831" s="222" t="s">
        <v>284</v>
      </c>
      <c r="I831" s="222" t="s">
        <v>354</v>
      </c>
      <c r="J831" s="222">
        <v>54</v>
      </c>
      <c r="K831" s="222">
        <v>45</v>
      </c>
      <c r="L831" s="222">
        <v>47</v>
      </c>
      <c r="M831" s="222">
        <v>75</v>
      </c>
      <c r="N831" s="222">
        <v>98</v>
      </c>
      <c r="O831" s="222">
        <v>52</v>
      </c>
      <c r="P831" s="222">
        <v>120</v>
      </c>
      <c r="Q831" s="242">
        <v>0.2</v>
      </c>
      <c r="R831" s="243">
        <v>0.9</v>
      </c>
      <c r="S831" s="244" t="s">
        <v>3932</v>
      </c>
      <c r="T831" s="244" t="s">
        <v>3937</v>
      </c>
      <c r="U831" s="244" t="s">
        <v>3934</v>
      </c>
      <c r="V831" s="244" t="s">
        <v>3935</v>
      </c>
      <c r="W831" s="244"/>
    </row>
    <row r="832" customHeight="1" spans="1:23">
      <c r="A832" s="223">
        <v>670.1</v>
      </c>
      <c r="B832" s="223" t="s">
        <v>3938</v>
      </c>
      <c r="C832" s="222" t="s">
        <v>284</v>
      </c>
      <c r="D832" s="222" t="s">
        <v>354</v>
      </c>
      <c r="E832" s="222" t="s">
        <v>3930</v>
      </c>
      <c r="F832" s="222" t="s">
        <v>3930</v>
      </c>
      <c r="G832" s="222" t="s">
        <v>3931</v>
      </c>
      <c r="H832" s="222" t="s">
        <v>284</v>
      </c>
      <c r="I832" s="222" t="s">
        <v>354</v>
      </c>
      <c r="J832" s="222">
        <v>74</v>
      </c>
      <c r="K832" s="222">
        <v>65</v>
      </c>
      <c r="L832" s="222">
        <v>67</v>
      </c>
      <c r="M832" s="222">
        <v>125</v>
      </c>
      <c r="N832" s="222">
        <v>128</v>
      </c>
      <c r="O832" s="222">
        <v>92</v>
      </c>
      <c r="P832" s="222">
        <v>120</v>
      </c>
      <c r="Q832" s="242">
        <v>0.2</v>
      </c>
      <c r="R832" s="243">
        <v>0.9</v>
      </c>
      <c r="S832" s="244" t="s">
        <v>3939</v>
      </c>
      <c r="T832" s="244" t="s">
        <v>3940</v>
      </c>
      <c r="U832" s="244"/>
      <c r="V832" s="244" t="s">
        <v>3935</v>
      </c>
      <c r="W832" s="244"/>
    </row>
    <row r="833" customHeight="1" spans="1:23">
      <c r="A833" s="223">
        <v>670.2</v>
      </c>
      <c r="B833" s="223" t="s">
        <v>3941</v>
      </c>
      <c r="C833" s="222" t="s">
        <v>284</v>
      </c>
      <c r="D833" s="222" t="s">
        <v>354</v>
      </c>
      <c r="E833" s="222" t="s">
        <v>3942</v>
      </c>
      <c r="F833" s="222" t="s">
        <v>3942</v>
      </c>
      <c r="G833" s="222" t="s">
        <v>3942</v>
      </c>
      <c r="H833" s="222" t="s">
        <v>284</v>
      </c>
      <c r="I833" s="222" t="s">
        <v>354</v>
      </c>
      <c r="J833" s="222">
        <v>74</v>
      </c>
      <c r="K833" s="222">
        <v>85</v>
      </c>
      <c r="L833" s="222">
        <v>87</v>
      </c>
      <c r="M833" s="222">
        <v>155</v>
      </c>
      <c r="N833" s="222">
        <v>148</v>
      </c>
      <c r="O833" s="222">
        <v>102</v>
      </c>
      <c r="P833" s="222">
        <v>120</v>
      </c>
      <c r="Q833" s="242">
        <v>0.2</v>
      </c>
      <c r="R833" s="243">
        <v>100.8</v>
      </c>
      <c r="S833" s="244"/>
      <c r="T833" s="244"/>
      <c r="U833" s="244"/>
      <c r="V833" s="244"/>
      <c r="W833" s="244"/>
    </row>
    <row r="834" customHeight="1" spans="1:23">
      <c r="A834" s="221">
        <v>671</v>
      </c>
      <c r="B834" s="221" t="s">
        <v>3943</v>
      </c>
      <c r="C834" s="220" t="s">
        <v>284</v>
      </c>
      <c r="D834" s="220" t="s">
        <v>354</v>
      </c>
      <c r="E834" s="220" t="s">
        <v>3930</v>
      </c>
      <c r="F834" s="220" t="s">
        <v>3930</v>
      </c>
      <c r="G834" s="220" t="s">
        <v>3931</v>
      </c>
      <c r="H834" s="220" t="s">
        <v>284</v>
      </c>
      <c r="I834" s="220" t="s">
        <v>354</v>
      </c>
      <c r="J834" s="220">
        <v>78</v>
      </c>
      <c r="K834" s="220">
        <v>65</v>
      </c>
      <c r="L834" s="220">
        <v>68</v>
      </c>
      <c r="M834" s="220">
        <v>112</v>
      </c>
      <c r="N834" s="220">
        <v>154</v>
      </c>
      <c r="O834" s="220">
        <v>75</v>
      </c>
      <c r="P834" s="220">
        <v>45</v>
      </c>
      <c r="Q834" s="239">
        <v>1.1</v>
      </c>
      <c r="R834" s="240">
        <v>10</v>
      </c>
      <c r="S834" s="241" t="s">
        <v>3944</v>
      </c>
      <c r="T834" s="241" t="s">
        <v>3945</v>
      </c>
      <c r="U834" s="241" t="s">
        <v>3934</v>
      </c>
      <c r="V834" s="241" t="s">
        <v>3946</v>
      </c>
      <c r="W834" s="241"/>
    </row>
    <row r="835" customHeight="1" spans="1:23">
      <c r="A835" s="223">
        <v>672</v>
      </c>
      <c r="B835" s="223" t="s">
        <v>3947</v>
      </c>
      <c r="C835" s="222" t="s">
        <v>278</v>
      </c>
      <c r="D835" s="222" t="s">
        <v>354</v>
      </c>
      <c r="E835" s="222" t="s">
        <v>1593</v>
      </c>
      <c r="F835" s="222" t="s">
        <v>1593</v>
      </c>
      <c r="G835" s="222" t="s">
        <v>3948</v>
      </c>
      <c r="H835" s="222" t="s">
        <v>442</v>
      </c>
      <c r="I835" s="222" t="s">
        <v>354</v>
      </c>
      <c r="J835" s="222">
        <v>66</v>
      </c>
      <c r="K835" s="222">
        <v>65</v>
      </c>
      <c r="L835" s="222">
        <v>48</v>
      </c>
      <c r="M835" s="222">
        <v>62</v>
      </c>
      <c r="N835" s="222">
        <v>57</v>
      </c>
      <c r="O835" s="222">
        <v>52</v>
      </c>
      <c r="P835" s="222">
        <v>200</v>
      </c>
      <c r="Q835" s="242">
        <v>0.9</v>
      </c>
      <c r="R835" s="243">
        <v>31</v>
      </c>
      <c r="S835" s="244" t="s">
        <v>3949</v>
      </c>
      <c r="T835" s="244" t="s">
        <v>3950</v>
      </c>
      <c r="U835" s="244" t="s">
        <v>3951</v>
      </c>
      <c r="V835" s="244" t="s">
        <v>3952</v>
      </c>
      <c r="W835" s="244"/>
    </row>
    <row r="836" customHeight="1" spans="1:23">
      <c r="A836" s="221">
        <v>673</v>
      </c>
      <c r="B836" s="221" t="s">
        <v>3953</v>
      </c>
      <c r="C836" s="220" t="s">
        <v>278</v>
      </c>
      <c r="D836" s="220" t="s">
        <v>354</v>
      </c>
      <c r="E836" s="220" t="s">
        <v>1593</v>
      </c>
      <c r="F836" s="220" t="s">
        <v>1593</v>
      </c>
      <c r="G836" s="220" t="s">
        <v>3948</v>
      </c>
      <c r="H836" s="220" t="s">
        <v>442</v>
      </c>
      <c r="I836" s="220" t="s">
        <v>354</v>
      </c>
      <c r="J836" s="220">
        <v>123</v>
      </c>
      <c r="K836" s="220">
        <v>100</v>
      </c>
      <c r="L836" s="220">
        <v>62</v>
      </c>
      <c r="M836" s="220">
        <v>97</v>
      </c>
      <c r="N836" s="220">
        <v>81</v>
      </c>
      <c r="O836" s="220">
        <v>68</v>
      </c>
      <c r="P836" s="220">
        <v>45</v>
      </c>
      <c r="Q836" s="239">
        <v>1.7</v>
      </c>
      <c r="R836" s="240">
        <v>91</v>
      </c>
      <c r="S836" s="241" t="s">
        <v>3954</v>
      </c>
      <c r="T836" s="241" t="s">
        <v>3955</v>
      </c>
      <c r="U836" s="241" t="s">
        <v>3951</v>
      </c>
      <c r="V836" s="241" t="s">
        <v>3956</v>
      </c>
      <c r="W836" s="241"/>
    </row>
    <row r="837" customHeight="1" spans="1:23">
      <c r="A837" s="223">
        <v>674</v>
      </c>
      <c r="B837" s="223" t="s">
        <v>3957</v>
      </c>
      <c r="C837" s="222" t="s">
        <v>263</v>
      </c>
      <c r="D837" s="222" t="s">
        <v>354</v>
      </c>
      <c r="E837" s="222" t="s">
        <v>1129</v>
      </c>
      <c r="F837" s="222" t="s">
        <v>1261</v>
      </c>
      <c r="G837" s="222" t="s">
        <v>949</v>
      </c>
      <c r="H837" s="222" t="s">
        <v>442</v>
      </c>
      <c r="I837" s="222" t="s">
        <v>791</v>
      </c>
      <c r="J837" s="222">
        <v>67</v>
      </c>
      <c r="K837" s="222">
        <v>82</v>
      </c>
      <c r="L837" s="222">
        <v>62</v>
      </c>
      <c r="M837" s="222">
        <v>46</v>
      </c>
      <c r="N837" s="222">
        <v>48</v>
      </c>
      <c r="O837" s="222">
        <v>43</v>
      </c>
      <c r="P837" s="222">
        <v>220</v>
      </c>
      <c r="Q837" s="242">
        <v>0.6</v>
      </c>
      <c r="R837" s="243">
        <v>8</v>
      </c>
      <c r="S837" s="244" t="s">
        <v>3958</v>
      </c>
      <c r="T837" s="244" t="s">
        <v>3959</v>
      </c>
      <c r="U837" s="244" t="s">
        <v>3960</v>
      </c>
      <c r="V837" s="244" t="s">
        <v>3961</v>
      </c>
      <c r="W837" s="244"/>
    </row>
    <row r="838" customHeight="1" spans="1:23">
      <c r="A838" s="221">
        <v>675</v>
      </c>
      <c r="B838" s="221" t="s">
        <v>3962</v>
      </c>
      <c r="C838" s="220" t="s">
        <v>263</v>
      </c>
      <c r="D838" s="220" t="s">
        <v>283</v>
      </c>
      <c r="E838" s="220" t="s">
        <v>1129</v>
      </c>
      <c r="F838" s="220" t="s">
        <v>1261</v>
      </c>
      <c r="G838" s="220" t="s">
        <v>949</v>
      </c>
      <c r="H838" s="220" t="s">
        <v>442</v>
      </c>
      <c r="I838" s="220" t="s">
        <v>791</v>
      </c>
      <c r="J838" s="220">
        <v>95</v>
      </c>
      <c r="K838" s="220">
        <v>124</v>
      </c>
      <c r="L838" s="220">
        <v>78</v>
      </c>
      <c r="M838" s="220">
        <v>69</v>
      </c>
      <c r="N838" s="220">
        <v>71</v>
      </c>
      <c r="O838" s="220">
        <v>58</v>
      </c>
      <c r="P838" s="220">
        <v>65</v>
      </c>
      <c r="Q838" s="239">
        <v>2.1</v>
      </c>
      <c r="R838" s="240">
        <v>136</v>
      </c>
      <c r="S838" s="241" t="s">
        <v>3963</v>
      </c>
      <c r="T838" s="241" t="s">
        <v>3964</v>
      </c>
      <c r="U838" s="241" t="s">
        <v>3960</v>
      </c>
      <c r="V838" s="241" t="s">
        <v>3965</v>
      </c>
      <c r="W838" s="241"/>
    </row>
    <row r="839" customHeight="1" spans="1:23">
      <c r="A839" s="223">
        <v>676</v>
      </c>
      <c r="B839" s="223" t="s">
        <v>3966</v>
      </c>
      <c r="C839" s="222" t="s">
        <v>262</v>
      </c>
      <c r="D839" s="222" t="s">
        <v>354</v>
      </c>
      <c r="E839" s="222" t="s">
        <v>721</v>
      </c>
      <c r="F839" s="222" t="s">
        <v>721</v>
      </c>
      <c r="G839" s="222" t="s">
        <v>721</v>
      </c>
      <c r="H839" s="222" t="s">
        <v>442</v>
      </c>
      <c r="I839" s="222" t="s">
        <v>354</v>
      </c>
      <c r="J839" s="222">
        <v>75</v>
      </c>
      <c r="K839" s="222">
        <v>80</v>
      </c>
      <c r="L839" s="222">
        <v>60</v>
      </c>
      <c r="M839" s="222">
        <v>65</v>
      </c>
      <c r="N839" s="222">
        <v>90</v>
      </c>
      <c r="O839" s="222">
        <v>102</v>
      </c>
      <c r="P839" s="222">
        <v>160</v>
      </c>
      <c r="Q839" s="242">
        <v>1.2</v>
      </c>
      <c r="R839" s="243">
        <v>28</v>
      </c>
      <c r="S839" s="244" t="s">
        <v>3967</v>
      </c>
      <c r="T839" s="244" t="s">
        <v>3968</v>
      </c>
      <c r="U839" s="244" t="s">
        <v>3969</v>
      </c>
      <c r="V839" s="244" t="s">
        <v>3970</v>
      </c>
      <c r="W839" s="244"/>
    </row>
    <row r="840" customHeight="1" spans="1:23">
      <c r="A840" s="221">
        <v>677</v>
      </c>
      <c r="B840" s="221" t="s">
        <v>3971</v>
      </c>
      <c r="C840" s="220" t="s">
        <v>280</v>
      </c>
      <c r="D840" s="220" t="s">
        <v>354</v>
      </c>
      <c r="E840" s="220" t="s">
        <v>424</v>
      </c>
      <c r="F840" s="220" t="s">
        <v>619</v>
      </c>
      <c r="G840" s="220" t="s">
        <v>909</v>
      </c>
      <c r="H840" s="220" t="s">
        <v>442</v>
      </c>
      <c r="I840" s="220" t="s">
        <v>354</v>
      </c>
      <c r="J840" s="220">
        <v>62</v>
      </c>
      <c r="K840" s="220">
        <v>48</v>
      </c>
      <c r="L840" s="220">
        <v>54</v>
      </c>
      <c r="M840" s="220">
        <v>63</v>
      </c>
      <c r="N840" s="220">
        <v>60</v>
      </c>
      <c r="O840" s="220">
        <v>68</v>
      </c>
      <c r="P840" s="220">
        <v>190</v>
      </c>
      <c r="Q840" s="239">
        <v>0.3</v>
      </c>
      <c r="R840" s="240">
        <v>3.5</v>
      </c>
      <c r="S840" s="241" t="s">
        <v>3972</v>
      </c>
      <c r="T840" s="241" t="s">
        <v>3973</v>
      </c>
      <c r="U840" s="241" t="s">
        <v>3974</v>
      </c>
      <c r="V840" s="241" t="s">
        <v>3975</v>
      </c>
      <c r="W840" s="241"/>
    </row>
    <row r="841" customHeight="1" spans="1:23">
      <c r="A841" s="223">
        <v>678</v>
      </c>
      <c r="B841" s="223" t="s">
        <v>3976</v>
      </c>
      <c r="C841" s="222" t="s">
        <v>280</v>
      </c>
      <c r="D841" s="222" t="s">
        <v>354</v>
      </c>
      <c r="E841" s="222" t="s">
        <v>424</v>
      </c>
      <c r="F841" s="222" t="s">
        <v>619</v>
      </c>
      <c r="G841" s="222" t="s">
        <v>1665</v>
      </c>
      <c r="H841" s="222" t="s">
        <v>442</v>
      </c>
      <c r="I841" s="222" t="s">
        <v>354</v>
      </c>
      <c r="J841" s="222">
        <v>74</v>
      </c>
      <c r="K841" s="222">
        <v>48</v>
      </c>
      <c r="L841" s="222">
        <v>76</v>
      </c>
      <c r="M841" s="222">
        <v>83</v>
      </c>
      <c r="N841" s="222">
        <v>81</v>
      </c>
      <c r="O841" s="222">
        <v>104</v>
      </c>
      <c r="P841" s="222">
        <v>75</v>
      </c>
      <c r="Q841" s="242">
        <v>0.6</v>
      </c>
      <c r="R841" s="243">
        <v>8.5</v>
      </c>
      <c r="S841" s="244" t="s">
        <v>3977</v>
      </c>
      <c r="T841" s="244" t="s">
        <v>3978</v>
      </c>
      <c r="U841" s="244" t="s">
        <v>3974</v>
      </c>
      <c r="V841" s="244" t="s">
        <v>3975</v>
      </c>
      <c r="W841" s="244"/>
    </row>
    <row r="842" customHeight="1" spans="1:23">
      <c r="A842" s="223">
        <v>678.1</v>
      </c>
      <c r="B842" s="223" t="s">
        <v>3979</v>
      </c>
      <c r="C842" s="222" t="s">
        <v>280</v>
      </c>
      <c r="D842" s="222" t="s">
        <v>354</v>
      </c>
      <c r="E842" s="222" t="s">
        <v>424</v>
      </c>
      <c r="F842" s="222" t="s">
        <v>619</v>
      </c>
      <c r="G842" s="222" t="s">
        <v>607</v>
      </c>
      <c r="H842" s="222" t="s">
        <v>442</v>
      </c>
      <c r="I842" s="222" t="s">
        <v>354</v>
      </c>
      <c r="J842" s="222">
        <v>74</v>
      </c>
      <c r="K842" s="222">
        <v>48</v>
      </c>
      <c r="L842" s="222">
        <v>76</v>
      </c>
      <c r="M842" s="222">
        <v>83</v>
      </c>
      <c r="N842" s="222">
        <v>81</v>
      </c>
      <c r="O842" s="222">
        <v>104</v>
      </c>
      <c r="P842" s="222">
        <v>75</v>
      </c>
      <c r="Q842" s="242">
        <v>0.6</v>
      </c>
      <c r="R842" s="243">
        <v>8.5</v>
      </c>
      <c r="S842" s="244" t="s">
        <v>3980</v>
      </c>
      <c r="T842" s="244" t="s">
        <v>3981</v>
      </c>
      <c r="U842" s="244" t="s">
        <v>3974</v>
      </c>
      <c r="V842" s="244" t="s">
        <v>3975</v>
      </c>
      <c r="W842" s="244"/>
    </row>
    <row r="843" customHeight="1" spans="1:23">
      <c r="A843" s="223">
        <v>678.2</v>
      </c>
      <c r="B843" s="223" t="s">
        <v>3982</v>
      </c>
      <c r="C843" s="222" t="s">
        <v>280</v>
      </c>
      <c r="D843" s="222" t="s">
        <v>354</v>
      </c>
      <c r="E843" s="222" t="s">
        <v>807</v>
      </c>
      <c r="F843" s="222" t="s">
        <v>807</v>
      </c>
      <c r="G843" s="222" t="s">
        <v>807</v>
      </c>
      <c r="H843" s="222" t="s">
        <v>442</v>
      </c>
      <c r="I843" s="222" t="s">
        <v>354</v>
      </c>
      <c r="J843" s="222">
        <v>74</v>
      </c>
      <c r="K843" s="222">
        <v>48</v>
      </c>
      <c r="L843" s="222">
        <v>76</v>
      </c>
      <c r="M843" s="222">
        <v>143</v>
      </c>
      <c r="N843" s="222">
        <v>101</v>
      </c>
      <c r="O843" s="222">
        <v>124</v>
      </c>
      <c r="P843" s="222">
        <v>75</v>
      </c>
      <c r="Q843" s="242">
        <v>0.8</v>
      </c>
      <c r="R843" s="243">
        <v>10.1</v>
      </c>
      <c r="S843" s="244"/>
      <c r="T843" s="244"/>
      <c r="U843" s="244"/>
      <c r="V843" s="244"/>
      <c r="W843" s="244"/>
    </row>
    <row r="844" customHeight="1" spans="1:23">
      <c r="A844" s="221">
        <v>679</v>
      </c>
      <c r="B844" s="221" t="s">
        <v>3983</v>
      </c>
      <c r="C844" s="220" t="s">
        <v>270</v>
      </c>
      <c r="D844" s="220" t="s">
        <v>269</v>
      </c>
      <c r="E844" s="220" t="s">
        <v>438</v>
      </c>
      <c r="F844" s="220" t="s">
        <v>438</v>
      </c>
      <c r="G844" s="220" t="s">
        <v>438</v>
      </c>
      <c r="H844" s="220" t="s">
        <v>856</v>
      </c>
      <c r="I844" s="220" t="s">
        <v>354</v>
      </c>
      <c r="J844" s="220">
        <v>45</v>
      </c>
      <c r="K844" s="220">
        <v>80</v>
      </c>
      <c r="L844" s="220">
        <v>100</v>
      </c>
      <c r="M844" s="220">
        <v>35</v>
      </c>
      <c r="N844" s="220">
        <v>37</v>
      </c>
      <c r="O844" s="220">
        <v>28</v>
      </c>
      <c r="P844" s="220">
        <v>180</v>
      </c>
      <c r="Q844" s="239">
        <v>0.8</v>
      </c>
      <c r="R844" s="240">
        <v>2</v>
      </c>
      <c r="S844" s="241" t="s">
        <v>3984</v>
      </c>
      <c r="T844" s="241" t="s">
        <v>3985</v>
      </c>
      <c r="U844" s="241" t="s">
        <v>3986</v>
      </c>
      <c r="V844" s="241" t="s">
        <v>3987</v>
      </c>
      <c r="W844" s="241"/>
    </row>
    <row r="845" customHeight="1" spans="1:23">
      <c r="A845" s="223">
        <v>680</v>
      </c>
      <c r="B845" s="223" t="s">
        <v>3988</v>
      </c>
      <c r="C845" s="222" t="s">
        <v>270</v>
      </c>
      <c r="D845" s="222" t="s">
        <v>269</v>
      </c>
      <c r="E845" s="222" t="s">
        <v>438</v>
      </c>
      <c r="F845" s="222" t="s">
        <v>438</v>
      </c>
      <c r="G845" s="222" t="s">
        <v>438</v>
      </c>
      <c r="H845" s="222" t="s">
        <v>856</v>
      </c>
      <c r="I845" s="222" t="s">
        <v>354</v>
      </c>
      <c r="J845" s="222">
        <v>59</v>
      </c>
      <c r="K845" s="222">
        <v>110</v>
      </c>
      <c r="L845" s="222">
        <v>150</v>
      </c>
      <c r="M845" s="222">
        <v>45</v>
      </c>
      <c r="N845" s="222">
        <v>49</v>
      </c>
      <c r="O845" s="222">
        <v>35</v>
      </c>
      <c r="P845" s="222">
        <v>90</v>
      </c>
      <c r="Q845" s="242">
        <v>0.8</v>
      </c>
      <c r="R845" s="243">
        <v>4.5</v>
      </c>
      <c r="S845" s="244" t="s">
        <v>3984</v>
      </c>
      <c r="T845" s="244" t="s">
        <v>3985</v>
      </c>
      <c r="U845" s="244" t="s">
        <v>3986</v>
      </c>
      <c r="V845" s="244" t="s">
        <v>3987</v>
      </c>
      <c r="W845" s="244"/>
    </row>
    <row r="846" customHeight="1" spans="1:23">
      <c r="A846" s="221">
        <v>681</v>
      </c>
      <c r="B846" s="221" t="s">
        <v>3989</v>
      </c>
      <c r="C846" s="220" t="s">
        <v>270</v>
      </c>
      <c r="D846" s="220" t="s">
        <v>269</v>
      </c>
      <c r="E846" s="220" t="s">
        <v>3990</v>
      </c>
      <c r="F846" s="220" t="s">
        <v>3990</v>
      </c>
      <c r="G846" s="220" t="s">
        <v>3990</v>
      </c>
      <c r="H846" s="220" t="s">
        <v>856</v>
      </c>
      <c r="I846" s="220" t="s">
        <v>354</v>
      </c>
      <c r="J846" s="220">
        <v>60</v>
      </c>
      <c r="K846" s="220">
        <v>50</v>
      </c>
      <c r="L846" s="220">
        <v>140</v>
      </c>
      <c r="M846" s="220">
        <v>50</v>
      </c>
      <c r="N846" s="220">
        <v>140</v>
      </c>
      <c r="O846" s="220">
        <v>60</v>
      </c>
      <c r="P846" s="220">
        <v>45</v>
      </c>
      <c r="Q846" s="239">
        <v>1.7</v>
      </c>
      <c r="R846" s="240">
        <v>53</v>
      </c>
      <c r="S846" s="241" t="s">
        <v>3991</v>
      </c>
      <c r="T846" s="241" t="s">
        <v>3992</v>
      </c>
      <c r="U846" s="241" t="s">
        <v>3986</v>
      </c>
      <c r="V846" s="241" t="s">
        <v>3993</v>
      </c>
      <c r="W846" s="241" t="s">
        <v>2077</v>
      </c>
    </row>
    <row r="847" customHeight="1" spans="1:23">
      <c r="A847" s="221">
        <v>681.1</v>
      </c>
      <c r="B847" s="221" t="s">
        <v>3994</v>
      </c>
      <c r="C847" s="220" t="s">
        <v>270</v>
      </c>
      <c r="D847" s="220" t="s">
        <v>269</v>
      </c>
      <c r="E847" s="220" t="s">
        <v>3990</v>
      </c>
      <c r="F847" s="220" t="s">
        <v>3990</v>
      </c>
      <c r="G847" s="220" t="s">
        <v>3990</v>
      </c>
      <c r="H847" s="220" t="s">
        <v>856</v>
      </c>
      <c r="I847" s="220" t="s">
        <v>354</v>
      </c>
      <c r="J847" s="220">
        <v>60</v>
      </c>
      <c r="K847" s="220">
        <v>140</v>
      </c>
      <c r="L847" s="220">
        <v>50</v>
      </c>
      <c r="M847" s="220">
        <v>140</v>
      </c>
      <c r="N847" s="220">
        <v>50</v>
      </c>
      <c r="O847" s="220">
        <v>60</v>
      </c>
      <c r="P847" s="220">
        <v>45</v>
      </c>
      <c r="Q847" s="239">
        <v>1.7</v>
      </c>
      <c r="R847" s="240">
        <v>53</v>
      </c>
      <c r="S847" s="241" t="s">
        <v>3991</v>
      </c>
      <c r="T847" s="241" t="s">
        <v>3992</v>
      </c>
      <c r="U847" s="241" t="s">
        <v>3986</v>
      </c>
      <c r="V847" s="241" t="s">
        <v>3993</v>
      </c>
      <c r="W847" s="241" t="s">
        <v>2077</v>
      </c>
    </row>
    <row r="848" customHeight="1" spans="1:23">
      <c r="A848" s="223">
        <v>682</v>
      </c>
      <c r="B848" s="223" t="s">
        <v>3995</v>
      </c>
      <c r="C848" s="222" t="s">
        <v>284</v>
      </c>
      <c r="D848" s="222" t="s">
        <v>354</v>
      </c>
      <c r="E848" s="222" t="s">
        <v>1169</v>
      </c>
      <c r="F848" s="222" t="s">
        <v>1169</v>
      </c>
      <c r="G848" s="222" t="s">
        <v>3996</v>
      </c>
      <c r="H848" s="222" t="s">
        <v>284</v>
      </c>
      <c r="I848" s="222" t="s">
        <v>354</v>
      </c>
      <c r="J848" s="222">
        <v>78</v>
      </c>
      <c r="K848" s="222">
        <v>52</v>
      </c>
      <c r="L848" s="222">
        <v>60</v>
      </c>
      <c r="M848" s="222">
        <v>63</v>
      </c>
      <c r="N848" s="222">
        <v>65</v>
      </c>
      <c r="O848" s="222">
        <v>23</v>
      </c>
      <c r="P848" s="222">
        <v>200</v>
      </c>
      <c r="Q848" s="242">
        <v>0.2</v>
      </c>
      <c r="R848" s="243">
        <v>0.5</v>
      </c>
      <c r="S848" s="244" t="s">
        <v>3997</v>
      </c>
      <c r="T848" s="244" t="s">
        <v>3998</v>
      </c>
      <c r="U848" s="244" t="s">
        <v>3999</v>
      </c>
      <c r="V848" s="244" t="s">
        <v>4000</v>
      </c>
      <c r="W848" s="244"/>
    </row>
    <row r="849" customHeight="1" spans="1:23">
      <c r="A849" s="221">
        <v>683</v>
      </c>
      <c r="B849" s="221" t="s">
        <v>4001</v>
      </c>
      <c r="C849" s="220" t="s">
        <v>284</v>
      </c>
      <c r="D849" s="220" t="s">
        <v>354</v>
      </c>
      <c r="E849" s="220" t="s">
        <v>1169</v>
      </c>
      <c r="F849" s="220" t="s">
        <v>1169</v>
      </c>
      <c r="G849" s="220" t="s">
        <v>3996</v>
      </c>
      <c r="H849" s="220" t="s">
        <v>284</v>
      </c>
      <c r="I849" s="220" t="s">
        <v>354</v>
      </c>
      <c r="J849" s="220">
        <v>101</v>
      </c>
      <c r="K849" s="220">
        <v>72</v>
      </c>
      <c r="L849" s="220">
        <v>72</v>
      </c>
      <c r="M849" s="220">
        <v>99</v>
      </c>
      <c r="N849" s="220">
        <v>89</v>
      </c>
      <c r="O849" s="220">
        <v>29</v>
      </c>
      <c r="P849" s="220">
        <v>140</v>
      </c>
      <c r="Q849" s="239">
        <v>0.8</v>
      </c>
      <c r="R849" s="240">
        <v>15.5</v>
      </c>
      <c r="S849" s="241" t="s">
        <v>4002</v>
      </c>
      <c r="T849" s="241" t="s">
        <v>4003</v>
      </c>
      <c r="U849" s="241" t="s">
        <v>3999</v>
      </c>
      <c r="V849" s="241" t="s">
        <v>4004</v>
      </c>
      <c r="W849" s="241" t="s">
        <v>4005</v>
      </c>
    </row>
    <row r="850" customHeight="1" spans="1:23">
      <c r="A850" s="223">
        <v>684</v>
      </c>
      <c r="B850" s="223" t="s">
        <v>4006</v>
      </c>
      <c r="C850" s="222" t="s">
        <v>284</v>
      </c>
      <c r="D850" s="222" t="s">
        <v>354</v>
      </c>
      <c r="E850" s="222" t="s">
        <v>4007</v>
      </c>
      <c r="F850" s="222" t="s">
        <v>4007</v>
      </c>
      <c r="G850" s="222" t="s">
        <v>1122</v>
      </c>
      <c r="H850" s="222" t="s">
        <v>284</v>
      </c>
      <c r="I850" s="222" t="s">
        <v>354</v>
      </c>
      <c r="J850" s="222">
        <v>62</v>
      </c>
      <c r="K850" s="222">
        <v>48</v>
      </c>
      <c r="L850" s="222">
        <v>66</v>
      </c>
      <c r="M850" s="222">
        <v>59</v>
      </c>
      <c r="N850" s="222">
        <v>57</v>
      </c>
      <c r="O850" s="222">
        <v>49</v>
      </c>
      <c r="P850" s="222">
        <v>200</v>
      </c>
      <c r="Q850" s="242">
        <v>0.4</v>
      </c>
      <c r="R850" s="243">
        <v>3.5</v>
      </c>
      <c r="S850" s="244" t="s">
        <v>4008</v>
      </c>
      <c r="T850" s="244" t="s">
        <v>4009</v>
      </c>
      <c r="U850" s="244" t="s">
        <v>4010</v>
      </c>
      <c r="V850" s="244" t="s">
        <v>4011</v>
      </c>
      <c r="W850" s="244"/>
    </row>
    <row r="851" customHeight="1" spans="1:23">
      <c r="A851" s="221">
        <v>685</v>
      </c>
      <c r="B851" s="221" t="s">
        <v>4012</v>
      </c>
      <c r="C851" s="220" t="s">
        <v>284</v>
      </c>
      <c r="D851" s="220" t="s">
        <v>354</v>
      </c>
      <c r="E851" s="220" t="s">
        <v>4007</v>
      </c>
      <c r="F851" s="220" t="s">
        <v>4007</v>
      </c>
      <c r="G851" s="220" t="s">
        <v>1122</v>
      </c>
      <c r="H851" s="220" t="s">
        <v>284</v>
      </c>
      <c r="I851" s="220" t="s">
        <v>354</v>
      </c>
      <c r="J851" s="220">
        <v>82</v>
      </c>
      <c r="K851" s="220">
        <v>80</v>
      </c>
      <c r="L851" s="220">
        <v>86</v>
      </c>
      <c r="M851" s="220">
        <v>85</v>
      </c>
      <c r="N851" s="220">
        <v>75</v>
      </c>
      <c r="O851" s="220">
        <v>72</v>
      </c>
      <c r="P851" s="220">
        <v>140</v>
      </c>
      <c r="Q851" s="239">
        <v>0.8</v>
      </c>
      <c r="R851" s="240">
        <v>5</v>
      </c>
      <c r="S851" s="241" t="s">
        <v>4013</v>
      </c>
      <c r="T851" s="241" t="s">
        <v>4014</v>
      </c>
      <c r="U851" s="241" t="s">
        <v>4010</v>
      </c>
      <c r="V851" s="241" t="s">
        <v>4015</v>
      </c>
      <c r="W851" s="241"/>
    </row>
    <row r="852" customHeight="1" spans="1:23">
      <c r="A852" s="223">
        <v>686</v>
      </c>
      <c r="B852" s="223" t="s">
        <v>4016</v>
      </c>
      <c r="C852" s="222" t="s">
        <v>283</v>
      </c>
      <c r="D852" s="222" t="s">
        <v>280</v>
      </c>
      <c r="E852" s="222" t="s">
        <v>1748</v>
      </c>
      <c r="F852" s="222" t="s">
        <v>1818</v>
      </c>
      <c r="G852" s="222" t="s">
        <v>619</v>
      </c>
      <c r="H852" s="222" t="s">
        <v>377</v>
      </c>
      <c r="I852" s="222" t="s">
        <v>1202</v>
      </c>
      <c r="J852" s="222">
        <v>53</v>
      </c>
      <c r="K852" s="222">
        <v>54</v>
      </c>
      <c r="L852" s="222">
        <v>53</v>
      </c>
      <c r="M852" s="222">
        <v>37</v>
      </c>
      <c r="N852" s="222">
        <v>46</v>
      </c>
      <c r="O852" s="222">
        <v>45</v>
      </c>
      <c r="P852" s="222">
        <v>190</v>
      </c>
      <c r="Q852" s="242">
        <v>0.4</v>
      </c>
      <c r="R852" s="243">
        <v>3.5</v>
      </c>
      <c r="S852" s="244" t="s">
        <v>4017</v>
      </c>
      <c r="T852" s="244" t="s">
        <v>4018</v>
      </c>
      <c r="U852" s="244" t="s">
        <v>4019</v>
      </c>
      <c r="V852" s="244" t="s">
        <v>4020</v>
      </c>
      <c r="W852" s="244" t="s">
        <v>3488</v>
      </c>
    </row>
    <row r="853" customHeight="1" spans="1:23">
      <c r="A853" s="221">
        <v>687</v>
      </c>
      <c r="B853" s="221" t="s">
        <v>4021</v>
      </c>
      <c r="C853" s="220" t="s">
        <v>283</v>
      </c>
      <c r="D853" s="220" t="s">
        <v>280</v>
      </c>
      <c r="E853" s="220" t="s">
        <v>1748</v>
      </c>
      <c r="F853" s="220" t="s">
        <v>1818</v>
      </c>
      <c r="G853" s="220" t="s">
        <v>619</v>
      </c>
      <c r="H853" s="220" t="s">
        <v>377</v>
      </c>
      <c r="I853" s="220" t="s">
        <v>1202</v>
      </c>
      <c r="J853" s="220">
        <v>86</v>
      </c>
      <c r="K853" s="220">
        <v>92</v>
      </c>
      <c r="L853" s="220">
        <v>88</v>
      </c>
      <c r="M853" s="220">
        <v>68</v>
      </c>
      <c r="N853" s="220">
        <v>75</v>
      </c>
      <c r="O853" s="220">
        <v>73</v>
      </c>
      <c r="P853" s="220">
        <v>80</v>
      </c>
      <c r="Q853" s="239">
        <v>1.5</v>
      </c>
      <c r="R853" s="240">
        <v>47</v>
      </c>
      <c r="S853" s="241" t="s">
        <v>4022</v>
      </c>
      <c r="T853" s="241" t="s">
        <v>4023</v>
      </c>
      <c r="U853" s="241" t="s">
        <v>4019</v>
      </c>
      <c r="V853" s="241" t="s">
        <v>4024</v>
      </c>
      <c r="W853" s="241"/>
    </row>
    <row r="854" customHeight="1" spans="1:23">
      <c r="A854" s="221">
        <v>687.1</v>
      </c>
      <c r="B854" s="221" t="s">
        <v>4025</v>
      </c>
      <c r="C854" s="220" t="s">
        <v>283</v>
      </c>
      <c r="D854" s="220" t="s">
        <v>280</v>
      </c>
      <c r="E854" s="220" t="s">
        <v>1748</v>
      </c>
      <c r="F854" s="220" t="s">
        <v>1748</v>
      </c>
      <c r="G854" s="220" t="s">
        <v>1748</v>
      </c>
      <c r="H854" s="220" t="s">
        <v>377</v>
      </c>
      <c r="I854" s="220" t="s">
        <v>1202</v>
      </c>
      <c r="J854" s="220">
        <v>86</v>
      </c>
      <c r="K854" s="220">
        <v>102</v>
      </c>
      <c r="L854" s="220">
        <v>88</v>
      </c>
      <c r="M854" s="220">
        <v>98</v>
      </c>
      <c r="N854" s="220">
        <v>120</v>
      </c>
      <c r="O854" s="220">
        <v>88</v>
      </c>
      <c r="P854" s="220">
        <v>80</v>
      </c>
      <c r="Q854" s="239">
        <v>2.9</v>
      </c>
      <c r="R854" s="240">
        <v>69.8</v>
      </c>
      <c r="S854" s="241"/>
      <c r="T854" s="241"/>
      <c r="U854" s="241"/>
      <c r="V854" s="241"/>
      <c r="W854" s="241"/>
    </row>
    <row r="855" customHeight="1" spans="1:23">
      <c r="A855" s="223">
        <v>688</v>
      </c>
      <c r="B855" s="223" t="s">
        <v>4026</v>
      </c>
      <c r="C855" s="222" t="s">
        <v>267</v>
      </c>
      <c r="D855" s="222" t="s">
        <v>277</v>
      </c>
      <c r="E855" s="222" t="s">
        <v>371</v>
      </c>
      <c r="F855" s="222" t="s">
        <v>416</v>
      </c>
      <c r="G855" s="222" t="s">
        <v>1760</v>
      </c>
      <c r="H855" s="222" t="s">
        <v>843</v>
      </c>
      <c r="I855" s="222" t="s">
        <v>354</v>
      </c>
      <c r="J855" s="222">
        <v>42</v>
      </c>
      <c r="K855" s="222">
        <v>52</v>
      </c>
      <c r="L855" s="222">
        <v>67</v>
      </c>
      <c r="M855" s="222">
        <v>39</v>
      </c>
      <c r="N855" s="222">
        <v>56</v>
      </c>
      <c r="O855" s="222">
        <v>50</v>
      </c>
      <c r="P855" s="222">
        <v>120</v>
      </c>
      <c r="Q855" s="242">
        <v>0.5</v>
      </c>
      <c r="R855" s="243">
        <v>31</v>
      </c>
      <c r="S855" s="244" t="s">
        <v>4027</v>
      </c>
      <c r="T855" s="244" t="s">
        <v>4028</v>
      </c>
      <c r="U855" s="244" t="s">
        <v>4029</v>
      </c>
      <c r="V855" s="244" t="s">
        <v>4030</v>
      </c>
      <c r="W855" s="244"/>
    </row>
    <row r="856" customHeight="1" spans="1:23">
      <c r="A856" s="221">
        <v>689</v>
      </c>
      <c r="B856" s="221" t="s">
        <v>4031</v>
      </c>
      <c r="C856" s="220" t="s">
        <v>267</v>
      </c>
      <c r="D856" s="220" t="s">
        <v>277</v>
      </c>
      <c r="E856" s="220" t="s">
        <v>371</v>
      </c>
      <c r="F856" s="220" t="s">
        <v>416</v>
      </c>
      <c r="G856" s="220" t="s">
        <v>1760</v>
      </c>
      <c r="H856" s="220" t="s">
        <v>843</v>
      </c>
      <c r="I856" s="220" t="s">
        <v>354</v>
      </c>
      <c r="J856" s="220">
        <v>72</v>
      </c>
      <c r="K856" s="220">
        <v>105</v>
      </c>
      <c r="L856" s="220">
        <v>115</v>
      </c>
      <c r="M856" s="220">
        <v>54</v>
      </c>
      <c r="N856" s="220">
        <v>86</v>
      </c>
      <c r="O856" s="220">
        <v>68</v>
      </c>
      <c r="P856" s="220">
        <v>45</v>
      </c>
      <c r="Q856" s="239">
        <v>1.3</v>
      </c>
      <c r="R856" s="240">
        <v>96</v>
      </c>
      <c r="S856" s="241" t="s">
        <v>4032</v>
      </c>
      <c r="T856" s="241" t="s">
        <v>4033</v>
      </c>
      <c r="U856" s="241" t="s">
        <v>4029</v>
      </c>
      <c r="V856" s="241" t="s">
        <v>4034</v>
      </c>
      <c r="W856" s="241"/>
    </row>
    <row r="857" customHeight="1" spans="1:23">
      <c r="A857" s="221">
        <v>689.1</v>
      </c>
      <c r="B857" s="221" t="s">
        <v>4035</v>
      </c>
      <c r="C857" s="220" t="s">
        <v>267</v>
      </c>
      <c r="D857" s="220" t="s">
        <v>277</v>
      </c>
      <c r="E857" s="220" t="s">
        <v>371</v>
      </c>
      <c r="F857" s="220" t="s">
        <v>371</v>
      </c>
      <c r="G857" s="220" t="s">
        <v>371</v>
      </c>
      <c r="H857" s="220" t="s">
        <v>843</v>
      </c>
      <c r="I857" s="220" t="s">
        <v>354</v>
      </c>
      <c r="J857" s="220">
        <v>72</v>
      </c>
      <c r="K857" s="220">
        <v>140</v>
      </c>
      <c r="L857" s="220">
        <v>130</v>
      </c>
      <c r="M857" s="220">
        <v>64</v>
      </c>
      <c r="N857" s="220">
        <v>106</v>
      </c>
      <c r="O857" s="220">
        <v>88</v>
      </c>
      <c r="P857" s="220">
        <v>45</v>
      </c>
      <c r="Q857" s="239">
        <v>2.2</v>
      </c>
      <c r="R857" s="240">
        <v>100</v>
      </c>
      <c r="S857" s="241"/>
      <c r="T857" s="241"/>
      <c r="U857" s="241"/>
      <c r="V857" s="241"/>
      <c r="W857" s="241"/>
    </row>
    <row r="858" customHeight="1" spans="1:23">
      <c r="A858" s="223">
        <v>690</v>
      </c>
      <c r="B858" s="223" t="s">
        <v>4036</v>
      </c>
      <c r="C858" s="222" t="s">
        <v>265</v>
      </c>
      <c r="D858" s="222" t="s">
        <v>277</v>
      </c>
      <c r="E858" s="222" t="s">
        <v>535</v>
      </c>
      <c r="F858" s="222" t="s">
        <v>980</v>
      </c>
      <c r="G858" s="222" t="s">
        <v>422</v>
      </c>
      <c r="H858" s="222" t="s">
        <v>377</v>
      </c>
      <c r="I858" s="222" t="s">
        <v>282</v>
      </c>
      <c r="J858" s="222">
        <v>50</v>
      </c>
      <c r="K858" s="222">
        <v>60</v>
      </c>
      <c r="L858" s="222">
        <v>60</v>
      </c>
      <c r="M858" s="222">
        <v>60</v>
      </c>
      <c r="N858" s="222">
        <v>60</v>
      </c>
      <c r="O858" s="222">
        <v>30</v>
      </c>
      <c r="P858" s="222">
        <v>225</v>
      </c>
      <c r="Q858" s="242">
        <v>0.5</v>
      </c>
      <c r="R858" s="243">
        <v>7.3</v>
      </c>
      <c r="S858" s="244" t="s">
        <v>4037</v>
      </c>
      <c r="T858" s="244" t="s">
        <v>4038</v>
      </c>
      <c r="U858" s="244" t="s">
        <v>4039</v>
      </c>
      <c r="V858" s="244" t="s">
        <v>4040</v>
      </c>
      <c r="W858" s="244"/>
    </row>
    <row r="859" customHeight="1" spans="1:23">
      <c r="A859" s="221">
        <v>691</v>
      </c>
      <c r="B859" s="221" t="s">
        <v>4041</v>
      </c>
      <c r="C859" s="220" t="s">
        <v>265</v>
      </c>
      <c r="D859" s="220" t="s">
        <v>282</v>
      </c>
      <c r="E859" s="220" t="s">
        <v>535</v>
      </c>
      <c r="F859" s="220" t="s">
        <v>980</v>
      </c>
      <c r="G859" s="220" t="s">
        <v>422</v>
      </c>
      <c r="H859" s="220" t="s">
        <v>377</v>
      </c>
      <c r="I859" s="220" t="s">
        <v>282</v>
      </c>
      <c r="J859" s="220">
        <v>65</v>
      </c>
      <c r="K859" s="220">
        <v>75</v>
      </c>
      <c r="L859" s="220">
        <v>90</v>
      </c>
      <c r="M859" s="220">
        <v>97</v>
      </c>
      <c r="N859" s="220">
        <v>123</v>
      </c>
      <c r="O859" s="220">
        <v>44</v>
      </c>
      <c r="P859" s="220">
        <v>55</v>
      </c>
      <c r="Q859" s="239">
        <v>1.8</v>
      </c>
      <c r="R859" s="240">
        <v>81.5</v>
      </c>
      <c r="S859" s="241" t="s">
        <v>4042</v>
      </c>
      <c r="T859" s="241" t="s">
        <v>4043</v>
      </c>
      <c r="U859" s="241" t="s">
        <v>4039</v>
      </c>
      <c r="V859" s="241" t="s">
        <v>4044</v>
      </c>
      <c r="W859" s="241"/>
    </row>
    <row r="860" customHeight="1" spans="1:23">
      <c r="A860" s="221">
        <v>691.1</v>
      </c>
      <c r="B860" s="221" t="s">
        <v>4045</v>
      </c>
      <c r="C860" s="220" t="s">
        <v>265</v>
      </c>
      <c r="D860" s="220" t="s">
        <v>282</v>
      </c>
      <c r="E860" s="220" t="s">
        <v>910</v>
      </c>
      <c r="F860" s="220" t="s">
        <v>910</v>
      </c>
      <c r="G860" s="220" t="s">
        <v>910</v>
      </c>
      <c r="H860" s="220" t="s">
        <v>377</v>
      </c>
      <c r="I860" s="220" t="s">
        <v>282</v>
      </c>
      <c r="J860" s="220">
        <v>65</v>
      </c>
      <c r="K860" s="220">
        <v>85</v>
      </c>
      <c r="L860" s="220">
        <v>105</v>
      </c>
      <c r="M860" s="220">
        <v>132</v>
      </c>
      <c r="N860" s="220">
        <v>163</v>
      </c>
      <c r="O860" s="220">
        <v>44</v>
      </c>
      <c r="P860" s="220">
        <v>55</v>
      </c>
      <c r="Q860" s="239">
        <v>2.1</v>
      </c>
      <c r="R860" s="240">
        <v>100.3</v>
      </c>
      <c r="S860" s="241"/>
      <c r="T860" s="241"/>
      <c r="U860" s="241"/>
      <c r="V860" s="241"/>
      <c r="W860" s="241"/>
    </row>
    <row r="861" customHeight="1" spans="1:23">
      <c r="A861" s="223">
        <v>692</v>
      </c>
      <c r="B861" s="223" t="s">
        <v>4046</v>
      </c>
      <c r="C861" s="222" t="s">
        <v>277</v>
      </c>
      <c r="D861" s="222" t="s">
        <v>354</v>
      </c>
      <c r="E861" s="222" t="s">
        <v>391</v>
      </c>
      <c r="F861" s="222" t="s">
        <v>391</v>
      </c>
      <c r="G861" s="222" t="s">
        <v>391</v>
      </c>
      <c r="H861" s="222" t="s">
        <v>377</v>
      </c>
      <c r="I861" s="222" t="s">
        <v>843</v>
      </c>
      <c r="J861" s="222">
        <v>50</v>
      </c>
      <c r="K861" s="222">
        <v>53</v>
      </c>
      <c r="L861" s="222">
        <v>62</v>
      </c>
      <c r="M861" s="222">
        <v>58</v>
      </c>
      <c r="N861" s="222">
        <v>63</v>
      </c>
      <c r="O861" s="222">
        <v>44</v>
      </c>
      <c r="P861" s="222">
        <v>225</v>
      </c>
      <c r="Q861" s="242">
        <v>0.5</v>
      </c>
      <c r="R861" s="243">
        <v>8.3</v>
      </c>
      <c r="S861" s="244" t="s">
        <v>4047</v>
      </c>
      <c r="T861" s="244" t="s">
        <v>4048</v>
      </c>
      <c r="U861" s="244" t="s">
        <v>4049</v>
      </c>
      <c r="V861" s="244" t="s">
        <v>4050</v>
      </c>
      <c r="W861" s="244"/>
    </row>
    <row r="862" customHeight="1" spans="1:23">
      <c r="A862" s="221">
        <v>693</v>
      </c>
      <c r="B862" s="221" t="s">
        <v>4051</v>
      </c>
      <c r="C862" s="220" t="s">
        <v>277</v>
      </c>
      <c r="D862" s="220" t="s">
        <v>354</v>
      </c>
      <c r="E862" s="220" t="s">
        <v>391</v>
      </c>
      <c r="F862" s="220" t="s">
        <v>391</v>
      </c>
      <c r="G862" s="220" t="s">
        <v>391</v>
      </c>
      <c r="H862" s="220" t="s">
        <v>377</v>
      </c>
      <c r="I862" s="220" t="s">
        <v>843</v>
      </c>
      <c r="J862" s="220">
        <v>71</v>
      </c>
      <c r="K862" s="220">
        <v>73</v>
      </c>
      <c r="L862" s="220">
        <v>88</v>
      </c>
      <c r="M862" s="220">
        <v>120</v>
      </c>
      <c r="N862" s="220">
        <v>89</v>
      </c>
      <c r="O862" s="220">
        <v>59</v>
      </c>
      <c r="P862" s="220">
        <v>55</v>
      </c>
      <c r="Q862" s="239">
        <v>1.3</v>
      </c>
      <c r="R862" s="240">
        <v>35.3</v>
      </c>
      <c r="S862" s="241" t="s">
        <v>4052</v>
      </c>
      <c r="T862" s="241" t="s">
        <v>4053</v>
      </c>
      <c r="U862" s="241" t="s">
        <v>4049</v>
      </c>
      <c r="V862" s="241" t="s">
        <v>4054</v>
      </c>
      <c r="W862" s="241"/>
    </row>
    <row r="863" customHeight="1" spans="1:23">
      <c r="A863" s="223">
        <v>694</v>
      </c>
      <c r="B863" s="223" t="s">
        <v>4055</v>
      </c>
      <c r="C863" s="222" t="s">
        <v>262</v>
      </c>
      <c r="D863" s="222" t="s">
        <v>279</v>
      </c>
      <c r="E863" s="222" t="s">
        <v>647</v>
      </c>
      <c r="F863" s="222" t="s">
        <v>511</v>
      </c>
      <c r="G863" s="222" t="s">
        <v>356</v>
      </c>
      <c r="H863" s="222" t="s">
        <v>336</v>
      </c>
      <c r="I863" s="222" t="s">
        <v>282</v>
      </c>
      <c r="J863" s="222">
        <v>44</v>
      </c>
      <c r="K863" s="222">
        <v>38</v>
      </c>
      <c r="L863" s="222">
        <v>33</v>
      </c>
      <c r="M863" s="222">
        <v>61</v>
      </c>
      <c r="N863" s="222">
        <v>43</v>
      </c>
      <c r="O863" s="222">
        <v>70</v>
      </c>
      <c r="P863" s="222">
        <v>190</v>
      </c>
      <c r="Q863" s="242">
        <v>0.5</v>
      </c>
      <c r="R863" s="243">
        <v>6</v>
      </c>
      <c r="S863" s="244" t="s">
        <v>4056</v>
      </c>
      <c r="T863" s="244" t="s">
        <v>4057</v>
      </c>
      <c r="U863" s="244" t="s">
        <v>4058</v>
      </c>
      <c r="V863" s="244" t="s">
        <v>4059</v>
      </c>
      <c r="W863" s="244"/>
    </row>
    <row r="864" customHeight="1" spans="1:23">
      <c r="A864" s="221">
        <v>695</v>
      </c>
      <c r="B864" s="221" t="s">
        <v>4060</v>
      </c>
      <c r="C864" s="220" t="s">
        <v>262</v>
      </c>
      <c r="D864" s="220" t="s">
        <v>279</v>
      </c>
      <c r="E864" s="220" t="s">
        <v>647</v>
      </c>
      <c r="F864" s="220" t="s">
        <v>511</v>
      </c>
      <c r="G864" s="220" t="s">
        <v>356</v>
      </c>
      <c r="H864" s="220" t="s">
        <v>336</v>
      </c>
      <c r="I864" s="220" t="s">
        <v>282</v>
      </c>
      <c r="J864" s="220">
        <v>62</v>
      </c>
      <c r="K864" s="220">
        <v>55</v>
      </c>
      <c r="L864" s="220">
        <v>52</v>
      </c>
      <c r="M864" s="220">
        <v>109</v>
      </c>
      <c r="N864" s="220">
        <v>94</v>
      </c>
      <c r="O864" s="220">
        <v>109</v>
      </c>
      <c r="P864" s="220">
        <v>75</v>
      </c>
      <c r="Q864" s="239">
        <v>1</v>
      </c>
      <c r="R864" s="240">
        <v>21</v>
      </c>
      <c r="S864" s="241" t="s">
        <v>4061</v>
      </c>
      <c r="T864" s="241" t="s">
        <v>4062</v>
      </c>
      <c r="U864" s="241" t="s">
        <v>4058</v>
      </c>
      <c r="V864" s="241" t="s">
        <v>4063</v>
      </c>
      <c r="W864" s="241"/>
    </row>
    <row r="865" customHeight="1" spans="1:23">
      <c r="A865" s="223">
        <v>696</v>
      </c>
      <c r="B865" s="223" t="s">
        <v>4064</v>
      </c>
      <c r="C865" s="222" t="s">
        <v>267</v>
      </c>
      <c r="D865" s="222" t="s">
        <v>282</v>
      </c>
      <c r="E865" s="222" t="s">
        <v>2282</v>
      </c>
      <c r="F865" s="222" t="s">
        <v>2282</v>
      </c>
      <c r="G865" s="222" t="s">
        <v>855</v>
      </c>
      <c r="H865" s="222" t="s">
        <v>336</v>
      </c>
      <c r="I865" s="222" t="s">
        <v>282</v>
      </c>
      <c r="J865" s="222">
        <v>58</v>
      </c>
      <c r="K865" s="222">
        <v>89</v>
      </c>
      <c r="L865" s="222">
        <v>77</v>
      </c>
      <c r="M865" s="222">
        <v>45</v>
      </c>
      <c r="N865" s="222">
        <v>45</v>
      </c>
      <c r="O865" s="222">
        <v>48</v>
      </c>
      <c r="P865" s="222">
        <v>45</v>
      </c>
      <c r="Q865" s="242">
        <v>0.8</v>
      </c>
      <c r="R865" s="243">
        <v>26</v>
      </c>
      <c r="S865" s="244" t="s">
        <v>4065</v>
      </c>
      <c r="T865" s="244" t="s">
        <v>4066</v>
      </c>
      <c r="U865" s="244" t="s">
        <v>4067</v>
      </c>
      <c r="V865" s="244" t="s">
        <v>4068</v>
      </c>
      <c r="W865" s="244"/>
    </row>
    <row r="866" customHeight="1" spans="1:23">
      <c r="A866" s="221">
        <v>697</v>
      </c>
      <c r="B866" s="221" t="s">
        <v>4069</v>
      </c>
      <c r="C866" s="220" t="s">
        <v>267</v>
      </c>
      <c r="D866" s="220" t="s">
        <v>282</v>
      </c>
      <c r="E866" s="220" t="s">
        <v>2282</v>
      </c>
      <c r="F866" s="220" t="s">
        <v>2282</v>
      </c>
      <c r="G866" s="220" t="s">
        <v>761</v>
      </c>
      <c r="H866" s="220" t="s">
        <v>336</v>
      </c>
      <c r="I866" s="220" t="s">
        <v>282</v>
      </c>
      <c r="J866" s="220">
        <v>82</v>
      </c>
      <c r="K866" s="220">
        <v>121</v>
      </c>
      <c r="L866" s="220">
        <v>119</v>
      </c>
      <c r="M866" s="220">
        <v>69</v>
      </c>
      <c r="N866" s="220">
        <v>59</v>
      </c>
      <c r="O866" s="220">
        <v>71</v>
      </c>
      <c r="P866" s="220">
        <v>45</v>
      </c>
      <c r="Q866" s="239">
        <v>2.5</v>
      </c>
      <c r="R866" s="240">
        <v>270</v>
      </c>
      <c r="S866" s="241" t="s">
        <v>4070</v>
      </c>
      <c r="T866" s="241" t="s">
        <v>4071</v>
      </c>
      <c r="U866" s="241" t="s">
        <v>4067</v>
      </c>
      <c r="V866" s="241" t="s">
        <v>4068</v>
      </c>
      <c r="W866" s="241"/>
    </row>
    <row r="867" customHeight="1" spans="1:23">
      <c r="A867" s="223">
        <v>698</v>
      </c>
      <c r="B867" s="223" t="s">
        <v>4072</v>
      </c>
      <c r="C867" s="222" t="s">
        <v>267</v>
      </c>
      <c r="D867" s="222" t="s">
        <v>281</v>
      </c>
      <c r="E867" s="222" t="s">
        <v>2497</v>
      </c>
      <c r="F867" s="222" t="s">
        <v>2497</v>
      </c>
      <c r="G867" s="222" t="s">
        <v>590</v>
      </c>
      <c r="H867" s="222" t="s">
        <v>336</v>
      </c>
      <c r="I867" s="222" t="s">
        <v>354</v>
      </c>
      <c r="J867" s="222">
        <v>77</v>
      </c>
      <c r="K867" s="222">
        <v>59</v>
      </c>
      <c r="L867" s="222">
        <v>50</v>
      </c>
      <c r="M867" s="222">
        <v>67</v>
      </c>
      <c r="N867" s="222">
        <v>63</v>
      </c>
      <c r="O867" s="222">
        <v>46</v>
      </c>
      <c r="P867" s="222">
        <v>45</v>
      </c>
      <c r="Q867" s="242">
        <v>1.3</v>
      </c>
      <c r="R867" s="243">
        <v>25.2</v>
      </c>
      <c r="S867" s="244" t="s">
        <v>4073</v>
      </c>
      <c r="T867" s="244" t="s">
        <v>4074</v>
      </c>
      <c r="U867" s="244" t="s">
        <v>4075</v>
      </c>
      <c r="V867" s="244" t="s">
        <v>4076</v>
      </c>
      <c r="W867" s="244"/>
    </row>
    <row r="868" customHeight="1" spans="1:23">
      <c r="A868" s="221">
        <v>699</v>
      </c>
      <c r="B868" s="221" t="s">
        <v>4077</v>
      </c>
      <c r="C868" s="220" t="s">
        <v>267</v>
      </c>
      <c r="D868" s="220" t="s">
        <v>281</v>
      </c>
      <c r="E868" s="220" t="s">
        <v>2497</v>
      </c>
      <c r="F868" s="220" t="s">
        <v>2497</v>
      </c>
      <c r="G868" s="220" t="s">
        <v>590</v>
      </c>
      <c r="H868" s="220" t="s">
        <v>336</v>
      </c>
      <c r="I868" s="220" t="s">
        <v>354</v>
      </c>
      <c r="J868" s="220">
        <v>123</v>
      </c>
      <c r="K868" s="220">
        <v>77</v>
      </c>
      <c r="L868" s="220">
        <v>72</v>
      </c>
      <c r="M868" s="220">
        <v>99</v>
      </c>
      <c r="N868" s="220">
        <v>92</v>
      </c>
      <c r="O868" s="220">
        <v>58</v>
      </c>
      <c r="P868" s="220">
        <v>45</v>
      </c>
      <c r="Q868" s="239">
        <v>2.7</v>
      </c>
      <c r="R868" s="240">
        <v>225</v>
      </c>
      <c r="S868" s="241" t="s">
        <v>4073</v>
      </c>
      <c r="T868" s="241" t="s">
        <v>4078</v>
      </c>
      <c r="U868" s="241" t="s">
        <v>4075</v>
      </c>
      <c r="V868" s="241" t="s">
        <v>4076</v>
      </c>
      <c r="W868" s="241"/>
    </row>
    <row r="869" customHeight="1" spans="1:23">
      <c r="A869" s="223">
        <v>700</v>
      </c>
      <c r="B869" s="223" t="s">
        <v>4079</v>
      </c>
      <c r="C869" s="222" t="s">
        <v>284</v>
      </c>
      <c r="D869" s="222" t="s">
        <v>354</v>
      </c>
      <c r="E869" s="222" t="s">
        <v>568</v>
      </c>
      <c r="F869" s="222" t="s">
        <v>568</v>
      </c>
      <c r="G869" s="222" t="s">
        <v>2092</v>
      </c>
      <c r="H869" s="222" t="s">
        <v>442</v>
      </c>
      <c r="I869" s="222" t="s">
        <v>354</v>
      </c>
      <c r="J869" s="222">
        <v>95</v>
      </c>
      <c r="K869" s="222">
        <v>65</v>
      </c>
      <c r="L869" s="222">
        <v>65</v>
      </c>
      <c r="M869" s="222">
        <v>110</v>
      </c>
      <c r="N869" s="222">
        <v>130</v>
      </c>
      <c r="O869" s="222">
        <v>60</v>
      </c>
      <c r="P869" s="222">
        <v>45</v>
      </c>
      <c r="Q869" s="242">
        <v>1</v>
      </c>
      <c r="R869" s="243">
        <v>23.5</v>
      </c>
      <c r="S869" s="244" t="s">
        <v>4080</v>
      </c>
      <c r="T869" s="244" t="s">
        <v>4081</v>
      </c>
      <c r="U869" s="244" t="s">
        <v>1309</v>
      </c>
      <c r="V869" s="244" t="s">
        <v>4082</v>
      </c>
      <c r="W869" s="244" t="s">
        <v>2999</v>
      </c>
    </row>
    <row r="870" customHeight="1" spans="1:23">
      <c r="A870" s="221">
        <v>701</v>
      </c>
      <c r="B870" s="221" t="s">
        <v>4083</v>
      </c>
      <c r="C870" s="220" t="s">
        <v>263</v>
      </c>
      <c r="D870" s="220" t="s">
        <v>264</v>
      </c>
      <c r="E870" s="220" t="s">
        <v>715</v>
      </c>
      <c r="F870" s="220" t="s">
        <v>1122</v>
      </c>
      <c r="G870" s="220" t="s">
        <v>1261</v>
      </c>
      <c r="H870" s="220" t="s">
        <v>264</v>
      </c>
      <c r="I870" s="220" t="s">
        <v>791</v>
      </c>
      <c r="J870" s="220">
        <v>78</v>
      </c>
      <c r="K870" s="220">
        <v>92</v>
      </c>
      <c r="L870" s="220">
        <v>75</v>
      </c>
      <c r="M870" s="220">
        <v>74</v>
      </c>
      <c r="N870" s="220">
        <v>63</v>
      </c>
      <c r="O870" s="220">
        <v>118</v>
      </c>
      <c r="P870" s="220">
        <v>100</v>
      </c>
      <c r="Q870" s="239">
        <v>0.8</v>
      </c>
      <c r="R870" s="240">
        <v>21.5</v>
      </c>
      <c r="S870" s="241" t="s">
        <v>4084</v>
      </c>
      <c r="T870" s="241" t="s">
        <v>4085</v>
      </c>
      <c r="U870" s="241" t="s">
        <v>4086</v>
      </c>
      <c r="V870" s="241" t="s">
        <v>4087</v>
      </c>
      <c r="W870" s="241"/>
    </row>
    <row r="871" customHeight="1" spans="1:23">
      <c r="A871" s="221">
        <v>701.1</v>
      </c>
      <c r="B871" s="221" t="s">
        <v>4088</v>
      </c>
      <c r="C871" s="220" t="s">
        <v>263</v>
      </c>
      <c r="D871" s="220" t="s">
        <v>264</v>
      </c>
      <c r="E871" s="220" t="s">
        <v>438</v>
      </c>
      <c r="F871" s="220" t="s">
        <v>438</v>
      </c>
      <c r="G871" s="220" t="s">
        <v>438</v>
      </c>
      <c r="H871" s="220" t="s">
        <v>264</v>
      </c>
      <c r="I871" s="220" t="s">
        <v>791</v>
      </c>
      <c r="J871" s="220">
        <v>78</v>
      </c>
      <c r="K871" s="220">
        <v>137</v>
      </c>
      <c r="L871" s="220">
        <v>100</v>
      </c>
      <c r="M871" s="220">
        <v>74</v>
      </c>
      <c r="N871" s="220">
        <v>93</v>
      </c>
      <c r="O871" s="220">
        <v>118</v>
      </c>
      <c r="P871" s="220">
        <v>100</v>
      </c>
      <c r="Q871" s="239">
        <v>1</v>
      </c>
      <c r="R871" s="240">
        <v>25</v>
      </c>
      <c r="S871" s="241"/>
      <c r="T871" s="241"/>
      <c r="U871" s="241"/>
      <c r="V871" s="241"/>
      <c r="W871" s="241"/>
    </row>
    <row r="872" customHeight="1" spans="1:23">
      <c r="A872" s="223">
        <v>702</v>
      </c>
      <c r="B872" s="223" t="s">
        <v>4089</v>
      </c>
      <c r="C872" s="222" t="s">
        <v>279</v>
      </c>
      <c r="D872" s="222" t="s">
        <v>284</v>
      </c>
      <c r="E872" s="222" t="s">
        <v>3883</v>
      </c>
      <c r="F872" s="222" t="s">
        <v>695</v>
      </c>
      <c r="G872" s="222" t="s">
        <v>1572</v>
      </c>
      <c r="H872" s="222" t="s">
        <v>442</v>
      </c>
      <c r="I872" s="222" t="s">
        <v>284</v>
      </c>
      <c r="J872" s="222">
        <v>67</v>
      </c>
      <c r="K872" s="222">
        <v>58</v>
      </c>
      <c r="L872" s="222">
        <v>57</v>
      </c>
      <c r="M872" s="222">
        <v>81</v>
      </c>
      <c r="N872" s="222">
        <v>67</v>
      </c>
      <c r="O872" s="222">
        <v>101</v>
      </c>
      <c r="P872" s="222">
        <v>180</v>
      </c>
      <c r="Q872" s="242">
        <v>0.2</v>
      </c>
      <c r="R872" s="243">
        <v>2.2</v>
      </c>
      <c r="S872" s="244" t="s">
        <v>4090</v>
      </c>
      <c r="T872" s="244" t="s">
        <v>4091</v>
      </c>
      <c r="U872" s="244" t="s">
        <v>4092</v>
      </c>
      <c r="V872" s="244" t="s">
        <v>4093</v>
      </c>
      <c r="W872" s="244"/>
    </row>
    <row r="873" customHeight="1" spans="1:23">
      <c r="A873" s="221">
        <v>703</v>
      </c>
      <c r="B873" s="221" t="s">
        <v>4094</v>
      </c>
      <c r="C873" s="220" t="s">
        <v>267</v>
      </c>
      <c r="D873" s="220" t="s">
        <v>284</v>
      </c>
      <c r="E873" s="220" t="s">
        <v>841</v>
      </c>
      <c r="F873" s="220" t="s">
        <v>841</v>
      </c>
      <c r="G873" s="220" t="s">
        <v>855</v>
      </c>
      <c r="H873" s="220" t="s">
        <v>284</v>
      </c>
      <c r="I873" s="220" t="s">
        <v>856</v>
      </c>
      <c r="J873" s="220">
        <v>50</v>
      </c>
      <c r="K873" s="220">
        <v>50</v>
      </c>
      <c r="L873" s="220">
        <v>150</v>
      </c>
      <c r="M873" s="220">
        <v>50</v>
      </c>
      <c r="N873" s="220">
        <v>150</v>
      </c>
      <c r="O873" s="220">
        <v>50</v>
      </c>
      <c r="P873" s="220">
        <v>60</v>
      </c>
      <c r="Q873" s="239">
        <v>0.3</v>
      </c>
      <c r="R873" s="240">
        <v>5.7</v>
      </c>
      <c r="S873" s="241" t="s">
        <v>4095</v>
      </c>
      <c r="T873" s="241" t="s">
        <v>4096</v>
      </c>
      <c r="U873" s="241"/>
      <c r="V873" s="241" t="s">
        <v>4097</v>
      </c>
      <c r="W873" s="241"/>
    </row>
    <row r="874" customHeight="1" spans="1:23">
      <c r="A874" s="223">
        <v>704</v>
      </c>
      <c r="B874" s="223" t="s">
        <v>4098</v>
      </c>
      <c r="C874" s="222" t="s">
        <v>282</v>
      </c>
      <c r="D874" s="222" t="s">
        <v>354</v>
      </c>
      <c r="E874" s="222" t="s">
        <v>1593</v>
      </c>
      <c r="F874" s="222" t="s">
        <v>966</v>
      </c>
      <c r="G874" s="222" t="s">
        <v>4099</v>
      </c>
      <c r="H874" s="222" t="s">
        <v>282</v>
      </c>
      <c r="I874" s="222" t="s">
        <v>354</v>
      </c>
      <c r="J874" s="222">
        <v>45</v>
      </c>
      <c r="K874" s="222">
        <v>50</v>
      </c>
      <c r="L874" s="222">
        <v>35</v>
      </c>
      <c r="M874" s="222">
        <v>55</v>
      </c>
      <c r="N874" s="222">
        <v>75</v>
      </c>
      <c r="O874" s="222">
        <v>40</v>
      </c>
      <c r="P874" s="222">
        <v>45</v>
      </c>
      <c r="Q874" s="242">
        <v>0.3</v>
      </c>
      <c r="R874" s="243">
        <v>2.8</v>
      </c>
      <c r="S874" s="244" t="s">
        <v>4100</v>
      </c>
      <c r="T874" s="244" t="s">
        <v>4101</v>
      </c>
      <c r="U874" s="244" t="s">
        <v>4102</v>
      </c>
      <c r="V874" s="244" t="s">
        <v>4103</v>
      </c>
      <c r="W874" s="244"/>
    </row>
    <row r="875" customHeight="1" spans="1:23">
      <c r="A875" s="221">
        <v>705</v>
      </c>
      <c r="B875" s="221" t="s">
        <v>4104</v>
      </c>
      <c r="C875" s="220" t="s">
        <v>282</v>
      </c>
      <c r="D875" s="220" t="s">
        <v>354</v>
      </c>
      <c r="E875" s="220" t="s">
        <v>1593</v>
      </c>
      <c r="F875" s="220" t="s">
        <v>966</v>
      </c>
      <c r="G875" s="220" t="s">
        <v>4099</v>
      </c>
      <c r="H875" s="220" t="s">
        <v>282</v>
      </c>
      <c r="I875" s="220" t="s">
        <v>354</v>
      </c>
      <c r="J875" s="220">
        <v>68</v>
      </c>
      <c r="K875" s="220">
        <v>75</v>
      </c>
      <c r="L875" s="220">
        <v>53</v>
      </c>
      <c r="M875" s="220">
        <v>83</v>
      </c>
      <c r="N875" s="220">
        <v>113</v>
      </c>
      <c r="O875" s="220">
        <v>60</v>
      </c>
      <c r="P875" s="220">
        <v>45</v>
      </c>
      <c r="Q875" s="239">
        <v>0.8</v>
      </c>
      <c r="R875" s="240">
        <v>17.5</v>
      </c>
      <c r="S875" s="241" t="s">
        <v>4105</v>
      </c>
      <c r="T875" s="241" t="s">
        <v>4106</v>
      </c>
      <c r="U875" s="241" t="s">
        <v>4102</v>
      </c>
      <c r="V875" s="241" t="s">
        <v>4103</v>
      </c>
      <c r="W875" s="241"/>
    </row>
    <row r="876" customHeight="1" spans="1:23">
      <c r="A876" s="221">
        <v>705.1</v>
      </c>
      <c r="B876" s="221" t="s">
        <v>4107</v>
      </c>
      <c r="C876" s="220" t="s">
        <v>270</v>
      </c>
      <c r="D876" s="220" t="s">
        <v>282</v>
      </c>
      <c r="E876" s="220" t="s">
        <v>1593</v>
      </c>
      <c r="F876" s="220" t="s">
        <v>926</v>
      </c>
      <c r="G876" s="220" t="s">
        <v>4099</v>
      </c>
      <c r="H876" s="220" t="s">
        <v>282</v>
      </c>
      <c r="I876" s="220" t="s">
        <v>354</v>
      </c>
      <c r="J876" s="220">
        <v>58</v>
      </c>
      <c r="K876" s="220">
        <v>75</v>
      </c>
      <c r="L876" s="220">
        <v>83</v>
      </c>
      <c r="M876" s="220">
        <v>83</v>
      </c>
      <c r="N876" s="220">
        <v>113</v>
      </c>
      <c r="O876" s="220">
        <v>40</v>
      </c>
      <c r="P876" s="220">
        <v>45</v>
      </c>
      <c r="Q876" s="239">
        <v>0.7</v>
      </c>
      <c r="R876" s="240">
        <v>68.5</v>
      </c>
      <c r="S876" s="241" t="s">
        <v>4108</v>
      </c>
      <c r="T876" s="241" t="s">
        <v>4109</v>
      </c>
      <c r="U876" s="241"/>
      <c r="V876" s="241"/>
      <c r="W876" s="241"/>
    </row>
    <row r="877" customHeight="1" spans="1:23">
      <c r="A877" s="223">
        <v>706</v>
      </c>
      <c r="B877" s="223" t="s">
        <v>4110</v>
      </c>
      <c r="C877" s="222" t="s">
        <v>282</v>
      </c>
      <c r="D877" s="222" t="s">
        <v>354</v>
      </c>
      <c r="E877" s="222" t="s">
        <v>1593</v>
      </c>
      <c r="F877" s="222" t="s">
        <v>966</v>
      </c>
      <c r="G877" s="222" t="s">
        <v>4099</v>
      </c>
      <c r="H877" s="222" t="s">
        <v>282</v>
      </c>
      <c r="I877" s="222" t="s">
        <v>354</v>
      </c>
      <c r="J877" s="222">
        <v>90</v>
      </c>
      <c r="K877" s="222">
        <v>100</v>
      </c>
      <c r="L877" s="222">
        <v>70</v>
      </c>
      <c r="M877" s="222">
        <v>110</v>
      </c>
      <c r="N877" s="222">
        <v>150</v>
      </c>
      <c r="O877" s="222">
        <v>80</v>
      </c>
      <c r="P877" s="222">
        <v>45</v>
      </c>
      <c r="Q877" s="242">
        <v>2</v>
      </c>
      <c r="R877" s="243">
        <v>150.5</v>
      </c>
      <c r="S877" s="244" t="s">
        <v>4111</v>
      </c>
      <c r="T877" s="244" t="s">
        <v>4112</v>
      </c>
      <c r="U877" s="244" t="s">
        <v>4102</v>
      </c>
      <c r="V877" s="244" t="s">
        <v>4113</v>
      </c>
      <c r="W877" s="244"/>
    </row>
    <row r="878" customHeight="1" spans="1:23">
      <c r="A878" s="223">
        <v>706.1</v>
      </c>
      <c r="B878" s="223" t="s">
        <v>4114</v>
      </c>
      <c r="C878" s="222" t="s">
        <v>270</v>
      </c>
      <c r="D878" s="222" t="s">
        <v>282</v>
      </c>
      <c r="E878" s="222" t="s">
        <v>1593</v>
      </c>
      <c r="F878" s="222" t="s">
        <v>926</v>
      </c>
      <c r="G878" s="222" t="s">
        <v>4099</v>
      </c>
      <c r="H878" s="222" t="s">
        <v>282</v>
      </c>
      <c r="I878" s="222" t="s">
        <v>354</v>
      </c>
      <c r="J878" s="222">
        <v>80</v>
      </c>
      <c r="K878" s="222">
        <v>100</v>
      </c>
      <c r="L878" s="222">
        <v>100</v>
      </c>
      <c r="M878" s="222">
        <v>110</v>
      </c>
      <c r="N878" s="222">
        <v>150</v>
      </c>
      <c r="O878" s="222">
        <v>60</v>
      </c>
      <c r="P878" s="222">
        <v>45</v>
      </c>
      <c r="Q878" s="242">
        <v>1.7</v>
      </c>
      <c r="R878" s="243">
        <v>334.1</v>
      </c>
      <c r="S878" s="244" t="s">
        <v>4115</v>
      </c>
      <c r="T878" s="244" t="s">
        <v>4116</v>
      </c>
      <c r="U878" s="244"/>
      <c r="V878" s="244"/>
      <c r="W878" s="244"/>
    </row>
    <row r="879" customHeight="1" spans="1:23">
      <c r="A879" s="221">
        <v>707</v>
      </c>
      <c r="B879" s="221" t="s">
        <v>4117</v>
      </c>
      <c r="C879" s="220" t="s">
        <v>270</v>
      </c>
      <c r="D879" s="220" t="s">
        <v>284</v>
      </c>
      <c r="E879" s="220" t="s">
        <v>1665</v>
      </c>
      <c r="F879" s="220" t="s">
        <v>1665</v>
      </c>
      <c r="G879" s="220" t="s">
        <v>3852</v>
      </c>
      <c r="H879" s="220" t="s">
        <v>856</v>
      </c>
      <c r="I879" s="220" t="s">
        <v>354</v>
      </c>
      <c r="J879" s="220">
        <v>57</v>
      </c>
      <c r="K879" s="220">
        <v>80</v>
      </c>
      <c r="L879" s="220">
        <v>91</v>
      </c>
      <c r="M879" s="220">
        <v>80</v>
      </c>
      <c r="N879" s="220">
        <v>87</v>
      </c>
      <c r="O879" s="220">
        <v>75</v>
      </c>
      <c r="P879" s="220">
        <v>75</v>
      </c>
      <c r="Q879" s="239">
        <v>0.2</v>
      </c>
      <c r="R879" s="240">
        <v>3</v>
      </c>
      <c r="S879" s="241" t="s">
        <v>4118</v>
      </c>
      <c r="T879" s="241" t="s">
        <v>4119</v>
      </c>
      <c r="U879" s="241" t="s">
        <v>4120</v>
      </c>
      <c r="V879" s="241" t="s">
        <v>4121</v>
      </c>
      <c r="W879" s="241"/>
    </row>
    <row r="880" customHeight="1" spans="1:23">
      <c r="A880" s="223">
        <v>708</v>
      </c>
      <c r="B880" s="223" t="s">
        <v>4122</v>
      </c>
      <c r="C880" s="222" t="s">
        <v>269</v>
      </c>
      <c r="D880" s="222" t="s">
        <v>278</v>
      </c>
      <c r="E880" s="222" t="s">
        <v>1167</v>
      </c>
      <c r="F880" s="222" t="s">
        <v>612</v>
      </c>
      <c r="G880" s="222" t="s">
        <v>1088</v>
      </c>
      <c r="H880" s="222" t="s">
        <v>337</v>
      </c>
      <c r="I880" s="222" t="s">
        <v>981</v>
      </c>
      <c r="J880" s="222">
        <v>43</v>
      </c>
      <c r="K880" s="222">
        <v>70</v>
      </c>
      <c r="L880" s="222">
        <v>48</v>
      </c>
      <c r="M880" s="222">
        <v>50</v>
      </c>
      <c r="N880" s="222">
        <v>60</v>
      </c>
      <c r="O880" s="222">
        <v>38</v>
      </c>
      <c r="P880" s="222">
        <v>120</v>
      </c>
      <c r="Q880" s="242">
        <v>0.4</v>
      </c>
      <c r="R880" s="243">
        <v>7</v>
      </c>
      <c r="S880" s="244" t="s">
        <v>4123</v>
      </c>
      <c r="T880" s="244" t="s">
        <v>4124</v>
      </c>
      <c r="U880" s="244" t="s">
        <v>4125</v>
      </c>
      <c r="V880" s="244" t="s">
        <v>4126</v>
      </c>
      <c r="W880" s="244"/>
    </row>
    <row r="881" customHeight="1" spans="1:23">
      <c r="A881" s="221">
        <v>709</v>
      </c>
      <c r="B881" s="221" t="s">
        <v>4127</v>
      </c>
      <c r="C881" s="220" t="s">
        <v>269</v>
      </c>
      <c r="D881" s="220" t="s">
        <v>278</v>
      </c>
      <c r="E881" s="220" t="s">
        <v>1167</v>
      </c>
      <c r="F881" s="220" t="s">
        <v>612</v>
      </c>
      <c r="G881" s="220" t="s">
        <v>1088</v>
      </c>
      <c r="H881" s="220" t="s">
        <v>337</v>
      </c>
      <c r="I881" s="220" t="s">
        <v>981</v>
      </c>
      <c r="J881" s="220">
        <v>85</v>
      </c>
      <c r="K881" s="220">
        <v>110</v>
      </c>
      <c r="L881" s="220">
        <v>76</v>
      </c>
      <c r="M881" s="220">
        <v>65</v>
      </c>
      <c r="N881" s="220">
        <v>82</v>
      </c>
      <c r="O881" s="220">
        <v>56</v>
      </c>
      <c r="P881" s="220">
        <v>60</v>
      </c>
      <c r="Q881" s="239">
        <v>1.5</v>
      </c>
      <c r="R881" s="240">
        <v>71</v>
      </c>
      <c r="S881" s="241" t="s">
        <v>4128</v>
      </c>
      <c r="T881" s="241" t="s">
        <v>4129</v>
      </c>
      <c r="U881" s="241" t="s">
        <v>4125</v>
      </c>
      <c r="V881" s="241" t="s">
        <v>4130</v>
      </c>
      <c r="W881" s="241"/>
    </row>
    <row r="882" customHeight="1" spans="1:23">
      <c r="A882" s="223">
        <v>710</v>
      </c>
      <c r="B882" s="223" t="s">
        <v>4131</v>
      </c>
      <c r="C882" s="222" t="s">
        <v>269</v>
      </c>
      <c r="D882" s="222" t="s">
        <v>278</v>
      </c>
      <c r="E882" s="222" t="s">
        <v>695</v>
      </c>
      <c r="F882" s="222" t="s">
        <v>612</v>
      </c>
      <c r="G882" s="222" t="s">
        <v>1044</v>
      </c>
      <c r="H882" s="222" t="s">
        <v>981</v>
      </c>
      <c r="I882" s="222" t="s">
        <v>354</v>
      </c>
      <c r="J882" s="222">
        <v>49</v>
      </c>
      <c r="K882" s="222">
        <v>66</v>
      </c>
      <c r="L882" s="222">
        <v>70</v>
      </c>
      <c r="M882" s="222">
        <v>44</v>
      </c>
      <c r="N882" s="222">
        <v>55</v>
      </c>
      <c r="O882" s="222">
        <v>51</v>
      </c>
      <c r="P882" s="222">
        <v>120</v>
      </c>
      <c r="Q882" s="242">
        <v>0.4</v>
      </c>
      <c r="R882" s="243">
        <v>5</v>
      </c>
      <c r="S882" s="244" t="s">
        <v>4132</v>
      </c>
      <c r="T882" s="244" t="s">
        <v>4133</v>
      </c>
      <c r="U882" s="244" t="s">
        <v>4134</v>
      </c>
      <c r="V882" s="244" t="s">
        <v>4135</v>
      </c>
      <c r="W882" s="244"/>
    </row>
    <row r="883" customHeight="1" spans="1:23">
      <c r="A883" s="223">
        <v>710.1</v>
      </c>
      <c r="B883" s="223" t="s">
        <v>4136</v>
      </c>
      <c r="C883" s="222" t="s">
        <v>269</v>
      </c>
      <c r="D883" s="222" t="s">
        <v>278</v>
      </c>
      <c r="E883" s="222" t="s">
        <v>695</v>
      </c>
      <c r="F883" s="222" t="s">
        <v>612</v>
      </c>
      <c r="G883" s="222" t="s">
        <v>1044</v>
      </c>
      <c r="H883" s="222" t="s">
        <v>981</v>
      </c>
      <c r="I883" s="222" t="s">
        <v>354</v>
      </c>
      <c r="J883" s="222">
        <v>44</v>
      </c>
      <c r="K883" s="222">
        <v>66</v>
      </c>
      <c r="L883" s="222">
        <v>70</v>
      </c>
      <c r="M883" s="222">
        <v>44</v>
      </c>
      <c r="N883" s="222">
        <v>55</v>
      </c>
      <c r="O883" s="222">
        <v>56</v>
      </c>
      <c r="P883" s="222">
        <v>120</v>
      </c>
      <c r="Q883" s="242">
        <v>0.5</v>
      </c>
      <c r="R883" s="243">
        <v>7.5</v>
      </c>
      <c r="S883" s="244" t="s">
        <v>4132</v>
      </c>
      <c r="T883" s="244" t="s">
        <v>4133</v>
      </c>
      <c r="U883" s="244" t="s">
        <v>4134</v>
      </c>
      <c r="V883" s="244" t="s">
        <v>4135</v>
      </c>
      <c r="W883" s="244"/>
    </row>
    <row r="884" customHeight="1" spans="1:23">
      <c r="A884" s="223">
        <v>710.2</v>
      </c>
      <c r="B884" s="223" t="s">
        <v>4137</v>
      </c>
      <c r="C884" s="222" t="s">
        <v>269</v>
      </c>
      <c r="D884" s="222" t="s">
        <v>278</v>
      </c>
      <c r="E884" s="222" t="s">
        <v>695</v>
      </c>
      <c r="F884" s="222" t="s">
        <v>612</v>
      </c>
      <c r="G884" s="222" t="s">
        <v>1044</v>
      </c>
      <c r="H884" s="222" t="s">
        <v>981</v>
      </c>
      <c r="I884" s="222" t="s">
        <v>354</v>
      </c>
      <c r="J884" s="222">
        <v>54</v>
      </c>
      <c r="K884" s="222">
        <v>66</v>
      </c>
      <c r="L884" s="222">
        <v>70</v>
      </c>
      <c r="M884" s="222">
        <v>44</v>
      </c>
      <c r="N884" s="222">
        <v>55</v>
      </c>
      <c r="O884" s="222">
        <v>46</v>
      </c>
      <c r="P884" s="222">
        <v>120</v>
      </c>
      <c r="Q884" s="242">
        <v>0.8</v>
      </c>
      <c r="R884" s="243">
        <v>15</v>
      </c>
      <c r="S884" s="244" t="s">
        <v>4132</v>
      </c>
      <c r="T884" s="244" t="s">
        <v>4133</v>
      </c>
      <c r="U884" s="244" t="s">
        <v>4134</v>
      </c>
      <c r="V884" s="244" t="s">
        <v>4135</v>
      </c>
      <c r="W884" s="244"/>
    </row>
    <row r="885" customHeight="1" spans="1:23">
      <c r="A885" s="223">
        <v>710.3</v>
      </c>
      <c r="B885" s="223" t="s">
        <v>4138</v>
      </c>
      <c r="C885" s="222" t="s">
        <v>269</v>
      </c>
      <c r="D885" s="222" t="s">
        <v>278</v>
      </c>
      <c r="E885" s="222" t="s">
        <v>695</v>
      </c>
      <c r="F885" s="222" t="s">
        <v>612</v>
      </c>
      <c r="G885" s="222" t="s">
        <v>1044</v>
      </c>
      <c r="H885" s="222" t="s">
        <v>981</v>
      </c>
      <c r="I885" s="222" t="s">
        <v>354</v>
      </c>
      <c r="J885" s="222">
        <v>59</v>
      </c>
      <c r="K885" s="222">
        <v>66</v>
      </c>
      <c r="L885" s="222">
        <v>70</v>
      </c>
      <c r="M885" s="222">
        <v>44</v>
      </c>
      <c r="N885" s="222">
        <v>55</v>
      </c>
      <c r="O885" s="222">
        <v>41</v>
      </c>
      <c r="P885" s="222">
        <v>120</v>
      </c>
      <c r="Q885" s="242">
        <v>0.3</v>
      </c>
      <c r="R885" s="243">
        <v>3.5</v>
      </c>
      <c r="S885" s="244" t="s">
        <v>4132</v>
      </c>
      <c r="T885" s="244" t="s">
        <v>4133</v>
      </c>
      <c r="U885" s="244" t="s">
        <v>4134</v>
      </c>
      <c r="V885" s="244" t="s">
        <v>4135</v>
      </c>
      <c r="W885" s="244"/>
    </row>
    <row r="886" customHeight="1" spans="1:23">
      <c r="A886" s="221">
        <v>711</v>
      </c>
      <c r="B886" s="221" t="s">
        <v>4139</v>
      </c>
      <c r="C886" s="220" t="s">
        <v>269</v>
      </c>
      <c r="D886" s="220" t="s">
        <v>278</v>
      </c>
      <c r="E886" s="220" t="s">
        <v>695</v>
      </c>
      <c r="F886" s="220" t="s">
        <v>612</v>
      </c>
      <c r="G886" s="220" t="s">
        <v>1044</v>
      </c>
      <c r="H886" s="220" t="s">
        <v>981</v>
      </c>
      <c r="I886" s="220" t="s">
        <v>354</v>
      </c>
      <c r="J886" s="220">
        <v>65</v>
      </c>
      <c r="K886" s="220">
        <v>90</v>
      </c>
      <c r="L886" s="220">
        <v>122</v>
      </c>
      <c r="M886" s="220">
        <v>58</v>
      </c>
      <c r="N886" s="220">
        <v>75</v>
      </c>
      <c r="O886" s="220">
        <v>84</v>
      </c>
      <c r="P886" s="220">
        <v>60</v>
      </c>
      <c r="Q886" s="239">
        <v>0.9</v>
      </c>
      <c r="R886" s="240">
        <v>12.5</v>
      </c>
      <c r="S886" s="241" t="s">
        <v>4140</v>
      </c>
      <c r="T886" s="241" t="s">
        <v>4141</v>
      </c>
      <c r="U886" s="241" t="s">
        <v>4134</v>
      </c>
      <c r="V886" s="241" t="s">
        <v>4135</v>
      </c>
      <c r="W886" s="241"/>
    </row>
    <row r="887" customHeight="1" spans="1:23">
      <c r="A887" s="221">
        <v>711.1</v>
      </c>
      <c r="B887" s="221" t="s">
        <v>4142</v>
      </c>
      <c r="C887" s="220" t="s">
        <v>269</v>
      </c>
      <c r="D887" s="220" t="s">
        <v>278</v>
      </c>
      <c r="E887" s="220" t="s">
        <v>695</v>
      </c>
      <c r="F887" s="220" t="s">
        <v>612</v>
      </c>
      <c r="G887" s="220" t="s">
        <v>1044</v>
      </c>
      <c r="H887" s="220" t="s">
        <v>981</v>
      </c>
      <c r="I887" s="220" t="s">
        <v>354</v>
      </c>
      <c r="J887" s="220">
        <v>55</v>
      </c>
      <c r="K887" s="220">
        <v>85</v>
      </c>
      <c r="L887" s="220">
        <v>122</v>
      </c>
      <c r="M887" s="220">
        <v>58</v>
      </c>
      <c r="N887" s="220">
        <v>75</v>
      </c>
      <c r="O887" s="220">
        <v>99</v>
      </c>
      <c r="P887" s="220">
        <v>60</v>
      </c>
      <c r="Q887" s="239">
        <v>1.1</v>
      </c>
      <c r="R887" s="240">
        <v>14</v>
      </c>
      <c r="S887" s="241" t="s">
        <v>4140</v>
      </c>
      <c r="T887" s="241" t="s">
        <v>4141</v>
      </c>
      <c r="U887" s="241" t="s">
        <v>4134</v>
      </c>
      <c r="V887" s="241" t="s">
        <v>4135</v>
      </c>
      <c r="W887" s="241"/>
    </row>
    <row r="888" customHeight="1" spans="1:23">
      <c r="A888" s="221">
        <v>711.2</v>
      </c>
      <c r="B888" s="221" t="s">
        <v>4143</v>
      </c>
      <c r="C888" s="220" t="s">
        <v>269</v>
      </c>
      <c r="D888" s="220" t="s">
        <v>278</v>
      </c>
      <c r="E888" s="220" t="s">
        <v>695</v>
      </c>
      <c r="F888" s="220" t="s">
        <v>612</v>
      </c>
      <c r="G888" s="220" t="s">
        <v>1044</v>
      </c>
      <c r="H888" s="220" t="s">
        <v>981</v>
      </c>
      <c r="I888" s="220" t="s">
        <v>354</v>
      </c>
      <c r="J888" s="220">
        <v>75</v>
      </c>
      <c r="K888" s="220">
        <v>95</v>
      </c>
      <c r="L888" s="220">
        <v>122</v>
      </c>
      <c r="M888" s="220">
        <v>58</v>
      </c>
      <c r="N888" s="220">
        <v>75</v>
      </c>
      <c r="O888" s="220">
        <v>69</v>
      </c>
      <c r="P888" s="220">
        <v>60</v>
      </c>
      <c r="Q888" s="239">
        <v>1.7</v>
      </c>
      <c r="R888" s="240">
        <v>39</v>
      </c>
      <c r="S888" s="241" t="s">
        <v>4140</v>
      </c>
      <c r="T888" s="241" t="s">
        <v>4141</v>
      </c>
      <c r="U888" s="241" t="s">
        <v>4134</v>
      </c>
      <c r="V888" s="241" t="s">
        <v>4135</v>
      </c>
      <c r="W888" s="241"/>
    </row>
    <row r="889" customHeight="1" spans="1:23">
      <c r="A889" s="221">
        <v>711.3</v>
      </c>
      <c r="B889" s="221" t="s">
        <v>4144</v>
      </c>
      <c r="C889" s="220" t="s">
        <v>269</v>
      </c>
      <c r="D889" s="220" t="s">
        <v>278</v>
      </c>
      <c r="E889" s="220" t="s">
        <v>695</v>
      </c>
      <c r="F889" s="220" t="s">
        <v>612</v>
      </c>
      <c r="G889" s="220" t="s">
        <v>1044</v>
      </c>
      <c r="H889" s="220" t="s">
        <v>981</v>
      </c>
      <c r="I889" s="220" t="s">
        <v>354</v>
      </c>
      <c r="J889" s="220">
        <v>85</v>
      </c>
      <c r="K889" s="220">
        <v>100</v>
      </c>
      <c r="L889" s="220">
        <v>122</v>
      </c>
      <c r="M889" s="220">
        <v>58</v>
      </c>
      <c r="N889" s="220">
        <v>75</v>
      </c>
      <c r="O889" s="220">
        <v>54</v>
      </c>
      <c r="P889" s="220">
        <v>60</v>
      </c>
      <c r="Q889" s="239">
        <v>0.7</v>
      </c>
      <c r="R889" s="240">
        <v>9.5</v>
      </c>
      <c r="S889" s="241" t="s">
        <v>4140</v>
      </c>
      <c r="T889" s="241" t="s">
        <v>4141</v>
      </c>
      <c r="U889" s="241" t="s">
        <v>4134</v>
      </c>
      <c r="V889" s="241" t="s">
        <v>4135</v>
      </c>
      <c r="W889" s="241"/>
    </row>
    <row r="890" customHeight="1" spans="1:23">
      <c r="A890" s="223">
        <v>712</v>
      </c>
      <c r="B890" s="223" t="s">
        <v>4145</v>
      </c>
      <c r="C890" s="222" t="s">
        <v>281</v>
      </c>
      <c r="D890" s="222" t="s">
        <v>354</v>
      </c>
      <c r="E890" s="222" t="s">
        <v>909</v>
      </c>
      <c r="F890" s="222" t="s">
        <v>967</v>
      </c>
      <c r="G890" s="222" t="s">
        <v>855</v>
      </c>
      <c r="H890" s="222" t="s">
        <v>336</v>
      </c>
      <c r="I890" s="222" t="s">
        <v>856</v>
      </c>
      <c r="J890" s="222">
        <v>55</v>
      </c>
      <c r="K890" s="222">
        <v>69</v>
      </c>
      <c r="L890" s="222">
        <v>85</v>
      </c>
      <c r="M890" s="222">
        <v>32</v>
      </c>
      <c r="N890" s="222">
        <v>35</v>
      </c>
      <c r="O890" s="222">
        <v>28</v>
      </c>
      <c r="P890" s="222">
        <v>190</v>
      </c>
      <c r="Q890" s="242">
        <v>1</v>
      </c>
      <c r="R890" s="243">
        <v>99.5</v>
      </c>
      <c r="S890" s="244" t="s">
        <v>4146</v>
      </c>
      <c r="T890" s="244" t="s">
        <v>4147</v>
      </c>
      <c r="U890" s="244" t="s">
        <v>4148</v>
      </c>
      <c r="V890" s="244" t="s">
        <v>4149</v>
      </c>
      <c r="W890" s="244"/>
    </row>
    <row r="891" customHeight="1" spans="1:23">
      <c r="A891" s="221">
        <v>713</v>
      </c>
      <c r="B891" s="221" t="s">
        <v>4150</v>
      </c>
      <c r="C891" s="220" t="s">
        <v>281</v>
      </c>
      <c r="D891" s="220" t="s">
        <v>354</v>
      </c>
      <c r="E891" s="220" t="s">
        <v>909</v>
      </c>
      <c r="F891" s="220" t="s">
        <v>967</v>
      </c>
      <c r="G891" s="220" t="s">
        <v>855</v>
      </c>
      <c r="H891" s="220" t="s">
        <v>336</v>
      </c>
      <c r="I891" s="220" t="s">
        <v>856</v>
      </c>
      <c r="J891" s="220">
        <v>95</v>
      </c>
      <c r="K891" s="220">
        <v>117</v>
      </c>
      <c r="L891" s="220">
        <v>184</v>
      </c>
      <c r="M891" s="220">
        <v>44</v>
      </c>
      <c r="N891" s="220">
        <v>46</v>
      </c>
      <c r="O891" s="220">
        <v>28</v>
      </c>
      <c r="P891" s="220">
        <v>55</v>
      </c>
      <c r="Q891" s="239">
        <v>2</v>
      </c>
      <c r="R891" s="240">
        <v>505</v>
      </c>
      <c r="S891" s="241" t="s">
        <v>4151</v>
      </c>
      <c r="T891" s="241" t="s">
        <v>4152</v>
      </c>
      <c r="U891" s="241" t="s">
        <v>4148</v>
      </c>
      <c r="V891" s="241" t="s">
        <v>4153</v>
      </c>
      <c r="W891" s="241"/>
    </row>
    <row r="892" customHeight="1" spans="1:23">
      <c r="A892" s="221">
        <v>713.1</v>
      </c>
      <c r="B892" s="221" t="s">
        <v>4154</v>
      </c>
      <c r="C892" s="220" t="s">
        <v>281</v>
      </c>
      <c r="D892" s="220" t="s">
        <v>267</v>
      </c>
      <c r="E892" s="220" t="s">
        <v>2282</v>
      </c>
      <c r="F892" s="220" t="s">
        <v>967</v>
      </c>
      <c r="G892" s="220" t="s">
        <v>855</v>
      </c>
      <c r="H892" s="220" t="s">
        <v>336</v>
      </c>
      <c r="I892" s="220" t="s">
        <v>856</v>
      </c>
      <c r="J892" s="220">
        <v>95</v>
      </c>
      <c r="K892" s="220">
        <v>127</v>
      </c>
      <c r="L892" s="220">
        <v>184</v>
      </c>
      <c r="M892" s="220">
        <v>34</v>
      </c>
      <c r="N892" s="220">
        <v>36</v>
      </c>
      <c r="O892" s="220">
        <v>38</v>
      </c>
      <c r="P892" s="220">
        <v>55</v>
      </c>
      <c r="Q892" s="239">
        <v>1.4</v>
      </c>
      <c r="R892" s="240">
        <v>262.4</v>
      </c>
      <c r="S892" s="241" t="s">
        <v>4155</v>
      </c>
      <c r="T892" s="241" t="s">
        <v>4156</v>
      </c>
      <c r="U892" s="241"/>
      <c r="V892" s="241"/>
      <c r="W892" s="241"/>
    </row>
    <row r="893" customHeight="1" spans="1:23">
      <c r="A893" s="223">
        <v>714</v>
      </c>
      <c r="B893" s="223" t="s">
        <v>4157</v>
      </c>
      <c r="C893" s="222" t="s">
        <v>264</v>
      </c>
      <c r="D893" s="222" t="s">
        <v>282</v>
      </c>
      <c r="E893" s="222" t="s">
        <v>612</v>
      </c>
      <c r="F893" s="222" t="s">
        <v>619</v>
      </c>
      <c r="G893" s="222" t="s">
        <v>1688</v>
      </c>
      <c r="H893" s="222" t="s">
        <v>264</v>
      </c>
      <c r="I893" s="222" t="s">
        <v>282</v>
      </c>
      <c r="J893" s="222">
        <v>40</v>
      </c>
      <c r="K893" s="222">
        <v>30</v>
      </c>
      <c r="L893" s="222">
        <v>35</v>
      </c>
      <c r="M893" s="222">
        <v>45</v>
      </c>
      <c r="N893" s="222">
        <v>40</v>
      </c>
      <c r="O893" s="222">
        <v>55</v>
      </c>
      <c r="P893" s="222">
        <v>190</v>
      </c>
      <c r="Q893" s="242">
        <v>0.5</v>
      </c>
      <c r="R893" s="243">
        <v>8</v>
      </c>
      <c r="S893" s="244" t="s">
        <v>4158</v>
      </c>
      <c r="T893" s="244" t="s">
        <v>4159</v>
      </c>
      <c r="U893" s="244" t="s">
        <v>4160</v>
      </c>
      <c r="V893" s="244" t="s">
        <v>4161</v>
      </c>
      <c r="W893" s="244"/>
    </row>
    <row r="894" customHeight="1" spans="1:23">
      <c r="A894" s="221">
        <v>715</v>
      </c>
      <c r="B894" s="221" t="s">
        <v>4162</v>
      </c>
      <c r="C894" s="220" t="s">
        <v>264</v>
      </c>
      <c r="D894" s="220" t="s">
        <v>282</v>
      </c>
      <c r="E894" s="220" t="s">
        <v>612</v>
      </c>
      <c r="F894" s="220" t="s">
        <v>619</v>
      </c>
      <c r="G894" s="220" t="s">
        <v>1688</v>
      </c>
      <c r="H894" s="220" t="s">
        <v>264</v>
      </c>
      <c r="I894" s="220" t="s">
        <v>282</v>
      </c>
      <c r="J894" s="220">
        <v>85</v>
      </c>
      <c r="K894" s="220">
        <v>70</v>
      </c>
      <c r="L894" s="220">
        <v>80</v>
      </c>
      <c r="M894" s="220">
        <v>97</v>
      </c>
      <c r="N894" s="220">
        <v>80</v>
      </c>
      <c r="O894" s="220">
        <v>123</v>
      </c>
      <c r="P894" s="220">
        <v>45</v>
      </c>
      <c r="Q894" s="239">
        <v>1.5</v>
      </c>
      <c r="R894" s="240">
        <v>85</v>
      </c>
      <c r="S894" s="241" t="s">
        <v>4163</v>
      </c>
      <c r="T894" s="241" t="s">
        <v>4164</v>
      </c>
      <c r="U894" s="241" t="s">
        <v>4160</v>
      </c>
      <c r="V894" s="241" t="s">
        <v>4165</v>
      </c>
      <c r="W894" s="241"/>
    </row>
    <row r="895" customHeight="1" spans="1:23">
      <c r="A895" s="223">
        <v>716</v>
      </c>
      <c r="B895" s="223" t="s">
        <v>4166</v>
      </c>
      <c r="C895" s="222" t="s">
        <v>284</v>
      </c>
      <c r="D895" s="222" t="s">
        <v>354</v>
      </c>
      <c r="E895" s="222" t="s">
        <v>3942</v>
      </c>
      <c r="F895" s="222" t="s">
        <v>3942</v>
      </c>
      <c r="G895" s="222" t="s">
        <v>3942</v>
      </c>
      <c r="H895" s="222" t="s">
        <v>543</v>
      </c>
      <c r="I895" s="222" t="s">
        <v>354</v>
      </c>
      <c r="J895" s="222">
        <v>126</v>
      </c>
      <c r="K895" s="222">
        <v>131</v>
      </c>
      <c r="L895" s="222">
        <v>95</v>
      </c>
      <c r="M895" s="222">
        <v>131</v>
      </c>
      <c r="N895" s="222">
        <v>98</v>
      </c>
      <c r="O895" s="222">
        <v>99</v>
      </c>
      <c r="P895" s="222">
        <v>45</v>
      </c>
      <c r="Q895" s="242">
        <v>3</v>
      </c>
      <c r="R895" s="243">
        <v>215</v>
      </c>
      <c r="S895" s="244" t="s">
        <v>4167</v>
      </c>
      <c r="T895" s="244" t="s">
        <v>4168</v>
      </c>
      <c r="U895" s="244"/>
      <c r="V895" s="244" t="s">
        <v>4169</v>
      </c>
      <c r="W895" s="244"/>
    </row>
    <row r="896" customHeight="1" spans="1:23">
      <c r="A896" s="221">
        <v>717</v>
      </c>
      <c r="B896" s="221" t="s">
        <v>4170</v>
      </c>
      <c r="C896" s="220" t="s">
        <v>283</v>
      </c>
      <c r="D896" s="220" t="s">
        <v>264</v>
      </c>
      <c r="E896" s="220" t="s">
        <v>4171</v>
      </c>
      <c r="F896" s="220" t="s">
        <v>4171</v>
      </c>
      <c r="G896" s="220" t="s">
        <v>4171</v>
      </c>
      <c r="H896" s="220" t="s">
        <v>543</v>
      </c>
      <c r="I896" s="220" t="s">
        <v>354</v>
      </c>
      <c r="J896" s="220">
        <v>126</v>
      </c>
      <c r="K896" s="220">
        <v>131</v>
      </c>
      <c r="L896" s="220">
        <v>95</v>
      </c>
      <c r="M896" s="220">
        <v>131</v>
      </c>
      <c r="N896" s="220">
        <v>98</v>
      </c>
      <c r="O896" s="220">
        <v>99</v>
      </c>
      <c r="P896" s="220">
        <v>45</v>
      </c>
      <c r="Q896" s="239">
        <v>5.8</v>
      </c>
      <c r="R896" s="240">
        <v>203</v>
      </c>
      <c r="S896" s="241" t="s">
        <v>4172</v>
      </c>
      <c r="T896" s="241" t="s">
        <v>4173</v>
      </c>
      <c r="U896" s="241"/>
      <c r="V896" s="241" t="s">
        <v>4174</v>
      </c>
      <c r="W896" s="241"/>
    </row>
    <row r="897" customHeight="1" spans="1:23">
      <c r="A897" s="223">
        <v>718</v>
      </c>
      <c r="B897" s="223" t="s">
        <v>4175</v>
      </c>
      <c r="C897" s="222" t="s">
        <v>282</v>
      </c>
      <c r="D897" s="222" t="s">
        <v>266</v>
      </c>
      <c r="E897" s="222" t="s">
        <v>4176</v>
      </c>
      <c r="F897" s="222" t="s">
        <v>4177</v>
      </c>
      <c r="G897" s="222" t="s">
        <v>3394</v>
      </c>
      <c r="H897" s="222" t="s">
        <v>543</v>
      </c>
      <c r="I897" s="222" t="s">
        <v>354</v>
      </c>
      <c r="J897" s="222">
        <v>108</v>
      </c>
      <c r="K897" s="222">
        <v>100</v>
      </c>
      <c r="L897" s="222">
        <v>121</v>
      </c>
      <c r="M897" s="222">
        <v>81</v>
      </c>
      <c r="N897" s="222">
        <v>95</v>
      </c>
      <c r="O897" s="222">
        <v>95</v>
      </c>
      <c r="P897" s="222">
        <v>3</v>
      </c>
      <c r="Q897" s="242">
        <v>5</v>
      </c>
      <c r="R897" s="243">
        <v>305</v>
      </c>
      <c r="S897" s="244" t="s">
        <v>4178</v>
      </c>
      <c r="T897" s="244" t="s">
        <v>4179</v>
      </c>
      <c r="U897" s="244"/>
      <c r="V897" s="244" t="s">
        <v>4180</v>
      </c>
      <c r="W897" s="244"/>
    </row>
    <row r="898" customHeight="1" spans="1:23">
      <c r="A898" s="223">
        <v>718.1</v>
      </c>
      <c r="B898" s="223" t="s">
        <v>4181</v>
      </c>
      <c r="C898" s="222" t="s">
        <v>282</v>
      </c>
      <c r="D898" s="222" t="s">
        <v>266</v>
      </c>
      <c r="E898" s="222" t="s">
        <v>4176</v>
      </c>
      <c r="F898" s="222" t="s">
        <v>4177</v>
      </c>
      <c r="G898" s="222" t="s">
        <v>3394</v>
      </c>
      <c r="H898" s="222" t="s">
        <v>543</v>
      </c>
      <c r="I898" s="222" t="s">
        <v>354</v>
      </c>
      <c r="J898" s="222">
        <v>54</v>
      </c>
      <c r="K898" s="222">
        <v>100</v>
      </c>
      <c r="L898" s="222">
        <v>71</v>
      </c>
      <c r="M898" s="222">
        <v>6</v>
      </c>
      <c r="N898" s="222">
        <v>85</v>
      </c>
      <c r="O898" s="222">
        <v>115</v>
      </c>
      <c r="P898" s="222">
        <v>3</v>
      </c>
      <c r="Q898" s="242">
        <v>1.2</v>
      </c>
      <c r="R898" s="243">
        <v>33.5</v>
      </c>
      <c r="S898" s="244"/>
      <c r="T898" s="244"/>
      <c r="U898" s="244"/>
      <c r="V898" s="244"/>
      <c r="W898" s="244" t="s">
        <v>4182</v>
      </c>
    </row>
    <row r="899" customHeight="1" spans="1:23">
      <c r="A899" s="223">
        <v>718.2</v>
      </c>
      <c r="B899" s="223" t="s">
        <v>4183</v>
      </c>
      <c r="C899" s="222" t="s">
        <v>282</v>
      </c>
      <c r="D899" s="222" t="s">
        <v>266</v>
      </c>
      <c r="E899" s="222" t="s">
        <v>3394</v>
      </c>
      <c r="F899" s="222" t="s">
        <v>4177</v>
      </c>
      <c r="G899" s="222" t="s">
        <v>3394</v>
      </c>
      <c r="H899" s="222" t="s">
        <v>543</v>
      </c>
      <c r="I899" s="222" t="s">
        <v>354</v>
      </c>
      <c r="J899" s="222">
        <v>216</v>
      </c>
      <c r="K899" s="222">
        <v>100</v>
      </c>
      <c r="L899" s="222">
        <v>121</v>
      </c>
      <c r="M899" s="222">
        <v>91</v>
      </c>
      <c r="N899" s="222">
        <v>95</v>
      </c>
      <c r="O899" s="222">
        <v>85</v>
      </c>
      <c r="P899" s="222">
        <v>3</v>
      </c>
      <c r="Q899" s="242">
        <v>4.5</v>
      </c>
      <c r="R899" s="243">
        <v>610</v>
      </c>
      <c r="S899" s="244"/>
      <c r="T899" s="244"/>
      <c r="U899" s="244"/>
      <c r="V899" s="244"/>
      <c r="W899" s="244"/>
    </row>
    <row r="900" customHeight="1" spans="1:23">
      <c r="A900" s="223">
        <v>718.3</v>
      </c>
      <c r="B900" s="223" t="s">
        <v>4184</v>
      </c>
      <c r="C900" s="222" t="s">
        <v>282</v>
      </c>
      <c r="D900" s="222" t="s">
        <v>266</v>
      </c>
      <c r="E900" s="222" t="s">
        <v>3394</v>
      </c>
      <c r="F900" s="222" t="s">
        <v>2484</v>
      </c>
      <c r="G900" s="222" t="s">
        <v>3394</v>
      </c>
      <c r="H900" s="222" t="s">
        <v>543</v>
      </c>
      <c r="I900" s="222" t="s">
        <v>354</v>
      </c>
      <c r="J900" s="222">
        <v>216</v>
      </c>
      <c r="K900" s="222">
        <v>70</v>
      </c>
      <c r="L900" s="222">
        <v>91</v>
      </c>
      <c r="M900" s="222">
        <v>216</v>
      </c>
      <c r="N900" s="222">
        <v>85</v>
      </c>
      <c r="O900" s="222">
        <v>100</v>
      </c>
      <c r="P900" s="222">
        <v>3</v>
      </c>
      <c r="Q900" s="242">
        <v>7.7</v>
      </c>
      <c r="R900" s="243">
        <v>610</v>
      </c>
      <c r="S900" s="244"/>
      <c r="T900" s="244"/>
      <c r="U900" s="244"/>
      <c r="V900" s="244"/>
      <c r="W900" s="244"/>
    </row>
    <row r="901" customHeight="1" spans="1:23">
      <c r="A901" s="221">
        <v>719</v>
      </c>
      <c r="B901" s="221" t="s">
        <v>4185</v>
      </c>
      <c r="C901" s="220" t="s">
        <v>267</v>
      </c>
      <c r="D901" s="220" t="s">
        <v>284</v>
      </c>
      <c r="E901" s="220" t="s">
        <v>841</v>
      </c>
      <c r="F901" s="220" t="s">
        <v>841</v>
      </c>
      <c r="G901" s="220" t="s">
        <v>841</v>
      </c>
      <c r="H901" s="220" t="s">
        <v>543</v>
      </c>
      <c r="I901" s="220" t="s">
        <v>354</v>
      </c>
      <c r="J901" s="220">
        <v>50</v>
      </c>
      <c r="K901" s="220">
        <v>100</v>
      </c>
      <c r="L901" s="220">
        <v>150</v>
      </c>
      <c r="M901" s="220">
        <v>100</v>
      </c>
      <c r="N901" s="220">
        <v>150</v>
      </c>
      <c r="O901" s="220">
        <v>50</v>
      </c>
      <c r="P901" s="220">
        <v>3</v>
      </c>
      <c r="Q901" s="239">
        <v>0.7</v>
      </c>
      <c r="R901" s="240">
        <v>8.8</v>
      </c>
      <c r="S901" s="241" t="s">
        <v>4186</v>
      </c>
      <c r="T901" s="241" t="s">
        <v>4187</v>
      </c>
      <c r="U901" s="241"/>
      <c r="V901" s="241" t="s">
        <v>4188</v>
      </c>
      <c r="W901" s="241"/>
    </row>
    <row r="902" customHeight="1" spans="1:23">
      <c r="A902" s="221">
        <v>719.1</v>
      </c>
      <c r="B902" s="221" t="s">
        <v>4189</v>
      </c>
      <c r="C902" s="220" t="s">
        <v>267</v>
      </c>
      <c r="D902" s="220" t="s">
        <v>284</v>
      </c>
      <c r="E902" s="220" t="s">
        <v>581</v>
      </c>
      <c r="F902" s="220" t="s">
        <v>581</v>
      </c>
      <c r="G902" s="220" t="s">
        <v>581</v>
      </c>
      <c r="H902" s="220" t="s">
        <v>543</v>
      </c>
      <c r="I902" s="220" t="s">
        <v>354</v>
      </c>
      <c r="J902" s="220">
        <v>50</v>
      </c>
      <c r="K902" s="220">
        <v>160</v>
      </c>
      <c r="L902" s="220">
        <v>110</v>
      </c>
      <c r="M902" s="220">
        <v>160</v>
      </c>
      <c r="N902" s="220">
        <v>110</v>
      </c>
      <c r="O902" s="220">
        <v>110</v>
      </c>
      <c r="P902" s="220">
        <v>3</v>
      </c>
      <c r="Q902" s="239">
        <v>1.1</v>
      </c>
      <c r="R902" s="240">
        <v>27.8</v>
      </c>
      <c r="S902" s="241"/>
      <c r="T902" s="241"/>
      <c r="U902" s="241"/>
      <c r="V902" s="241"/>
      <c r="W902" s="241"/>
    </row>
    <row r="903" customHeight="1" spans="1:23">
      <c r="A903" s="223">
        <v>720</v>
      </c>
      <c r="B903" s="223" t="s">
        <v>4190</v>
      </c>
      <c r="C903" s="222" t="s">
        <v>280</v>
      </c>
      <c r="D903" s="222" t="s">
        <v>269</v>
      </c>
      <c r="E903" s="222" t="s">
        <v>3852</v>
      </c>
      <c r="F903" s="222" t="s">
        <v>3852</v>
      </c>
      <c r="G903" s="222" t="s">
        <v>3852</v>
      </c>
      <c r="H903" s="222" t="s">
        <v>543</v>
      </c>
      <c r="I903" s="222" t="s">
        <v>354</v>
      </c>
      <c r="J903" s="222">
        <v>80</v>
      </c>
      <c r="K903" s="222">
        <v>110</v>
      </c>
      <c r="L903" s="222">
        <v>60</v>
      </c>
      <c r="M903" s="222">
        <v>150</v>
      </c>
      <c r="N903" s="222">
        <v>130</v>
      </c>
      <c r="O903" s="222">
        <v>70</v>
      </c>
      <c r="P903" s="222">
        <v>3</v>
      </c>
      <c r="Q903" s="242">
        <v>0.5</v>
      </c>
      <c r="R903" s="243">
        <v>9</v>
      </c>
      <c r="S903" s="244" t="s">
        <v>4191</v>
      </c>
      <c r="T903" s="244" t="s">
        <v>4192</v>
      </c>
      <c r="U903" s="244"/>
      <c r="V903" s="244" t="s">
        <v>4193</v>
      </c>
      <c r="W903" s="244"/>
    </row>
    <row r="904" customHeight="1" spans="1:23">
      <c r="A904" s="223">
        <v>720.1</v>
      </c>
      <c r="B904" s="223" t="s">
        <v>4194</v>
      </c>
      <c r="C904" s="222" t="s">
        <v>280</v>
      </c>
      <c r="D904" s="222" t="s">
        <v>283</v>
      </c>
      <c r="E904" s="222" t="s">
        <v>3852</v>
      </c>
      <c r="F904" s="222" t="s">
        <v>3852</v>
      </c>
      <c r="G904" s="222" t="s">
        <v>3852</v>
      </c>
      <c r="H904" s="222" t="s">
        <v>543</v>
      </c>
      <c r="I904" s="222" t="s">
        <v>354</v>
      </c>
      <c r="J904" s="222">
        <v>80</v>
      </c>
      <c r="K904" s="222">
        <v>160</v>
      </c>
      <c r="L904" s="222">
        <v>60</v>
      </c>
      <c r="M904" s="222">
        <v>170</v>
      </c>
      <c r="N904" s="222">
        <v>130</v>
      </c>
      <c r="O904" s="222">
        <v>80</v>
      </c>
      <c r="P904" s="222">
        <v>3</v>
      </c>
      <c r="Q904" s="242">
        <v>6.5</v>
      </c>
      <c r="R904" s="243">
        <v>490</v>
      </c>
      <c r="S904" s="244"/>
      <c r="T904" s="244"/>
      <c r="U904" s="244"/>
      <c r="V904" s="244"/>
      <c r="W904" s="244"/>
    </row>
    <row r="905" customHeight="1" spans="1:23">
      <c r="A905" s="221">
        <v>721</v>
      </c>
      <c r="B905" s="221" t="s">
        <v>4195</v>
      </c>
      <c r="C905" s="220" t="s">
        <v>276</v>
      </c>
      <c r="D905" s="220" t="s">
        <v>277</v>
      </c>
      <c r="E905" s="220" t="s">
        <v>774</v>
      </c>
      <c r="F905" s="220" t="s">
        <v>774</v>
      </c>
      <c r="G905" s="220" t="s">
        <v>774</v>
      </c>
      <c r="H905" s="220" t="s">
        <v>543</v>
      </c>
      <c r="I905" s="220" t="s">
        <v>354</v>
      </c>
      <c r="J905" s="220">
        <v>80</v>
      </c>
      <c r="K905" s="220">
        <v>110</v>
      </c>
      <c r="L905" s="220">
        <v>120</v>
      </c>
      <c r="M905" s="220">
        <v>130</v>
      </c>
      <c r="N905" s="220">
        <v>90</v>
      </c>
      <c r="O905" s="220">
        <v>70</v>
      </c>
      <c r="P905" s="220">
        <v>3</v>
      </c>
      <c r="Q905" s="239">
        <v>1.7</v>
      </c>
      <c r="R905" s="240">
        <v>195</v>
      </c>
      <c r="S905" s="241" t="s">
        <v>4196</v>
      </c>
      <c r="T905" s="241" t="s">
        <v>4197</v>
      </c>
      <c r="U905" s="241"/>
      <c r="V905" s="241" t="s">
        <v>4198</v>
      </c>
      <c r="W905" s="241"/>
    </row>
    <row r="906" customHeight="1" spans="1:23">
      <c r="A906" s="246">
        <v>722</v>
      </c>
      <c r="B906" s="223" t="s">
        <v>4199</v>
      </c>
      <c r="C906" s="222" t="s">
        <v>278</v>
      </c>
      <c r="D906" s="222" t="s">
        <v>264</v>
      </c>
      <c r="E906" s="222" t="s">
        <v>334</v>
      </c>
      <c r="F906" s="222" t="s">
        <v>334</v>
      </c>
      <c r="G906" s="222" t="s">
        <v>4200</v>
      </c>
      <c r="H906" s="222" t="s">
        <v>264</v>
      </c>
      <c r="I906" s="222" t="s">
        <v>354</v>
      </c>
      <c r="J906" s="222">
        <v>68</v>
      </c>
      <c r="K906" s="222">
        <v>55</v>
      </c>
      <c r="L906" s="222">
        <v>55</v>
      </c>
      <c r="M906" s="222">
        <v>50</v>
      </c>
      <c r="N906" s="222">
        <v>50</v>
      </c>
      <c r="O906" s="222">
        <v>42</v>
      </c>
      <c r="P906" s="222">
        <v>45</v>
      </c>
      <c r="Q906" s="242">
        <v>0.3</v>
      </c>
      <c r="R906" s="243">
        <v>1.5</v>
      </c>
      <c r="S906" s="244" t="s">
        <v>4201</v>
      </c>
      <c r="T906" s="244" t="s">
        <v>4202</v>
      </c>
      <c r="U906" s="244" t="s">
        <v>4203</v>
      </c>
      <c r="V906" s="244" t="s">
        <v>4204</v>
      </c>
      <c r="W906" s="244"/>
    </row>
    <row r="907" customHeight="1" spans="1:23">
      <c r="A907" s="247">
        <v>723</v>
      </c>
      <c r="B907" s="221" t="s">
        <v>4205</v>
      </c>
      <c r="C907" s="220" t="s">
        <v>278</v>
      </c>
      <c r="D907" s="220" t="s">
        <v>264</v>
      </c>
      <c r="E907" s="220" t="s">
        <v>334</v>
      </c>
      <c r="F907" s="220" t="s">
        <v>334</v>
      </c>
      <c r="G907" s="220" t="s">
        <v>4200</v>
      </c>
      <c r="H907" s="220" t="s">
        <v>264</v>
      </c>
      <c r="I907" s="220" t="s">
        <v>354</v>
      </c>
      <c r="J907" s="220">
        <v>78</v>
      </c>
      <c r="K907" s="220">
        <v>75</v>
      </c>
      <c r="L907" s="220">
        <v>75</v>
      </c>
      <c r="M907" s="220">
        <v>70</v>
      </c>
      <c r="N907" s="220">
        <v>70</v>
      </c>
      <c r="O907" s="220">
        <v>52</v>
      </c>
      <c r="P907" s="220">
        <v>45</v>
      </c>
      <c r="Q907" s="239">
        <v>0.7</v>
      </c>
      <c r="R907" s="240">
        <v>16</v>
      </c>
      <c r="S907" s="241" t="s">
        <v>4201</v>
      </c>
      <c r="T907" s="241" t="s">
        <v>4206</v>
      </c>
      <c r="U907" s="241" t="s">
        <v>4203</v>
      </c>
      <c r="V907" s="241" t="s">
        <v>4204</v>
      </c>
      <c r="W907" s="241"/>
    </row>
    <row r="908" customHeight="1" spans="1:23">
      <c r="A908" s="246">
        <v>724</v>
      </c>
      <c r="B908" s="223" t="s">
        <v>4207</v>
      </c>
      <c r="C908" s="222" t="s">
        <v>278</v>
      </c>
      <c r="D908" s="222" t="s">
        <v>269</v>
      </c>
      <c r="E908" s="222" t="s">
        <v>334</v>
      </c>
      <c r="F908" s="222" t="s">
        <v>334</v>
      </c>
      <c r="G908" s="222" t="s">
        <v>4200</v>
      </c>
      <c r="H908" s="222" t="s">
        <v>264</v>
      </c>
      <c r="I908" s="222" t="s">
        <v>354</v>
      </c>
      <c r="J908" s="222">
        <v>78</v>
      </c>
      <c r="K908" s="222">
        <v>107</v>
      </c>
      <c r="L908" s="222">
        <v>75</v>
      </c>
      <c r="M908" s="222">
        <v>100</v>
      </c>
      <c r="N908" s="222">
        <v>100</v>
      </c>
      <c r="O908" s="222">
        <v>70</v>
      </c>
      <c r="P908" s="222">
        <v>45</v>
      </c>
      <c r="Q908" s="242">
        <v>1.6</v>
      </c>
      <c r="R908" s="243">
        <v>36.6</v>
      </c>
      <c r="S908" s="244" t="s">
        <v>4208</v>
      </c>
      <c r="T908" s="244" t="s">
        <v>4209</v>
      </c>
      <c r="U908" s="244" t="s">
        <v>4203</v>
      </c>
      <c r="V908" s="244" t="s">
        <v>4210</v>
      </c>
      <c r="W908" s="244"/>
    </row>
    <row r="909" customHeight="1" spans="1:23">
      <c r="A909" s="246">
        <v>724.1</v>
      </c>
      <c r="B909" s="223" t="s">
        <v>4211</v>
      </c>
      <c r="C909" s="222" t="s">
        <v>278</v>
      </c>
      <c r="D909" s="222" t="s">
        <v>263</v>
      </c>
      <c r="E909" s="222" t="s">
        <v>334</v>
      </c>
      <c r="F909" s="222" t="s">
        <v>334</v>
      </c>
      <c r="G909" s="222" t="s">
        <v>949</v>
      </c>
      <c r="H909" s="222" t="s">
        <v>264</v>
      </c>
      <c r="I909" s="222" t="s">
        <v>354</v>
      </c>
      <c r="J909" s="222">
        <v>88</v>
      </c>
      <c r="K909" s="222">
        <v>112</v>
      </c>
      <c r="L909" s="222">
        <v>80</v>
      </c>
      <c r="M909" s="222">
        <v>95</v>
      </c>
      <c r="N909" s="222">
        <v>95</v>
      </c>
      <c r="O909" s="222">
        <v>60</v>
      </c>
      <c r="P909" s="222">
        <v>45</v>
      </c>
      <c r="Q909" s="242">
        <v>1.6</v>
      </c>
      <c r="R909" s="243">
        <v>37</v>
      </c>
      <c r="S909" s="244" t="s">
        <v>4212</v>
      </c>
      <c r="T909" s="244" t="s">
        <v>4213</v>
      </c>
      <c r="U909" s="244"/>
      <c r="V909" s="244"/>
      <c r="W909" s="244"/>
    </row>
    <row r="910" customHeight="1" spans="1:23">
      <c r="A910" s="247">
        <v>725</v>
      </c>
      <c r="B910" s="221" t="s">
        <v>4214</v>
      </c>
      <c r="C910" s="220" t="s">
        <v>276</v>
      </c>
      <c r="D910" s="220" t="s">
        <v>354</v>
      </c>
      <c r="E910" s="220" t="s">
        <v>355</v>
      </c>
      <c r="F910" s="220" t="s">
        <v>355</v>
      </c>
      <c r="G910" s="220" t="s">
        <v>475</v>
      </c>
      <c r="H910" s="220" t="s">
        <v>442</v>
      </c>
      <c r="I910" s="220" t="s">
        <v>354</v>
      </c>
      <c r="J910" s="220">
        <v>45</v>
      </c>
      <c r="K910" s="220">
        <v>65</v>
      </c>
      <c r="L910" s="220">
        <v>40</v>
      </c>
      <c r="M910" s="220">
        <v>60</v>
      </c>
      <c r="N910" s="220">
        <v>40</v>
      </c>
      <c r="O910" s="220">
        <v>70</v>
      </c>
      <c r="P910" s="220">
        <v>45</v>
      </c>
      <c r="Q910" s="239">
        <v>0.4</v>
      </c>
      <c r="R910" s="240">
        <v>4.3</v>
      </c>
      <c r="S910" s="241" t="s">
        <v>4215</v>
      </c>
      <c r="T910" s="241" t="s">
        <v>4216</v>
      </c>
      <c r="U910" s="241" t="s">
        <v>4217</v>
      </c>
      <c r="V910" s="241" t="s">
        <v>4218</v>
      </c>
      <c r="W910" s="241"/>
    </row>
    <row r="911" customHeight="1" spans="1:23">
      <c r="A911" s="246">
        <v>726</v>
      </c>
      <c r="B911" s="223" t="s">
        <v>4219</v>
      </c>
      <c r="C911" s="222" t="s">
        <v>276</v>
      </c>
      <c r="D911" s="222" t="s">
        <v>354</v>
      </c>
      <c r="E911" s="222" t="s">
        <v>355</v>
      </c>
      <c r="F911" s="222" t="s">
        <v>355</v>
      </c>
      <c r="G911" s="222" t="s">
        <v>475</v>
      </c>
      <c r="H911" s="222" t="s">
        <v>442</v>
      </c>
      <c r="I911" s="222" t="s">
        <v>354</v>
      </c>
      <c r="J911" s="222">
        <v>65</v>
      </c>
      <c r="K911" s="222">
        <v>85</v>
      </c>
      <c r="L911" s="222">
        <v>50</v>
      </c>
      <c r="M911" s="222">
        <v>80</v>
      </c>
      <c r="N911" s="222">
        <v>50</v>
      </c>
      <c r="O911" s="222">
        <v>90</v>
      </c>
      <c r="P911" s="222">
        <v>45</v>
      </c>
      <c r="Q911" s="242">
        <v>0.7</v>
      </c>
      <c r="R911" s="243">
        <v>25</v>
      </c>
      <c r="S911" s="244" t="s">
        <v>4215</v>
      </c>
      <c r="T911" s="244" t="s">
        <v>4216</v>
      </c>
      <c r="U911" s="244" t="s">
        <v>4217</v>
      </c>
      <c r="V911" s="244" t="s">
        <v>4220</v>
      </c>
      <c r="W911" s="244"/>
    </row>
    <row r="912" customHeight="1" spans="1:23">
      <c r="A912" s="247">
        <v>727</v>
      </c>
      <c r="B912" s="221" t="s">
        <v>4221</v>
      </c>
      <c r="C912" s="220" t="s">
        <v>276</v>
      </c>
      <c r="D912" s="220" t="s">
        <v>283</v>
      </c>
      <c r="E912" s="220" t="s">
        <v>355</v>
      </c>
      <c r="F912" s="220" t="s">
        <v>355</v>
      </c>
      <c r="G912" s="220" t="s">
        <v>475</v>
      </c>
      <c r="H912" s="220" t="s">
        <v>442</v>
      </c>
      <c r="I912" s="220" t="s">
        <v>354</v>
      </c>
      <c r="J912" s="220">
        <v>95</v>
      </c>
      <c r="K912" s="220">
        <v>115</v>
      </c>
      <c r="L912" s="220">
        <v>90</v>
      </c>
      <c r="M912" s="220">
        <v>80</v>
      </c>
      <c r="N912" s="220">
        <v>90</v>
      </c>
      <c r="O912" s="220">
        <v>60</v>
      </c>
      <c r="P912" s="220">
        <v>45</v>
      </c>
      <c r="Q912" s="239">
        <v>1.8</v>
      </c>
      <c r="R912" s="240">
        <v>83</v>
      </c>
      <c r="S912" s="241" t="s">
        <v>4222</v>
      </c>
      <c r="T912" s="241" t="s">
        <v>4223</v>
      </c>
      <c r="U912" s="241" t="s">
        <v>4217</v>
      </c>
      <c r="V912" s="241" t="s">
        <v>4224</v>
      </c>
      <c r="W912" s="241"/>
    </row>
    <row r="913" customHeight="1" spans="1:23">
      <c r="A913" s="246">
        <v>728</v>
      </c>
      <c r="B913" s="223" t="s">
        <v>4225</v>
      </c>
      <c r="C913" s="222" t="s">
        <v>277</v>
      </c>
      <c r="D913" s="222" t="s">
        <v>354</v>
      </c>
      <c r="E913" s="222" t="s">
        <v>375</v>
      </c>
      <c r="F913" s="222" t="s">
        <v>375</v>
      </c>
      <c r="G913" s="222" t="s">
        <v>4226</v>
      </c>
      <c r="H913" s="222" t="s">
        <v>377</v>
      </c>
      <c r="I913" s="222" t="s">
        <v>442</v>
      </c>
      <c r="J913" s="222">
        <v>50</v>
      </c>
      <c r="K913" s="222">
        <v>54</v>
      </c>
      <c r="L913" s="222">
        <v>54</v>
      </c>
      <c r="M913" s="222">
        <v>66</v>
      </c>
      <c r="N913" s="222">
        <v>56</v>
      </c>
      <c r="O913" s="222">
        <v>40</v>
      </c>
      <c r="P913" s="222">
        <v>45</v>
      </c>
      <c r="Q913" s="242">
        <v>0.4</v>
      </c>
      <c r="R913" s="243">
        <v>7.5</v>
      </c>
      <c r="S913" s="244" t="s">
        <v>4227</v>
      </c>
      <c r="T913" s="244" t="s">
        <v>4228</v>
      </c>
      <c r="U913" s="244" t="s">
        <v>4229</v>
      </c>
      <c r="V913" s="244" t="s">
        <v>4230</v>
      </c>
      <c r="W913" s="244"/>
    </row>
    <row r="914" customHeight="1" spans="1:23">
      <c r="A914" s="247">
        <v>729</v>
      </c>
      <c r="B914" s="221" t="s">
        <v>4231</v>
      </c>
      <c r="C914" s="220" t="s">
        <v>277</v>
      </c>
      <c r="D914" s="220" t="s">
        <v>354</v>
      </c>
      <c r="E914" s="220" t="s">
        <v>375</v>
      </c>
      <c r="F914" s="220" t="s">
        <v>375</v>
      </c>
      <c r="G914" s="220" t="s">
        <v>4226</v>
      </c>
      <c r="H914" s="220" t="s">
        <v>377</v>
      </c>
      <c r="I914" s="220" t="s">
        <v>442</v>
      </c>
      <c r="J914" s="220">
        <v>60</v>
      </c>
      <c r="K914" s="220">
        <v>69</v>
      </c>
      <c r="L914" s="220">
        <v>69</v>
      </c>
      <c r="M914" s="220">
        <v>91</v>
      </c>
      <c r="N914" s="220">
        <v>81</v>
      </c>
      <c r="O914" s="220">
        <v>50</v>
      </c>
      <c r="P914" s="220">
        <v>45</v>
      </c>
      <c r="Q914" s="239">
        <v>0.6</v>
      </c>
      <c r="R914" s="240">
        <v>17.5</v>
      </c>
      <c r="S914" s="241" t="s">
        <v>4227</v>
      </c>
      <c r="T914" s="241" t="s">
        <v>4232</v>
      </c>
      <c r="U914" s="241" t="s">
        <v>4229</v>
      </c>
      <c r="V914" s="241" t="s">
        <v>4230</v>
      </c>
      <c r="W914" s="241"/>
    </row>
    <row r="915" customHeight="1" spans="1:23">
      <c r="A915" s="246">
        <v>730</v>
      </c>
      <c r="B915" s="223" t="s">
        <v>4233</v>
      </c>
      <c r="C915" s="222" t="s">
        <v>277</v>
      </c>
      <c r="D915" s="222" t="s">
        <v>284</v>
      </c>
      <c r="E915" s="222" t="s">
        <v>375</v>
      </c>
      <c r="F915" s="222" t="s">
        <v>375</v>
      </c>
      <c r="G915" s="222" t="s">
        <v>4226</v>
      </c>
      <c r="H915" s="222" t="s">
        <v>377</v>
      </c>
      <c r="I915" s="222" t="s">
        <v>442</v>
      </c>
      <c r="J915" s="222">
        <v>80</v>
      </c>
      <c r="K915" s="222">
        <v>74</v>
      </c>
      <c r="L915" s="222">
        <v>74</v>
      </c>
      <c r="M915" s="222">
        <v>126</v>
      </c>
      <c r="N915" s="222">
        <v>116</v>
      </c>
      <c r="O915" s="222">
        <v>60</v>
      </c>
      <c r="P915" s="222">
        <v>45</v>
      </c>
      <c r="Q915" s="242">
        <v>1.8</v>
      </c>
      <c r="R915" s="243">
        <v>44</v>
      </c>
      <c r="S915" s="244" t="s">
        <v>4234</v>
      </c>
      <c r="T915" s="244" t="s">
        <v>4235</v>
      </c>
      <c r="U915" s="244" t="s">
        <v>4229</v>
      </c>
      <c r="V915" s="244" t="s">
        <v>4236</v>
      </c>
      <c r="W915" s="244" t="s">
        <v>4237</v>
      </c>
    </row>
    <row r="916" customHeight="1" spans="1:23">
      <c r="A916" s="247">
        <v>731</v>
      </c>
      <c r="B916" s="221" t="s">
        <v>4238</v>
      </c>
      <c r="C916" s="220" t="s">
        <v>262</v>
      </c>
      <c r="D916" s="220" t="s">
        <v>264</v>
      </c>
      <c r="E916" s="220" t="s">
        <v>424</v>
      </c>
      <c r="F916" s="220" t="s">
        <v>1005</v>
      </c>
      <c r="G916" s="220" t="s">
        <v>695</v>
      </c>
      <c r="H916" s="220" t="s">
        <v>264</v>
      </c>
      <c r="I916" s="220" t="s">
        <v>354</v>
      </c>
      <c r="J916" s="220">
        <v>35</v>
      </c>
      <c r="K916" s="220">
        <v>75</v>
      </c>
      <c r="L916" s="220">
        <v>30</v>
      </c>
      <c r="M916" s="220">
        <v>30</v>
      </c>
      <c r="N916" s="220">
        <v>30</v>
      </c>
      <c r="O916" s="220">
        <v>65</v>
      </c>
      <c r="P916" s="220">
        <v>255</v>
      </c>
      <c r="Q916" s="239">
        <v>0.3</v>
      </c>
      <c r="R916" s="240">
        <v>1.2</v>
      </c>
      <c r="S916" s="241" t="s">
        <v>4239</v>
      </c>
      <c r="T916" s="241" t="s">
        <v>4240</v>
      </c>
      <c r="U916" s="241" t="s">
        <v>4241</v>
      </c>
      <c r="V916" s="241" t="s">
        <v>4242</v>
      </c>
      <c r="W916" s="241"/>
    </row>
    <row r="917" customHeight="1" spans="1:23">
      <c r="A917" s="246">
        <v>732</v>
      </c>
      <c r="B917" s="223" t="s">
        <v>4243</v>
      </c>
      <c r="C917" s="222" t="s">
        <v>262</v>
      </c>
      <c r="D917" s="222" t="s">
        <v>264</v>
      </c>
      <c r="E917" s="222" t="s">
        <v>424</v>
      </c>
      <c r="F917" s="222" t="s">
        <v>1005</v>
      </c>
      <c r="G917" s="222" t="s">
        <v>695</v>
      </c>
      <c r="H917" s="222" t="s">
        <v>264</v>
      </c>
      <c r="I917" s="222" t="s">
        <v>354</v>
      </c>
      <c r="J917" s="222">
        <v>55</v>
      </c>
      <c r="K917" s="222">
        <v>85</v>
      </c>
      <c r="L917" s="222">
        <v>50</v>
      </c>
      <c r="M917" s="222">
        <v>40</v>
      </c>
      <c r="N917" s="222">
        <v>50</v>
      </c>
      <c r="O917" s="222">
        <v>75</v>
      </c>
      <c r="P917" s="222">
        <v>120</v>
      </c>
      <c r="Q917" s="242">
        <v>0.6</v>
      </c>
      <c r="R917" s="243">
        <v>14.8</v>
      </c>
      <c r="S917" s="244" t="s">
        <v>4244</v>
      </c>
      <c r="T917" s="244" t="s">
        <v>4245</v>
      </c>
      <c r="U917" s="244" t="s">
        <v>4241</v>
      </c>
      <c r="V917" s="244" t="s">
        <v>4242</v>
      </c>
      <c r="W917" s="244"/>
    </row>
    <row r="918" customHeight="1" spans="1:23">
      <c r="A918" s="247">
        <v>733</v>
      </c>
      <c r="B918" s="221" t="s">
        <v>4246</v>
      </c>
      <c r="C918" s="220" t="s">
        <v>262</v>
      </c>
      <c r="D918" s="220" t="s">
        <v>264</v>
      </c>
      <c r="E918" s="220" t="s">
        <v>424</v>
      </c>
      <c r="F918" s="220" t="s">
        <v>1005</v>
      </c>
      <c r="G918" s="220" t="s">
        <v>548</v>
      </c>
      <c r="H918" s="220" t="s">
        <v>264</v>
      </c>
      <c r="I918" s="220" t="s">
        <v>354</v>
      </c>
      <c r="J918" s="220">
        <v>80</v>
      </c>
      <c r="K918" s="220">
        <v>120</v>
      </c>
      <c r="L918" s="220">
        <v>75</v>
      </c>
      <c r="M918" s="220">
        <v>75</v>
      </c>
      <c r="N918" s="220">
        <v>75</v>
      </c>
      <c r="O918" s="220">
        <v>60</v>
      </c>
      <c r="P918" s="220">
        <v>45</v>
      </c>
      <c r="Q918" s="239">
        <v>1.1</v>
      </c>
      <c r="R918" s="240">
        <v>26</v>
      </c>
      <c r="S918" s="241" t="s">
        <v>4247</v>
      </c>
      <c r="T918" s="241" t="s">
        <v>4248</v>
      </c>
      <c r="U918" s="241" t="s">
        <v>4241</v>
      </c>
      <c r="V918" s="241" t="s">
        <v>4249</v>
      </c>
      <c r="W918" s="241"/>
    </row>
    <row r="919" customHeight="1" spans="1:23">
      <c r="A919" s="246">
        <v>734</v>
      </c>
      <c r="B919" s="223" t="s">
        <v>4250</v>
      </c>
      <c r="C919" s="222" t="s">
        <v>262</v>
      </c>
      <c r="D919" s="222" t="s">
        <v>354</v>
      </c>
      <c r="E919" s="222" t="s">
        <v>4251</v>
      </c>
      <c r="F919" s="222" t="s">
        <v>2282</v>
      </c>
      <c r="G919" s="222" t="s">
        <v>422</v>
      </c>
      <c r="H919" s="222" t="s">
        <v>442</v>
      </c>
      <c r="I919" s="222" t="s">
        <v>354</v>
      </c>
      <c r="J919" s="222">
        <v>48</v>
      </c>
      <c r="K919" s="222">
        <v>70</v>
      </c>
      <c r="L919" s="222">
        <v>30</v>
      </c>
      <c r="M919" s="222">
        <v>30</v>
      </c>
      <c r="N919" s="222">
        <v>30</v>
      </c>
      <c r="O919" s="222">
        <v>45</v>
      </c>
      <c r="P919" s="222">
        <v>255</v>
      </c>
      <c r="Q919" s="242">
        <v>0.4</v>
      </c>
      <c r="R919" s="243">
        <v>6</v>
      </c>
      <c r="S919" s="244" t="s">
        <v>4252</v>
      </c>
      <c r="T919" s="244" t="s">
        <v>4253</v>
      </c>
      <c r="U919" s="244" t="s">
        <v>4254</v>
      </c>
      <c r="V919" s="244" t="s">
        <v>4255</v>
      </c>
      <c r="W919" s="244"/>
    </row>
    <row r="920" customHeight="1" spans="1:23">
      <c r="A920" s="247">
        <v>735</v>
      </c>
      <c r="B920" s="221" t="s">
        <v>4256</v>
      </c>
      <c r="C920" s="220" t="s">
        <v>262</v>
      </c>
      <c r="D920" s="220" t="s">
        <v>354</v>
      </c>
      <c r="E920" s="220" t="s">
        <v>4251</v>
      </c>
      <c r="F920" s="220" t="s">
        <v>2282</v>
      </c>
      <c r="G920" s="220" t="s">
        <v>422</v>
      </c>
      <c r="H920" s="220" t="s">
        <v>442</v>
      </c>
      <c r="I920" s="220" t="s">
        <v>354</v>
      </c>
      <c r="J920" s="220">
        <v>88</v>
      </c>
      <c r="K920" s="220">
        <v>110</v>
      </c>
      <c r="L920" s="220">
        <v>60</v>
      </c>
      <c r="M920" s="220">
        <v>55</v>
      </c>
      <c r="N920" s="220">
        <v>60</v>
      </c>
      <c r="O920" s="220">
        <v>45</v>
      </c>
      <c r="P920" s="220">
        <v>127</v>
      </c>
      <c r="Q920" s="239">
        <v>0.7</v>
      </c>
      <c r="R920" s="240">
        <v>14.2</v>
      </c>
      <c r="S920" s="241" t="s">
        <v>4252</v>
      </c>
      <c r="T920" s="241" t="s">
        <v>4257</v>
      </c>
      <c r="U920" s="241" t="s">
        <v>4254</v>
      </c>
      <c r="V920" s="241" t="s">
        <v>4258</v>
      </c>
      <c r="W920" s="241"/>
    </row>
    <row r="921" customHeight="1" spans="1:23">
      <c r="A921" s="246">
        <v>736</v>
      </c>
      <c r="B921" s="223" t="s">
        <v>4259</v>
      </c>
      <c r="C921" s="222" t="s">
        <v>268</v>
      </c>
      <c r="D921" s="222" t="s">
        <v>354</v>
      </c>
      <c r="E921" s="222" t="s">
        <v>415</v>
      </c>
      <c r="F921" s="222" t="s">
        <v>415</v>
      </c>
      <c r="G921" s="222" t="s">
        <v>415</v>
      </c>
      <c r="H921" s="222" t="s">
        <v>268</v>
      </c>
      <c r="I921" s="222" t="s">
        <v>354</v>
      </c>
      <c r="J921" s="222">
        <v>47</v>
      </c>
      <c r="K921" s="222">
        <v>62</v>
      </c>
      <c r="L921" s="222">
        <v>45</v>
      </c>
      <c r="M921" s="222">
        <v>55</v>
      </c>
      <c r="N921" s="222">
        <v>45</v>
      </c>
      <c r="O921" s="222">
        <v>46</v>
      </c>
      <c r="P921" s="222">
        <v>255</v>
      </c>
      <c r="Q921" s="242">
        <v>0.4</v>
      </c>
      <c r="R921" s="243">
        <v>4.4</v>
      </c>
      <c r="S921" s="244" t="s">
        <v>4260</v>
      </c>
      <c r="T921" s="244" t="s">
        <v>4261</v>
      </c>
      <c r="U921" s="244" t="s">
        <v>4262</v>
      </c>
      <c r="V921" s="244" t="s">
        <v>4263</v>
      </c>
      <c r="W921" s="244"/>
    </row>
    <row r="922" customHeight="1" spans="1:23">
      <c r="A922" s="247">
        <v>737</v>
      </c>
      <c r="B922" s="221" t="s">
        <v>4264</v>
      </c>
      <c r="C922" s="220" t="s">
        <v>268</v>
      </c>
      <c r="D922" s="220" t="s">
        <v>279</v>
      </c>
      <c r="E922" s="220" t="s">
        <v>4265</v>
      </c>
      <c r="F922" s="220" t="s">
        <v>4265</v>
      </c>
      <c r="G922" s="220" t="s">
        <v>4265</v>
      </c>
      <c r="H922" s="220" t="s">
        <v>268</v>
      </c>
      <c r="I922" s="220" t="s">
        <v>354</v>
      </c>
      <c r="J922" s="220">
        <v>57</v>
      </c>
      <c r="K922" s="220">
        <v>82</v>
      </c>
      <c r="L922" s="220">
        <v>95</v>
      </c>
      <c r="M922" s="220">
        <v>55</v>
      </c>
      <c r="N922" s="220">
        <v>75</v>
      </c>
      <c r="O922" s="220">
        <v>36</v>
      </c>
      <c r="P922" s="220">
        <v>120</v>
      </c>
      <c r="Q922" s="239">
        <v>0.5</v>
      </c>
      <c r="R922" s="240">
        <v>10.5</v>
      </c>
      <c r="S922" s="241" t="s">
        <v>4266</v>
      </c>
      <c r="T922" s="241" t="s">
        <v>4267</v>
      </c>
      <c r="U922" s="241" t="s">
        <v>4262</v>
      </c>
      <c r="V922" s="241" t="s">
        <v>4268</v>
      </c>
      <c r="W922" s="241"/>
    </row>
    <row r="923" customHeight="1" spans="1:23">
      <c r="A923" s="246">
        <v>738</v>
      </c>
      <c r="B923" s="223" t="s">
        <v>4269</v>
      </c>
      <c r="C923" s="222" t="s">
        <v>268</v>
      </c>
      <c r="D923" s="222" t="s">
        <v>279</v>
      </c>
      <c r="E923" s="222" t="s">
        <v>1018</v>
      </c>
      <c r="F923" s="222" t="s">
        <v>1018</v>
      </c>
      <c r="G923" s="222" t="s">
        <v>1018</v>
      </c>
      <c r="H923" s="222" t="s">
        <v>268</v>
      </c>
      <c r="I923" s="222" t="s">
        <v>354</v>
      </c>
      <c r="J923" s="222">
        <v>77</v>
      </c>
      <c r="K923" s="222">
        <v>70</v>
      </c>
      <c r="L923" s="222">
        <v>90</v>
      </c>
      <c r="M923" s="222">
        <v>145</v>
      </c>
      <c r="N923" s="222">
        <v>75</v>
      </c>
      <c r="O923" s="222">
        <v>43</v>
      </c>
      <c r="P923" s="222">
        <v>45</v>
      </c>
      <c r="Q923" s="242">
        <v>1.5</v>
      </c>
      <c r="R923" s="243">
        <v>45</v>
      </c>
      <c r="S923" s="244" t="s">
        <v>4270</v>
      </c>
      <c r="T923" s="244" t="s">
        <v>4271</v>
      </c>
      <c r="U923" s="244" t="s">
        <v>4262</v>
      </c>
      <c r="V923" s="244" t="s">
        <v>4272</v>
      </c>
      <c r="W923" s="244"/>
    </row>
    <row r="924" customHeight="1" spans="1:23">
      <c r="A924" s="247">
        <v>739</v>
      </c>
      <c r="B924" s="221" t="s">
        <v>4273</v>
      </c>
      <c r="C924" s="220" t="s">
        <v>263</v>
      </c>
      <c r="D924" s="220" t="s">
        <v>354</v>
      </c>
      <c r="E924" s="220" t="s">
        <v>1056</v>
      </c>
      <c r="F924" s="220" t="s">
        <v>1129</v>
      </c>
      <c r="G924" s="220" t="s">
        <v>741</v>
      </c>
      <c r="H924" s="220" t="s">
        <v>843</v>
      </c>
      <c r="I924" s="220" t="s">
        <v>354</v>
      </c>
      <c r="J924" s="220">
        <v>47</v>
      </c>
      <c r="K924" s="220">
        <v>82</v>
      </c>
      <c r="L924" s="220">
        <v>57</v>
      </c>
      <c r="M924" s="220">
        <v>42</v>
      </c>
      <c r="N924" s="220">
        <v>47</v>
      </c>
      <c r="O924" s="220">
        <v>63</v>
      </c>
      <c r="P924" s="220">
        <v>225</v>
      </c>
      <c r="Q924" s="239">
        <v>0.6</v>
      </c>
      <c r="R924" s="240">
        <v>7</v>
      </c>
      <c r="S924" s="241" t="s">
        <v>4274</v>
      </c>
      <c r="T924" s="241" t="s">
        <v>4275</v>
      </c>
      <c r="U924" s="241" t="s">
        <v>4276</v>
      </c>
      <c r="V924" s="241" t="s">
        <v>4277</v>
      </c>
      <c r="W924" s="241"/>
    </row>
    <row r="925" customHeight="1" spans="1:23">
      <c r="A925" s="246">
        <v>740</v>
      </c>
      <c r="B925" s="223" t="s">
        <v>4278</v>
      </c>
      <c r="C925" s="222" t="s">
        <v>263</v>
      </c>
      <c r="D925" s="222" t="s">
        <v>281</v>
      </c>
      <c r="E925" s="222" t="s">
        <v>1056</v>
      </c>
      <c r="F925" s="222" t="s">
        <v>1129</v>
      </c>
      <c r="G925" s="222" t="s">
        <v>741</v>
      </c>
      <c r="H925" s="222" t="s">
        <v>843</v>
      </c>
      <c r="I925" s="222" t="s">
        <v>354</v>
      </c>
      <c r="J925" s="222">
        <v>97</v>
      </c>
      <c r="K925" s="222">
        <v>132</v>
      </c>
      <c r="L925" s="222">
        <v>77</v>
      </c>
      <c r="M925" s="222">
        <v>62</v>
      </c>
      <c r="N925" s="222">
        <v>67</v>
      </c>
      <c r="O925" s="222">
        <v>43</v>
      </c>
      <c r="P925" s="222">
        <v>60</v>
      </c>
      <c r="Q925" s="242">
        <v>1.7</v>
      </c>
      <c r="R925" s="243">
        <v>180</v>
      </c>
      <c r="S925" s="244" t="s">
        <v>4279</v>
      </c>
      <c r="T925" s="244" t="s">
        <v>4280</v>
      </c>
      <c r="U925" s="244" t="s">
        <v>4276</v>
      </c>
      <c r="V925" s="244" t="s">
        <v>4281</v>
      </c>
      <c r="W925" s="244"/>
    </row>
    <row r="926" customHeight="1" spans="1:23">
      <c r="A926" s="246">
        <v>740.1</v>
      </c>
      <c r="B926" s="223" t="s">
        <v>4282</v>
      </c>
      <c r="C926" s="222" t="s">
        <v>263</v>
      </c>
      <c r="D926" s="222" t="s">
        <v>281</v>
      </c>
      <c r="E926" s="222" t="s">
        <v>1129</v>
      </c>
      <c r="F926" s="222" t="s">
        <v>1129</v>
      </c>
      <c r="G926" s="222" t="s">
        <v>1129</v>
      </c>
      <c r="H926" s="222" t="s">
        <v>843</v>
      </c>
      <c r="I926" s="222" t="s">
        <v>354</v>
      </c>
      <c r="J926" s="222">
        <v>97</v>
      </c>
      <c r="K926" s="222">
        <v>157</v>
      </c>
      <c r="L926" s="222">
        <v>122</v>
      </c>
      <c r="M926" s="222">
        <v>62</v>
      </c>
      <c r="N926" s="222">
        <v>107</v>
      </c>
      <c r="O926" s="222">
        <v>33</v>
      </c>
      <c r="P926" s="222">
        <v>60</v>
      </c>
      <c r="Q926" s="242">
        <v>2.6</v>
      </c>
      <c r="R926" s="243">
        <v>252.8</v>
      </c>
      <c r="S926" s="244"/>
      <c r="T926" s="244"/>
      <c r="U926" s="244"/>
      <c r="V926" s="244"/>
      <c r="W926" s="244"/>
    </row>
    <row r="927" customHeight="1" spans="1:23">
      <c r="A927" s="247">
        <v>741</v>
      </c>
      <c r="B927" s="221" t="s">
        <v>4283</v>
      </c>
      <c r="C927" s="220" t="s">
        <v>276</v>
      </c>
      <c r="D927" s="220" t="s">
        <v>264</v>
      </c>
      <c r="E927" s="220" t="s">
        <v>4284</v>
      </c>
      <c r="F927" s="220" t="s">
        <v>4284</v>
      </c>
      <c r="G927" s="220" t="s">
        <v>4284</v>
      </c>
      <c r="H927" s="220" t="s">
        <v>264</v>
      </c>
      <c r="I927" s="220" t="s">
        <v>354</v>
      </c>
      <c r="J927" s="220">
        <v>75</v>
      </c>
      <c r="K927" s="220">
        <v>70</v>
      </c>
      <c r="L927" s="220">
        <v>70</v>
      </c>
      <c r="M927" s="220">
        <v>98</v>
      </c>
      <c r="N927" s="220">
        <v>70</v>
      </c>
      <c r="O927" s="220">
        <v>93</v>
      </c>
      <c r="P927" s="220">
        <v>45</v>
      </c>
      <c r="Q927" s="239">
        <v>0.6</v>
      </c>
      <c r="R927" s="240">
        <v>3.4</v>
      </c>
      <c r="S927" s="241" t="s">
        <v>4285</v>
      </c>
      <c r="T927" s="241" t="s">
        <v>4286</v>
      </c>
      <c r="U927" s="241" t="s">
        <v>4287</v>
      </c>
      <c r="V927" s="241" t="s">
        <v>4288</v>
      </c>
      <c r="W927" s="241"/>
    </row>
    <row r="928" customHeight="1" spans="1:23">
      <c r="A928" s="247">
        <v>741.1</v>
      </c>
      <c r="B928" s="221" t="s">
        <v>4289</v>
      </c>
      <c r="C928" s="220" t="s">
        <v>279</v>
      </c>
      <c r="D928" s="220" t="s">
        <v>264</v>
      </c>
      <c r="E928" s="220" t="s">
        <v>4284</v>
      </c>
      <c r="F928" s="220" t="s">
        <v>4284</v>
      </c>
      <c r="G928" s="220" t="s">
        <v>4284</v>
      </c>
      <c r="H928" s="220" t="s">
        <v>264</v>
      </c>
      <c r="I928" s="220" t="s">
        <v>354</v>
      </c>
      <c r="J928" s="220">
        <v>75</v>
      </c>
      <c r="K928" s="220">
        <v>70</v>
      </c>
      <c r="L928" s="220">
        <v>70</v>
      </c>
      <c r="M928" s="220">
        <v>98</v>
      </c>
      <c r="N928" s="220">
        <v>70</v>
      </c>
      <c r="O928" s="220">
        <v>93</v>
      </c>
      <c r="P928" s="220">
        <v>45</v>
      </c>
      <c r="Q928" s="239">
        <v>0.6</v>
      </c>
      <c r="R928" s="240">
        <v>3.4</v>
      </c>
      <c r="S928" s="241" t="s">
        <v>4285</v>
      </c>
      <c r="T928" s="241" t="s">
        <v>4286</v>
      </c>
      <c r="U928" s="241" t="s">
        <v>4287</v>
      </c>
      <c r="V928" s="241" t="s">
        <v>4288</v>
      </c>
      <c r="W928" s="241"/>
    </row>
    <row r="929" customHeight="1" spans="1:23">
      <c r="A929" s="247">
        <v>741.2</v>
      </c>
      <c r="B929" s="221" t="s">
        <v>4290</v>
      </c>
      <c r="C929" s="220" t="s">
        <v>280</v>
      </c>
      <c r="D929" s="220" t="s">
        <v>264</v>
      </c>
      <c r="E929" s="220" t="s">
        <v>4284</v>
      </c>
      <c r="F929" s="220" t="s">
        <v>4284</v>
      </c>
      <c r="G929" s="220" t="s">
        <v>4284</v>
      </c>
      <c r="H929" s="220" t="s">
        <v>264</v>
      </c>
      <c r="I929" s="220" t="s">
        <v>354</v>
      </c>
      <c r="J929" s="220">
        <v>75</v>
      </c>
      <c r="K929" s="220">
        <v>70</v>
      </c>
      <c r="L929" s="220">
        <v>70</v>
      </c>
      <c r="M929" s="220">
        <v>98</v>
      </c>
      <c r="N929" s="220">
        <v>70</v>
      </c>
      <c r="O929" s="220">
        <v>93</v>
      </c>
      <c r="P929" s="220">
        <v>45</v>
      </c>
      <c r="Q929" s="239">
        <v>0.6</v>
      </c>
      <c r="R929" s="240">
        <v>3.4</v>
      </c>
      <c r="S929" s="241" t="s">
        <v>4285</v>
      </c>
      <c r="T929" s="241" t="s">
        <v>4286</v>
      </c>
      <c r="U929" s="241" t="s">
        <v>4287</v>
      </c>
      <c r="V929" s="241" t="s">
        <v>4288</v>
      </c>
      <c r="W929" s="241"/>
    </row>
    <row r="930" customHeight="1" spans="1:23">
      <c r="A930" s="247">
        <v>741.3</v>
      </c>
      <c r="B930" s="221" t="s">
        <v>4291</v>
      </c>
      <c r="C930" s="220" t="s">
        <v>269</v>
      </c>
      <c r="D930" s="220" t="s">
        <v>264</v>
      </c>
      <c r="E930" s="220" t="s">
        <v>4284</v>
      </c>
      <c r="F930" s="220" t="s">
        <v>4284</v>
      </c>
      <c r="G930" s="220" t="s">
        <v>4284</v>
      </c>
      <c r="H930" s="220" t="s">
        <v>264</v>
      </c>
      <c r="I930" s="220" t="s">
        <v>354</v>
      </c>
      <c r="J930" s="220">
        <v>75</v>
      </c>
      <c r="K930" s="220">
        <v>70</v>
      </c>
      <c r="L930" s="220">
        <v>70</v>
      </c>
      <c r="M930" s="220">
        <v>98</v>
      </c>
      <c r="N930" s="220">
        <v>70</v>
      </c>
      <c r="O930" s="220">
        <v>93</v>
      </c>
      <c r="P930" s="220">
        <v>45</v>
      </c>
      <c r="Q930" s="239">
        <v>0.6</v>
      </c>
      <c r="R930" s="240">
        <v>3.4</v>
      </c>
      <c r="S930" s="241" t="s">
        <v>4285</v>
      </c>
      <c r="T930" s="241" t="s">
        <v>4286</v>
      </c>
      <c r="U930" s="241" t="s">
        <v>4287</v>
      </c>
      <c r="V930" s="241" t="s">
        <v>4288</v>
      </c>
      <c r="W930" s="241"/>
    </row>
    <row r="931" customHeight="1" spans="1:23">
      <c r="A931" s="246">
        <v>742</v>
      </c>
      <c r="B931" s="223" t="s">
        <v>4292</v>
      </c>
      <c r="C931" s="222" t="s">
        <v>268</v>
      </c>
      <c r="D931" s="222" t="s">
        <v>284</v>
      </c>
      <c r="E931" s="222" t="s">
        <v>1770</v>
      </c>
      <c r="F931" s="222" t="s">
        <v>393</v>
      </c>
      <c r="G931" s="222" t="s">
        <v>4007</v>
      </c>
      <c r="H931" s="222" t="s">
        <v>268</v>
      </c>
      <c r="I931" s="222" t="s">
        <v>284</v>
      </c>
      <c r="J931" s="222">
        <v>40</v>
      </c>
      <c r="K931" s="222">
        <v>45</v>
      </c>
      <c r="L931" s="222">
        <v>40</v>
      </c>
      <c r="M931" s="222">
        <v>55</v>
      </c>
      <c r="N931" s="222">
        <v>40</v>
      </c>
      <c r="O931" s="222">
        <v>84</v>
      </c>
      <c r="P931" s="222">
        <v>190</v>
      </c>
      <c r="Q931" s="242">
        <v>0.1</v>
      </c>
      <c r="R931" s="243">
        <v>0.2</v>
      </c>
      <c r="S931" s="244" t="s">
        <v>4293</v>
      </c>
      <c r="T931" s="244" t="s">
        <v>4294</v>
      </c>
      <c r="U931" s="244" t="s">
        <v>4295</v>
      </c>
      <c r="V931" s="244" t="s">
        <v>4296</v>
      </c>
      <c r="W931" s="244"/>
    </row>
    <row r="932" customHeight="1" spans="1:23">
      <c r="A932" s="247">
        <v>743</v>
      </c>
      <c r="B932" s="221" t="s">
        <v>4297</v>
      </c>
      <c r="C932" s="220" t="s">
        <v>268</v>
      </c>
      <c r="D932" s="220" t="s">
        <v>284</v>
      </c>
      <c r="E932" s="220" t="s">
        <v>1770</v>
      </c>
      <c r="F932" s="220" t="s">
        <v>393</v>
      </c>
      <c r="G932" s="220" t="s">
        <v>4007</v>
      </c>
      <c r="H932" s="220" t="s">
        <v>268</v>
      </c>
      <c r="I932" s="220" t="s">
        <v>284</v>
      </c>
      <c r="J932" s="220">
        <v>60</v>
      </c>
      <c r="K932" s="220">
        <v>55</v>
      </c>
      <c r="L932" s="220">
        <v>60</v>
      </c>
      <c r="M932" s="220">
        <v>95</v>
      </c>
      <c r="N932" s="220">
        <v>70</v>
      </c>
      <c r="O932" s="220">
        <v>124</v>
      </c>
      <c r="P932" s="220">
        <v>75</v>
      </c>
      <c r="Q932" s="239">
        <v>0.2</v>
      </c>
      <c r="R932" s="240">
        <v>0.5</v>
      </c>
      <c r="S932" s="241" t="s">
        <v>4298</v>
      </c>
      <c r="T932" s="241" t="s">
        <v>4299</v>
      </c>
      <c r="U932" s="241" t="s">
        <v>4295</v>
      </c>
      <c r="V932" s="241" t="s">
        <v>4296</v>
      </c>
      <c r="W932" s="241"/>
    </row>
    <row r="933" customHeight="1" spans="1:23">
      <c r="A933" s="246">
        <v>744</v>
      </c>
      <c r="B933" s="223" t="s">
        <v>4300</v>
      </c>
      <c r="C933" s="222" t="s">
        <v>267</v>
      </c>
      <c r="D933" s="222" t="s">
        <v>354</v>
      </c>
      <c r="E933" s="222" t="s">
        <v>424</v>
      </c>
      <c r="F933" s="222" t="s">
        <v>740</v>
      </c>
      <c r="G933" s="222" t="s">
        <v>809</v>
      </c>
      <c r="H933" s="222" t="s">
        <v>442</v>
      </c>
      <c r="I933" s="222" t="s">
        <v>354</v>
      </c>
      <c r="J933" s="222">
        <v>45</v>
      </c>
      <c r="K933" s="222">
        <v>65</v>
      </c>
      <c r="L933" s="222">
        <v>40</v>
      </c>
      <c r="M933" s="222">
        <v>30</v>
      </c>
      <c r="N933" s="222">
        <v>40</v>
      </c>
      <c r="O933" s="222">
        <v>60</v>
      </c>
      <c r="P933" s="222">
        <v>190</v>
      </c>
      <c r="Q933" s="242">
        <v>0.5</v>
      </c>
      <c r="R933" s="243">
        <v>9.2</v>
      </c>
      <c r="S933" s="244" t="s">
        <v>4301</v>
      </c>
      <c r="T933" s="244" t="s">
        <v>4302</v>
      </c>
      <c r="U933" s="244" t="s">
        <v>4303</v>
      </c>
      <c r="V933" s="244" t="s">
        <v>4304</v>
      </c>
      <c r="W933" s="244"/>
    </row>
    <row r="934" customHeight="1" spans="1:23">
      <c r="A934" s="247">
        <v>745</v>
      </c>
      <c r="B934" s="221" t="s">
        <v>4305</v>
      </c>
      <c r="C934" s="220" t="s">
        <v>267</v>
      </c>
      <c r="D934" s="220" t="s">
        <v>354</v>
      </c>
      <c r="E934" s="220" t="s">
        <v>424</v>
      </c>
      <c r="F934" s="220" t="s">
        <v>740</v>
      </c>
      <c r="G934" s="220" t="s">
        <v>809</v>
      </c>
      <c r="H934" s="220" t="s">
        <v>442</v>
      </c>
      <c r="I934" s="220" t="s">
        <v>354</v>
      </c>
      <c r="J934" s="220">
        <v>75</v>
      </c>
      <c r="K934" s="220">
        <v>115</v>
      </c>
      <c r="L934" s="220">
        <v>65</v>
      </c>
      <c r="M934" s="220">
        <v>55</v>
      </c>
      <c r="N934" s="220">
        <v>65</v>
      </c>
      <c r="O934" s="220">
        <v>112</v>
      </c>
      <c r="P934" s="220">
        <v>90</v>
      </c>
      <c r="Q934" s="239">
        <v>0.8</v>
      </c>
      <c r="R934" s="240">
        <v>25</v>
      </c>
      <c r="S934" s="241" t="s">
        <v>4306</v>
      </c>
      <c r="T934" s="241" t="s">
        <v>4307</v>
      </c>
      <c r="U934" s="241" t="s">
        <v>4303</v>
      </c>
      <c r="V934" s="241" t="s">
        <v>4308</v>
      </c>
      <c r="W934" s="241"/>
    </row>
    <row r="935" customHeight="1" spans="1:23">
      <c r="A935" s="247">
        <v>745.1</v>
      </c>
      <c r="B935" s="221" t="s">
        <v>4309</v>
      </c>
      <c r="C935" s="220" t="s">
        <v>267</v>
      </c>
      <c r="D935" s="220" t="s">
        <v>354</v>
      </c>
      <c r="E935" s="220" t="s">
        <v>424</v>
      </c>
      <c r="F935" s="220" t="s">
        <v>740</v>
      </c>
      <c r="G935" s="220" t="s">
        <v>438</v>
      </c>
      <c r="H935" s="220" t="s">
        <v>442</v>
      </c>
      <c r="I935" s="220" t="s">
        <v>354</v>
      </c>
      <c r="J935" s="220">
        <v>85</v>
      </c>
      <c r="K935" s="220">
        <v>115</v>
      </c>
      <c r="L935" s="220">
        <v>75</v>
      </c>
      <c r="M935" s="220">
        <v>55</v>
      </c>
      <c r="N935" s="220">
        <v>75</v>
      </c>
      <c r="O935" s="220">
        <v>82</v>
      </c>
      <c r="P935" s="220">
        <v>90</v>
      </c>
      <c r="Q935" s="239">
        <v>1.1</v>
      </c>
      <c r="R935" s="240">
        <v>25</v>
      </c>
      <c r="S935" s="241" t="s">
        <v>4310</v>
      </c>
      <c r="T935" s="241" t="s">
        <v>4311</v>
      </c>
      <c r="U935" s="241" t="s">
        <v>4303</v>
      </c>
      <c r="V935" s="241" t="s">
        <v>4312</v>
      </c>
      <c r="W935" s="241" t="s">
        <v>3484</v>
      </c>
    </row>
    <row r="936" customHeight="1" spans="1:23">
      <c r="A936" s="247">
        <v>745.2</v>
      </c>
      <c r="B936" s="221" t="s">
        <v>4313</v>
      </c>
      <c r="C936" s="220" t="s">
        <v>267</v>
      </c>
      <c r="D936" s="220" t="s">
        <v>354</v>
      </c>
      <c r="E936" s="220" t="s">
        <v>371</v>
      </c>
      <c r="F936" s="220" t="s">
        <v>371</v>
      </c>
      <c r="G936" s="220" t="s">
        <v>371</v>
      </c>
      <c r="H936" s="220" t="s">
        <v>442</v>
      </c>
      <c r="I936" s="220" t="s">
        <v>354</v>
      </c>
      <c r="J936" s="220">
        <v>75</v>
      </c>
      <c r="K936" s="220">
        <v>117</v>
      </c>
      <c r="L936" s="220">
        <v>65</v>
      </c>
      <c r="M936" s="220">
        <v>55</v>
      </c>
      <c r="N936" s="220">
        <v>65</v>
      </c>
      <c r="O936" s="220">
        <v>110</v>
      </c>
      <c r="P936" s="220">
        <v>90</v>
      </c>
      <c r="Q936" s="239">
        <v>0.8</v>
      </c>
      <c r="R936" s="240">
        <v>25</v>
      </c>
      <c r="S936" s="241" t="s">
        <v>4314</v>
      </c>
      <c r="T936" s="241" t="s">
        <v>4315</v>
      </c>
      <c r="U936" s="241" t="s">
        <v>4303</v>
      </c>
      <c r="V936" s="241" t="s">
        <v>4316</v>
      </c>
      <c r="W936" s="241"/>
    </row>
    <row r="937" customHeight="1" spans="1:23">
      <c r="A937" s="246">
        <v>746</v>
      </c>
      <c r="B937" s="223" t="s">
        <v>4317</v>
      </c>
      <c r="C937" s="222" t="s">
        <v>277</v>
      </c>
      <c r="D937" s="222" t="s">
        <v>354</v>
      </c>
      <c r="E937" s="222" t="s">
        <v>4318</v>
      </c>
      <c r="F937" s="222" t="s">
        <v>4318</v>
      </c>
      <c r="G937" s="222" t="s">
        <v>4318</v>
      </c>
      <c r="H937" s="222" t="s">
        <v>1202</v>
      </c>
      <c r="I937" s="222" t="s">
        <v>354</v>
      </c>
      <c r="J937" s="222">
        <v>45</v>
      </c>
      <c r="K937" s="222">
        <v>20</v>
      </c>
      <c r="L937" s="222">
        <v>20</v>
      </c>
      <c r="M937" s="222">
        <v>25</v>
      </c>
      <c r="N937" s="222">
        <v>25</v>
      </c>
      <c r="O937" s="222">
        <v>40</v>
      </c>
      <c r="P937" s="222">
        <v>60</v>
      </c>
      <c r="Q937" s="242">
        <v>0.2</v>
      </c>
      <c r="R937" s="243">
        <v>0.3</v>
      </c>
      <c r="S937" s="244" t="s">
        <v>4319</v>
      </c>
      <c r="T937" s="244" t="s">
        <v>4320</v>
      </c>
      <c r="U937" s="244" t="s">
        <v>4321</v>
      </c>
      <c r="V937" s="244" t="s">
        <v>4322</v>
      </c>
      <c r="W937" s="244"/>
    </row>
    <row r="938" customHeight="1" spans="1:23">
      <c r="A938" s="246">
        <v>746.1</v>
      </c>
      <c r="B938" s="223" t="s">
        <v>4323</v>
      </c>
      <c r="C938" s="222" t="s">
        <v>277</v>
      </c>
      <c r="D938" s="222" t="s">
        <v>354</v>
      </c>
      <c r="E938" s="222" t="s">
        <v>4318</v>
      </c>
      <c r="F938" s="222" t="s">
        <v>4318</v>
      </c>
      <c r="G938" s="222" t="s">
        <v>4318</v>
      </c>
      <c r="H938" s="222" t="s">
        <v>1202</v>
      </c>
      <c r="I938" s="222" t="s">
        <v>354</v>
      </c>
      <c r="J938" s="222">
        <v>45</v>
      </c>
      <c r="K938" s="222">
        <v>140</v>
      </c>
      <c r="L938" s="222">
        <v>130</v>
      </c>
      <c r="M938" s="222">
        <v>140</v>
      </c>
      <c r="N938" s="222">
        <v>135</v>
      </c>
      <c r="O938" s="222">
        <v>30</v>
      </c>
      <c r="P938" s="222">
        <v>60</v>
      </c>
      <c r="Q938" s="242">
        <v>8.2</v>
      </c>
      <c r="R938" s="243">
        <v>78.6</v>
      </c>
      <c r="S938" s="244" t="s">
        <v>4319</v>
      </c>
      <c r="T938" s="244" t="s">
        <v>4320</v>
      </c>
      <c r="U938" s="244" t="s">
        <v>4321</v>
      </c>
      <c r="V938" s="244" t="s">
        <v>4322</v>
      </c>
      <c r="W938" s="244"/>
    </row>
    <row r="939" customHeight="1" spans="1:23">
      <c r="A939" s="247">
        <v>747</v>
      </c>
      <c r="B939" s="221" t="s">
        <v>4324</v>
      </c>
      <c r="C939" s="220" t="s">
        <v>265</v>
      </c>
      <c r="D939" s="220" t="s">
        <v>277</v>
      </c>
      <c r="E939" s="220" t="s">
        <v>4325</v>
      </c>
      <c r="F939" s="220" t="s">
        <v>715</v>
      </c>
      <c r="G939" s="220" t="s">
        <v>910</v>
      </c>
      <c r="H939" s="220" t="s">
        <v>377</v>
      </c>
      <c r="I939" s="220" t="s">
        <v>354</v>
      </c>
      <c r="J939" s="220">
        <v>50</v>
      </c>
      <c r="K939" s="220">
        <v>53</v>
      </c>
      <c r="L939" s="220">
        <v>62</v>
      </c>
      <c r="M939" s="220">
        <v>43</v>
      </c>
      <c r="N939" s="220">
        <v>52</v>
      </c>
      <c r="O939" s="220">
        <v>45</v>
      </c>
      <c r="P939" s="220">
        <v>190</v>
      </c>
      <c r="Q939" s="239">
        <v>0.4</v>
      </c>
      <c r="R939" s="240">
        <v>8</v>
      </c>
      <c r="S939" s="241" t="s">
        <v>4326</v>
      </c>
      <c r="T939" s="241" t="s">
        <v>4327</v>
      </c>
      <c r="U939" s="241" t="s">
        <v>4328</v>
      </c>
      <c r="V939" s="241" t="s">
        <v>4329</v>
      </c>
      <c r="W939" s="241"/>
    </row>
    <row r="940" customHeight="1" spans="1:23">
      <c r="A940" s="246">
        <v>748</v>
      </c>
      <c r="B940" s="223" t="s">
        <v>4330</v>
      </c>
      <c r="C940" s="222" t="s">
        <v>265</v>
      </c>
      <c r="D940" s="222" t="s">
        <v>277</v>
      </c>
      <c r="E940" s="222" t="s">
        <v>4325</v>
      </c>
      <c r="F940" s="222" t="s">
        <v>715</v>
      </c>
      <c r="G940" s="222" t="s">
        <v>910</v>
      </c>
      <c r="H940" s="222" t="s">
        <v>377</v>
      </c>
      <c r="I940" s="222" t="s">
        <v>354</v>
      </c>
      <c r="J940" s="222">
        <v>50</v>
      </c>
      <c r="K940" s="222">
        <v>63</v>
      </c>
      <c r="L940" s="222">
        <v>152</v>
      </c>
      <c r="M940" s="222">
        <v>53</v>
      </c>
      <c r="N940" s="222">
        <v>142</v>
      </c>
      <c r="O940" s="222">
        <v>35</v>
      </c>
      <c r="P940" s="222">
        <v>75</v>
      </c>
      <c r="Q940" s="242">
        <v>0.7</v>
      </c>
      <c r="R940" s="243">
        <v>14.5</v>
      </c>
      <c r="S940" s="244" t="s">
        <v>4331</v>
      </c>
      <c r="T940" s="244" t="s">
        <v>4332</v>
      </c>
      <c r="U940" s="244" t="s">
        <v>4328</v>
      </c>
      <c r="V940" s="244" t="s">
        <v>4333</v>
      </c>
      <c r="W940" s="244"/>
    </row>
    <row r="941" customHeight="1" spans="1:23">
      <c r="A941" s="247">
        <v>749</v>
      </c>
      <c r="B941" s="221" t="s">
        <v>4334</v>
      </c>
      <c r="C941" s="220" t="s">
        <v>266</v>
      </c>
      <c r="D941" s="220" t="s">
        <v>354</v>
      </c>
      <c r="E941" s="220" t="s">
        <v>909</v>
      </c>
      <c r="F941" s="220" t="s">
        <v>4335</v>
      </c>
      <c r="G941" s="220" t="s">
        <v>618</v>
      </c>
      <c r="H941" s="220" t="s">
        <v>442</v>
      </c>
      <c r="I941" s="220" t="s">
        <v>354</v>
      </c>
      <c r="J941" s="220">
        <v>70</v>
      </c>
      <c r="K941" s="220">
        <v>100</v>
      </c>
      <c r="L941" s="220">
        <v>70</v>
      </c>
      <c r="M941" s="220">
        <v>45</v>
      </c>
      <c r="N941" s="220">
        <v>55</v>
      </c>
      <c r="O941" s="220">
        <v>45</v>
      </c>
      <c r="P941" s="220">
        <v>190</v>
      </c>
      <c r="Q941" s="239">
        <v>1</v>
      </c>
      <c r="R941" s="240">
        <v>110</v>
      </c>
      <c r="S941" s="241" t="s">
        <v>4336</v>
      </c>
      <c r="T941" s="241" t="s">
        <v>4337</v>
      </c>
      <c r="U941" s="241" t="s">
        <v>4338</v>
      </c>
      <c r="V941" s="241" t="s">
        <v>4339</v>
      </c>
      <c r="W941" s="241"/>
    </row>
    <row r="942" customHeight="1" spans="1:23">
      <c r="A942" s="246">
        <v>750</v>
      </c>
      <c r="B942" s="223" t="s">
        <v>4340</v>
      </c>
      <c r="C942" s="222" t="s">
        <v>266</v>
      </c>
      <c r="D942" s="222" t="s">
        <v>354</v>
      </c>
      <c r="E942" s="222" t="s">
        <v>909</v>
      </c>
      <c r="F942" s="222" t="s">
        <v>4335</v>
      </c>
      <c r="G942" s="222" t="s">
        <v>618</v>
      </c>
      <c r="H942" s="222" t="s">
        <v>442</v>
      </c>
      <c r="I942" s="222" t="s">
        <v>354</v>
      </c>
      <c r="J942" s="222">
        <v>100</v>
      </c>
      <c r="K942" s="222">
        <v>125</v>
      </c>
      <c r="L942" s="222">
        <v>100</v>
      </c>
      <c r="M942" s="222">
        <v>55</v>
      </c>
      <c r="N942" s="222">
        <v>85</v>
      </c>
      <c r="O942" s="222">
        <v>35</v>
      </c>
      <c r="P942" s="222">
        <v>60</v>
      </c>
      <c r="Q942" s="242">
        <v>2.5</v>
      </c>
      <c r="R942" s="243">
        <v>920</v>
      </c>
      <c r="S942" s="244" t="s">
        <v>4336</v>
      </c>
      <c r="T942" s="244" t="s">
        <v>4341</v>
      </c>
      <c r="U942" s="244" t="s">
        <v>4338</v>
      </c>
      <c r="V942" s="244" t="s">
        <v>4342</v>
      </c>
      <c r="W942" s="244"/>
    </row>
    <row r="943" customHeight="1" spans="1:23">
      <c r="A943" s="247">
        <v>751</v>
      </c>
      <c r="B943" s="221" t="s">
        <v>4343</v>
      </c>
      <c r="C943" s="220" t="s">
        <v>277</v>
      </c>
      <c r="D943" s="220" t="s">
        <v>268</v>
      </c>
      <c r="E943" s="220" t="s">
        <v>4344</v>
      </c>
      <c r="F943" s="220" t="s">
        <v>4344</v>
      </c>
      <c r="G943" s="220" t="s">
        <v>774</v>
      </c>
      <c r="H943" s="220" t="s">
        <v>377</v>
      </c>
      <c r="I943" s="220" t="s">
        <v>268</v>
      </c>
      <c r="J943" s="220">
        <v>38</v>
      </c>
      <c r="K943" s="220">
        <v>40</v>
      </c>
      <c r="L943" s="220">
        <v>52</v>
      </c>
      <c r="M943" s="220">
        <v>40</v>
      </c>
      <c r="N943" s="220">
        <v>72</v>
      </c>
      <c r="O943" s="220">
        <v>27</v>
      </c>
      <c r="P943" s="220">
        <v>200</v>
      </c>
      <c r="Q943" s="239">
        <v>0.3</v>
      </c>
      <c r="R943" s="240">
        <v>4</v>
      </c>
      <c r="S943" s="241" t="s">
        <v>4345</v>
      </c>
      <c r="T943" s="241" t="s">
        <v>4346</v>
      </c>
      <c r="U943" s="241" t="s">
        <v>4347</v>
      </c>
      <c r="V943" s="241" t="s">
        <v>4348</v>
      </c>
      <c r="W943" s="241"/>
    </row>
    <row r="944" customHeight="1" spans="1:23">
      <c r="A944" s="246">
        <v>752</v>
      </c>
      <c r="B944" s="223" t="s">
        <v>4349</v>
      </c>
      <c r="C944" s="222" t="s">
        <v>277</v>
      </c>
      <c r="D944" s="222" t="s">
        <v>268</v>
      </c>
      <c r="E944" s="222" t="s">
        <v>4344</v>
      </c>
      <c r="F944" s="222" t="s">
        <v>4344</v>
      </c>
      <c r="G944" s="222" t="s">
        <v>774</v>
      </c>
      <c r="H944" s="222" t="s">
        <v>377</v>
      </c>
      <c r="I944" s="222" t="s">
        <v>268</v>
      </c>
      <c r="J944" s="222">
        <v>68</v>
      </c>
      <c r="K944" s="222">
        <v>70</v>
      </c>
      <c r="L944" s="222">
        <v>92</v>
      </c>
      <c r="M944" s="222">
        <v>50</v>
      </c>
      <c r="N944" s="222">
        <v>132</v>
      </c>
      <c r="O944" s="222">
        <v>42</v>
      </c>
      <c r="P944" s="222">
        <v>100</v>
      </c>
      <c r="Q944" s="242">
        <v>1.8</v>
      </c>
      <c r="R944" s="243">
        <v>82</v>
      </c>
      <c r="S944" s="244" t="s">
        <v>4350</v>
      </c>
      <c r="T944" s="244" t="s">
        <v>4351</v>
      </c>
      <c r="U944" s="244" t="s">
        <v>4347</v>
      </c>
      <c r="V944" s="244" t="s">
        <v>4352</v>
      </c>
      <c r="W944" s="244"/>
    </row>
    <row r="945" customHeight="1" spans="1:23">
      <c r="A945" s="247">
        <v>753</v>
      </c>
      <c r="B945" s="221" t="s">
        <v>4353</v>
      </c>
      <c r="C945" s="220" t="s">
        <v>278</v>
      </c>
      <c r="D945" s="220" t="s">
        <v>354</v>
      </c>
      <c r="E945" s="220" t="s">
        <v>1176</v>
      </c>
      <c r="F945" s="220" t="s">
        <v>1176</v>
      </c>
      <c r="G945" s="220" t="s">
        <v>1748</v>
      </c>
      <c r="H945" s="220" t="s">
        <v>337</v>
      </c>
      <c r="I945" s="220" t="s">
        <v>354</v>
      </c>
      <c r="J945" s="220">
        <v>40</v>
      </c>
      <c r="K945" s="220">
        <v>55</v>
      </c>
      <c r="L945" s="220">
        <v>35</v>
      </c>
      <c r="M945" s="220">
        <v>50</v>
      </c>
      <c r="N945" s="220">
        <v>35</v>
      </c>
      <c r="O945" s="220">
        <v>35</v>
      </c>
      <c r="P945" s="220">
        <v>190</v>
      </c>
      <c r="Q945" s="239">
        <v>0.3</v>
      </c>
      <c r="R945" s="240">
        <v>1.5</v>
      </c>
      <c r="S945" s="241" t="s">
        <v>4354</v>
      </c>
      <c r="T945" s="241" t="s">
        <v>4355</v>
      </c>
      <c r="U945" s="241" t="s">
        <v>4356</v>
      </c>
      <c r="V945" s="241" t="s">
        <v>4357</v>
      </c>
      <c r="W945" s="241"/>
    </row>
    <row r="946" customHeight="1" spans="1:23">
      <c r="A946" s="246">
        <v>754</v>
      </c>
      <c r="B946" s="223" t="s">
        <v>4358</v>
      </c>
      <c r="C946" s="222" t="s">
        <v>278</v>
      </c>
      <c r="D946" s="222" t="s">
        <v>354</v>
      </c>
      <c r="E946" s="222" t="s">
        <v>1176</v>
      </c>
      <c r="F946" s="222" t="s">
        <v>1176</v>
      </c>
      <c r="G946" s="222" t="s">
        <v>1748</v>
      </c>
      <c r="H946" s="222" t="s">
        <v>337</v>
      </c>
      <c r="I946" s="222" t="s">
        <v>354</v>
      </c>
      <c r="J946" s="222">
        <v>70</v>
      </c>
      <c r="K946" s="222">
        <v>105</v>
      </c>
      <c r="L946" s="222">
        <v>90</v>
      </c>
      <c r="M946" s="222">
        <v>80</v>
      </c>
      <c r="N946" s="222">
        <v>90</v>
      </c>
      <c r="O946" s="222">
        <v>45</v>
      </c>
      <c r="P946" s="222">
        <v>75</v>
      </c>
      <c r="Q946" s="242">
        <v>0.9</v>
      </c>
      <c r="R946" s="243">
        <v>18.5</v>
      </c>
      <c r="S946" s="244" t="s">
        <v>4359</v>
      </c>
      <c r="T946" s="244" t="s">
        <v>4360</v>
      </c>
      <c r="U946" s="244" t="s">
        <v>4356</v>
      </c>
      <c r="V946" s="244" t="s">
        <v>4361</v>
      </c>
      <c r="W946" s="244"/>
    </row>
    <row r="947" customHeight="1" spans="1:23">
      <c r="A947" s="247">
        <v>755</v>
      </c>
      <c r="B947" s="221" t="s">
        <v>4362</v>
      </c>
      <c r="C947" s="220" t="s">
        <v>278</v>
      </c>
      <c r="D947" s="220" t="s">
        <v>284</v>
      </c>
      <c r="E947" s="220" t="s">
        <v>1213</v>
      </c>
      <c r="F947" s="220" t="s">
        <v>642</v>
      </c>
      <c r="G947" s="220" t="s">
        <v>376</v>
      </c>
      <c r="H947" s="220" t="s">
        <v>337</v>
      </c>
      <c r="I947" s="220" t="s">
        <v>354</v>
      </c>
      <c r="J947" s="220">
        <v>40</v>
      </c>
      <c r="K947" s="220">
        <v>35</v>
      </c>
      <c r="L947" s="220">
        <v>55</v>
      </c>
      <c r="M947" s="220">
        <v>65</v>
      </c>
      <c r="N947" s="220">
        <v>75</v>
      </c>
      <c r="O947" s="220">
        <v>15</v>
      </c>
      <c r="P947" s="220">
        <v>190</v>
      </c>
      <c r="Q947" s="239">
        <v>0.2</v>
      </c>
      <c r="R947" s="240">
        <v>1.5</v>
      </c>
      <c r="S947" s="241" t="s">
        <v>4363</v>
      </c>
      <c r="T947" s="241" t="s">
        <v>4364</v>
      </c>
      <c r="U947" s="241" t="s">
        <v>4365</v>
      </c>
      <c r="V947" s="241" t="s">
        <v>4366</v>
      </c>
      <c r="W947" s="241"/>
    </row>
    <row r="948" customHeight="1" spans="1:23">
      <c r="A948" s="246">
        <v>756</v>
      </c>
      <c r="B948" s="223" t="s">
        <v>4367</v>
      </c>
      <c r="C948" s="222" t="s">
        <v>278</v>
      </c>
      <c r="D948" s="222" t="s">
        <v>284</v>
      </c>
      <c r="E948" s="222" t="s">
        <v>1213</v>
      </c>
      <c r="F948" s="222" t="s">
        <v>642</v>
      </c>
      <c r="G948" s="222" t="s">
        <v>376</v>
      </c>
      <c r="H948" s="222" t="s">
        <v>337</v>
      </c>
      <c r="I948" s="222" t="s">
        <v>354</v>
      </c>
      <c r="J948" s="222">
        <v>60</v>
      </c>
      <c r="K948" s="222">
        <v>45</v>
      </c>
      <c r="L948" s="222">
        <v>80</v>
      </c>
      <c r="M948" s="222">
        <v>90</v>
      </c>
      <c r="N948" s="222">
        <v>100</v>
      </c>
      <c r="O948" s="222">
        <v>30</v>
      </c>
      <c r="P948" s="222">
        <v>75</v>
      </c>
      <c r="Q948" s="242">
        <v>1</v>
      </c>
      <c r="R948" s="243">
        <v>11.5</v>
      </c>
      <c r="S948" s="244" t="s">
        <v>4363</v>
      </c>
      <c r="T948" s="244" t="s">
        <v>4368</v>
      </c>
      <c r="U948" s="244" t="s">
        <v>4365</v>
      </c>
      <c r="V948" s="244" t="s">
        <v>4366</v>
      </c>
      <c r="W948" s="244"/>
    </row>
    <row r="949" customHeight="1" spans="1:23">
      <c r="A949" s="247">
        <v>757</v>
      </c>
      <c r="B949" s="221" t="s">
        <v>4369</v>
      </c>
      <c r="C949" s="220" t="s">
        <v>265</v>
      </c>
      <c r="D949" s="220" t="s">
        <v>276</v>
      </c>
      <c r="E949" s="220" t="s">
        <v>4370</v>
      </c>
      <c r="F949" s="220" t="s">
        <v>4370</v>
      </c>
      <c r="G949" s="220" t="s">
        <v>908</v>
      </c>
      <c r="H949" s="220" t="s">
        <v>336</v>
      </c>
      <c r="I949" s="220" t="s">
        <v>282</v>
      </c>
      <c r="J949" s="220">
        <v>48</v>
      </c>
      <c r="K949" s="220">
        <v>44</v>
      </c>
      <c r="L949" s="220">
        <v>40</v>
      </c>
      <c r="M949" s="220">
        <v>71</v>
      </c>
      <c r="N949" s="220">
        <v>40</v>
      </c>
      <c r="O949" s="220">
        <v>77</v>
      </c>
      <c r="P949" s="220">
        <v>120</v>
      </c>
      <c r="Q949" s="239">
        <v>0.6</v>
      </c>
      <c r="R949" s="240">
        <v>4.8</v>
      </c>
      <c r="S949" s="241" t="s">
        <v>4371</v>
      </c>
      <c r="T949" s="241" t="s">
        <v>4372</v>
      </c>
      <c r="U949" s="241" t="s">
        <v>4373</v>
      </c>
      <c r="V949" s="241" t="s">
        <v>4374</v>
      </c>
      <c r="W949" s="241"/>
    </row>
    <row r="950" customHeight="1" spans="1:23">
      <c r="A950" s="246">
        <v>758</v>
      </c>
      <c r="B950" s="223" t="s">
        <v>4375</v>
      </c>
      <c r="C950" s="222" t="s">
        <v>265</v>
      </c>
      <c r="D950" s="222" t="s">
        <v>276</v>
      </c>
      <c r="E950" s="222" t="s">
        <v>4370</v>
      </c>
      <c r="F950" s="222" t="s">
        <v>4370</v>
      </c>
      <c r="G950" s="222" t="s">
        <v>908</v>
      </c>
      <c r="H950" s="222" t="s">
        <v>336</v>
      </c>
      <c r="I950" s="222" t="s">
        <v>282</v>
      </c>
      <c r="J950" s="222">
        <v>68</v>
      </c>
      <c r="K950" s="222">
        <v>64</v>
      </c>
      <c r="L950" s="222">
        <v>60</v>
      </c>
      <c r="M950" s="222">
        <v>111</v>
      </c>
      <c r="N950" s="222">
        <v>60</v>
      </c>
      <c r="O950" s="222">
        <v>117</v>
      </c>
      <c r="P950" s="222">
        <v>45</v>
      </c>
      <c r="Q950" s="242">
        <v>1.2</v>
      </c>
      <c r="R950" s="243">
        <v>22.2</v>
      </c>
      <c r="S950" s="244" t="s">
        <v>4376</v>
      </c>
      <c r="T950" s="244" t="s">
        <v>4377</v>
      </c>
      <c r="U950" s="244" t="s">
        <v>4373</v>
      </c>
      <c r="V950" s="244" t="s">
        <v>4378</v>
      </c>
      <c r="W950" s="244" t="s">
        <v>2958</v>
      </c>
    </row>
    <row r="951" customHeight="1" spans="1:23">
      <c r="A951" s="247">
        <v>759</v>
      </c>
      <c r="B951" s="221" t="s">
        <v>4379</v>
      </c>
      <c r="C951" s="220" t="s">
        <v>262</v>
      </c>
      <c r="D951" s="220" t="s">
        <v>263</v>
      </c>
      <c r="E951" s="220" t="s">
        <v>4380</v>
      </c>
      <c r="F951" s="220" t="s">
        <v>2793</v>
      </c>
      <c r="G951" s="220" t="s">
        <v>568</v>
      </c>
      <c r="H951" s="220" t="s">
        <v>442</v>
      </c>
      <c r="I951" s="220" t="s">
        <v>354</v>
      </c>
      <c r="J951" s="220">
        <v>70</v>
      </c>
      <c r="K951" s="220">
        <v>75</v>
      </c>
      <c r="L951" s="220">
        <v>50</v>
      </c>
      <c r="M951" s="220">
        <v>45</v>
      </c>
      <c r="N951" s="220">
        <v>50</v>
      </c>
      <c r="O951" s="220">
        <v>50</v>
      </c>
      <c r="P951" s="220">
        <v>140</v>
      </c>
      <c r="Q951" s="239">
        <v>0.5</v>
      </c>
      <c r="R951" s="240">
        <v>6.8</v>
      </c>
      <c r="S951" s="241" t="s">
        <v>4381</v>
      </c>
      <c r="T951" s="241" t="s">
        <v>4382</v>
      </c>
      <c r="U951" s="241" t="s">
        <v>4383</v>
      </c>
      <c r="V951" s="241" t="s">
        <v>4384</v>
      </c>
      <c r="W951" s="241"/>
    </row>
    <row r="952" customHeight="1" spans="1:23">
      <c r="A952" s="246">
        <v>760</v>
      </c>
      <c r="B952" s="223" t="s">
        <v>4385</v>
      </c>
      <c r="C952" s="222" t="s">
        <v>262</v>
      </c>
      <c r="D952" s="222" t="s">
        <v>263</v>
      </c>
      <c r="E952" s="222" t="s">
        <v>4380</v>
      </c>
      <c r="F952" s="222" t="s">
        <v>2793</v>
      </c>
      <c r="G952" s="222" t="s">
        <v>476</v>
      </c>
      <c r="H952" s="222" t="s">
        <v>442</v>
      </c>
      <c r="I952" s="222" t="s">
        <v>354</v>
      </c>
      <c r="J952" s="222">
        <v>120</v>
      </c>
      <c r="K952" s="222">
        <v>125</v>
      </c>
      <c r="L952" s="222">
        <v>80</v>
      </c>
      <c r="M952" s="222">
        <v>55</v>
      </c>
      <c r="N952" s="222">
        <v>60</v>
      </c>
      <c r="O952" s="222">
        <v>60</v>
      </c>
      <c r="P952" s="222">
        <v>70</v>
      </c>
      <c r="Q952" s="242">
        <v>2.1</v>
      </c>
      <c r="R952" s="243">
        <v>135</v>
      </c>
      <c r="S952" s="244" t="s">
        <v>4386</v>
      </c>
      <c r="T952" s="244" t="s">
        <v>4387</v>
      </c>
      <c r="U952" s="244" t="s">
        <v>4383</v>
      </c>
      <c r="V952" s="244" t="s">
        <v>4388</v>
      </c>
      <c r="W952" s="244"/>
    </row>
    <row r="953" customHeight="1" spans="1:23">
      <c r="A953" s="247">
        <v>761</v>
      </c>
      <c r="B953" s="221" t="s">
        <v>4389</v>
      </c>
      <c r="C953" s="220" t="s">
        <v>278</v>
      </c>
      <c r="D953" s="220" t="s">
        <v>354</v>
      </c>
      <c r="E953" s="220" t="s">
        <v>1176</v>
      </c>
      <c r="F953" s="220" t="s">
        <v>908</v>
      </c>
      <c r="G953" s="220" t="s">
        <v>4007</v>
      </c>
      <c r="H953" s="220" t="s">
        <v>337</v>
      </c>
      <c r="I953" s="220" t="s">
        <v>354</v>
      </c>
      <c r="J953" s="220">
        <v>42</v>
      </c>
      <c r="K953" s="220">
        <v>30</v>
      </c>
      <c r="L953" s="220">
        <v>38</v>
      </c>
      <c r="M953" s="220">
        <v>30</v>
      </c>
      <c r="N953" s="220">
        <v>38</v>
      </c>
      <c r="O953" s="220">
        <v>32</v>
      </c>
      <c r="P953" s="220">
        <v>235</v>
      </c>
      <c r="Q953" s="239">
        <v>0.3</v>
      </c>
      <c r="R953" s="240">
        <v>3.2</v>
      </c>
      <c r="S953" s="241" t="s">
        <v>4390</v>
      </c>
      <c r="T953" s="241" t="s">
        <v>4391</v>
      </c>
      <c r="U953" s="241" t="s">
        <v>4392</v>
      </c>
      <c r="V953" s="241" t="s">
        <v>4393</v>
      </c>
      <c r="W953" s="241"/>
    </row>
    <row r="954" customHeight="1" spans="1:23">
      <c r="A954" s="246">
        <v>762</v>
      </c>
      <c r="B954" s="223" t="s">
        <v>4394</v>
      </c>
      <c r="C954" s="222" t="s">
        <v>278</v>
      </c>
      <c r="D954" s="222" t="s">
        <v>354</v>
      </c>
      <c r="E954" s="222" t="s">
        <v>1176</v>
      </c>
      <c r="F954" s="222" t="s">
        <v>908</v>
      </c>
      <c r="G954" s="222" t="s">
        <v>4007</v>
      </c>
      <c r="H954" s="222" t="s">
        <v>337</v>
      </c>
      <c r="I954" s="222" t="s">
        <v>354</v>
      </c>
      <c r="J954" s="222">
        <v>52</v>
      </c>
      <c r="K954" s="222">
        <v>40</v>
      </c>
      <c r="L954" s="222">
        <v>48</v>
      </c>
      <c r="M954" s="222">
        <v>40</v>
      </c>
      <c r="N954" s="222">
        <v>48</v>
      </c>
      <c r="O954" s="222">
        <v>62</v>
      </c>
      <c r="P954" s="222">
        <v>120</v>
      </c>
      <c r="Q954" s="242">
        <v>0.7</v>
      </c>
      <c r="R954" s="243">
        <v>16</v>
      </c>
      <c r="S954" s="244" t="s">
        <v>4395</v>
      </c>
      <c r="T954" s="244" t="s">
        <v>4396</v>
      </c>
      <c r="U954" s="244" t="s">
        <v>4392</v>
      </c>
      <c r="V954" s="244" t="s">
        <v>4397</v>
      </c>
      <c r="W954" s="244" t="s">
        <v>2999</v>
      </c>
    </row>
    <row r="955" customHeight="1" spans="1:23">
      <c r="A955" s="247">
        <v>763</v>
      </c>
      <c r="B955" s="221" t="s">
        <v>4398</v>
      </c>
      <c r="C955" s="220" t="s">
        <v>278</v>
      </c>
      <c r="D955" s="220" t="s">
        <v>354</v>
      </c>
      <c r="E955" s="220" t="s">
        <v>1176</v>
      </c>
      <c r="F955" s="220" t="s">
        <v>4399</v>
      </c>
      <c r="G955" s="220" t="s">
        <v>4007</v>
      </c>
      <c r="H955" s="220" t="s">
        <v>337</v>
      </c>
      <c r="I955" s="220" t="s">
        <v>354</v>
      </c>
      <c r="J955" s="220">
        <v>72</v>
      </c>
      <c r="K955" s="220">
        <v>120</v>
      </c>
      <c r="L955" s="220">
        <v>98</v>
      </c>
      <c r="M955" s="220">
        <v>50</v>
      </c>
      <c r="N955" s="220">
        <v>98</v>
      </c>
      <c r="O955" s="220">
        <v>72</v>
      </c>
      <c r="P955" s="220">
        <v>45</v>
      </c>
      <c r="Q955" s="239">
        <v>1.2</v>
      </c>
      <c r="R955" s="240">
        <v>21.4</v>
      </c>
      <c r="S955" s="241" t="s">
        <v>4400</v>
      </c>
      <c r="T955" s="241" t="s">
        <v>4401</v>
      </c>
      <c r="U955" s="241" t="s">
        <v>4392</v>
      </c>
      <c r="V955" s="241" t="s">
        <v>4402</v>
      </c>
      <c r="W955" s="241"/>
    </row>
    <row r="956" customHeight="1" spans="1:23">
      <c r="A956" s="246">
        <v>764</v>
      </c>
      <c r="B956" s="223" t="s">
        <v>4403</v>
      </c>
      <c r="C956" s="222" t="s">
        <v>284</v>
      </c>
      <c r="D956" s="222" t="s">
        <v>354</v>
      </c>
      <c r="E956" s="222" t="s">
        <v>3930</v>
      </c>
      <c r="F956" s="222" t="s">
        <v>4404</v>
      </c>
      <c r="G956" s="222" t="s">
        <v>1167</v>
      </c>
      <c r="H956" s="222" t="s">
        <v>337</v>
      </c>
      <c r="I956" s="222" t="s">
        <v>354</v>
      </c>
      <c r="J956" s="222">
        <v>51</v>
      </c>
      <c r="K956" s="222">
        <v>52</v>
      </c>
      <c r="L956" s="222">
        <v>90</v>
      </c>
      <c r="M956" s="222">
        <v>82</v>
      </c>
      <c r="N956" s="222">
        <v>110</v>
      </c>
      <c r="O956" s="222">
        <v>100</v>
      </c>
      <c r="P956" s="222">
        <v>60</v>
      </c>
      <c r="Q956" s="242">
        <v>0.1</v>
      </c>
      <c r="R956" s="243">
        <v>0.3</v>
      </c>
      <c r="S956" s="244" t="s">
        <v>4405</v>
      </c>
      <c r="T956" s="244" t="s">
        <v>4406</v>
      </c>
      <c r="U956" s="244" t="s">
        <v>4407</v>
      </c>
      <c r="V956" s="244" t="s">
        <v>4408</v>
      </c>
      <c r="W956" s="244" t="s">
        <v>2999</v>
      </c>
    </row>
    <row r="957" customHeight="1" spans="1:23">
      <c r="A957" s="247">
        <v>765</v>
      </c>
      <c r="B957" s="221" t="s">
        <v>4409</v>
      </c>
      <c r="C957" s="220" t="s">
        <v>262</v>
      </c>
      <c r="D957" s="220" t="s">
        <v>280</v>
      </c>
      <c r="E957" s="220" t="s">
        <v>618</v>
      </c>
      <c r="F957" s="220" t="s">
        <v>1688</v>
      </c>
      <c r="G957" s="220" t="s">
        <v>3931</v>
      </c>
      <c r="H957" s="220" t="s">
        <v>442</v>
      </c>
      <c r="I957" s="220" t="s">
        <v>354</v>
      </c>
      <c r="J957" s="220">
        <v>90</v>
      </c>
      <c r="K957" s="220">
        <v>60</v>
      </c>
      <c r="L957" s="220">
        <v>80</v>
      </c>
      <c r="M957" s="220">
        <v>90</v>
      </c>
      <c r="N957" s="220">
        <v>110</v>
      </c>
      <c r="O957" s="220">
        <v>60</v>
      </c>
      <c r="P957" s="220">
        <v>45</v>
      </c>
      <c r="Q957" s="239">
        <v>1.5</v>
      </c>
      <c r="R957" s="240">
        <v>76</v>
      </c>
      <c r="S957" s="241" t="s">
        <v>4410</v>
      </c>
      <c r="T957" s="241" t="s">
        <v>4411</v>
      </c>
      <c r="U957" s="241" t="s">
        <v>4412</v>
      </c>
      <c r="V957" s="241" t="s">
        <v>4413</v>
      </c>
      <c r="W957" s="241"/>
    </row>
    <row r="958" customHeight="1" spans="1:23">
      <c r="A958" s="246">
        <v>766</v>
      </c>
      <c r="B958" s="223" t="s">
        <v>4414</v>
      </c>
      <c r="C958" s="222" t="s">
        <v>263</v>
      </c>
      <c r="D958" s="222" t="s">
        <v>354</v>
      </c>
      <c r="E958" s="222" t="s">
        <v>4415</v>
      </c>
      <c r="F958" s="222" t="s">
        <v>4415</v>
      </c>
      <c r="G958" s="222" t="s">
        <v>742</v>
      </c>
      <c r="H958" s="222" t="s">
        <v>442</v>
      </c>
      <c r="I958" s="222" t="s">
        <v>354</v>
      </c>
      <c r="J958" s="222">
        <v>100</v>
      </c>
      <c r="K958" s="222">
        <v>120</v>
      </c>
      <c r="L958" s="222">
        <v>90</v>
      </c>
      <c r="M958" s="222">
        <v>40</v>
      </c>
      <c r="N958" s="222">
        <v>60</v>
      </c>
      <c r="O958" s="222">
        <v>80</v>
      </c>
      <c r="P958" s="222">
        <v>45</v>
      </c>
      <c r="Q958" s="242">
        <v>2</v>
      </c>
      <c r="R958" s="243">
        <v>82.8</v>
      </c>
      <c r="S958" s="244" t="s">
        <v>4416</v>
      </c>
      <c r="T958" s="244" t="s">
        <v>4417</v>
      </c>
      <c r="U958" s="244" t="s">
        <v>4418</v>
      </c>
      <c r="V958" s="244" t="s">
        <v>4419</v>
      </c>
      <c r="W958" s="244"/>
    </row>
    <row r="959" customHeight="1" spans="1:23">
      <c r="A959" s="247">
        <v>767</v>
      </c>
      <c r="B959" s="221" t="s">
        <v>4420</v>
      </c>
      <c r="C959" s="220" t="s">
        <v>268</v>
      </c>
      <c r="D959" s="220" t="s">
        <v>277</v>
      </c>
      <c r="E959" s="220" t="s">
        <v>4421</v>
      </c>
      <c r="F959" s="220" t="s">
        <v>4421</v>
      </c>
      <c r="G959" s="220" t="s">
        <v>4421</v>
      </c>
      <c r="H959" s="220" t="s">
        <v>268</v>
      </c>
      <c r="I959" s="220" t="s">
        <v>843</v>
      </c>
      <c r="J959" s="220">
        <v>25</v>
      </c>
      <c r="K959" s="220">
        <v>35</v>
      </c>
      <c r="L959" s="220">
        <v>40</v>
      </c>
      <c r="M959" s="220">
        <v>20</v>
      </c>
      <c r="N959" s="220">
        <v>30</v>
      </c>
      <c r="O959" s="220">
        <v>80</v>
      </c>
      <c r="P959" s="220">
        <v>90</v>
      </c>
      <c r="Q959" s="239">
        <v>0.5</v>
      </c>
      <c r="R959" s="240">
        <v>12</v>
      </c>
      <c r="S959" s="241" t="s">
        <v>4422</v>
      </c>
      <c r="T959" s="241" t="s">
        <v>4423</v>
      </c>
      <c r="U959" s="241" t="s">
        <v>4424</v>
      </c>
      <c r="V959" s="241" t="s">
        <v>4425</v>
      </c>
      <c r="W959" s="241"/>
    </row>
    <row r="960" customHeight="1" spans="1:23">
      <c r="A960" s="246">
        <v>768</v>
      </c>
      <c r="B960" s="223" t="s">
        <v>4426</v>
      </c>
      <c r="C960" s="222" t="s">
        <v>268</v>
      </c>
      <c r="D960" s="222" t="s">
        <v>277</v>
      </c>
      <c r="E960" s="222" t="s">
        <v>4427</v>
      </c>
      <c r="F960" s="222" t="s">
        <v>4427</v>
      </c>
      <c r="G960" s="222" t="s">
        <v>4427</v>
      </c>
      <c r="H960" s="222" t="s">
        <v>268</v>
      </c>
      <c r="I960" s="222" t="s">
        <v>843</v>
      </c>
      <c r="J960" s="222">
        <v>75</v>
      </c>
      <c r="K960" s="222">
        <v>125</v>
      </c>
      <c r="L960" s="222">
        <v>140</v>
      </c>
      <c r="M960" s="222">
        <v>60</v>
      </c>
      <c r="N960" s="222">
        <v>90</v>
      </c>
      <c r="O960" s="222">
        <v>40</v>
      </c>
      <c r="P960" s="222">
        <v>45</v>
      </c>
      <c r="Q960" s="242">
        <v>2</v>
      </c>
      <c r="R960" s="243">
        <v>108</v>
      </c>
      <c r="S960" s="244" t="s">
        <v>4428</v>
      </c>
      <c r="T960" s="244" t="s">
        <v>4429</v>
      </c>
      <c r="U960" s="244" t="s">
        <v>4424</v>
      </c>
      <c r="V960" s="244" t="s">
        <v>4430</v>
      </c>
      <c r="W960" s="244"/>
    </row>
    <row r="961" customHeight="1" spans="1:23">
      <c r="A961" s="246">
        <v>768.1</v>
      </c>
      <c r="B961" s="223" t="s">
        <v>4431</v>
      </c>
      <c r="C961" s="222" t="s">
        <v>268</v>
      </c>
      <c r="D961" s="222" t="s">
        <v>277</v>
      </c>
      <c r="E961" s="222" t="s">
        <v>2484</v>
      </c>
      <c r="F961" s="222" t="s">
        <v>2484</v>
      </c>
      <c r="G961" s="222" t="s">
        <v>2484</v>
      </c>
      <c r="H961" s="222" t="s">
        <v>268</v>
      </c>
      <c r="I961" s="222" t="s">
        <v>843</v>
      </c>
      <c r="J961" s="222">
        <v>75</v>
      </c>
      <c r="K961" s="222">
        <v>150</v>
      </c>
      <c r="L961" s="222">
        <v>175</v>
      </c>
      <c r="M961" s="222">
        <v>70</v>
      </c>
      <c r="N961" s="222">
        <v>120</v>
      </c>
      <c r="O961" s="222">
        <v>40</v>
      </c>
      <c r="P961" s="222">
        <v>45</v>
      </c>
      <c r="Q961" s="242">
        <v>2.3</v>
      </c>
      <c r="R961" s="243">
        <v>148</v>
      </c>
      <c r="S961" s="244"/>
      <c r="T961" s="244"/>
      <c r="U961" s="244"/>
      <c r="V961" s="244"/>
      <c r="W961" s="244"/>
    </row>
    <row r="962" customHeight="1" spans="1:23">
      <c r="A962" s="247">
        <v>769</v>
      </c>
      <c r="B962" s="221" t="s">
        <v>4432</v>
      </c>
      <c r="C962" s="220" t="s">
        <v>269</v>
      </c>
      <c r="D962" s="220" t="s">
        <v>266</v>
      </c>
      <c r="E962" s="220" t="s">
        <v>4433</v>
      </c>
      <c r="F962" s="220" t="s">
        <v>4433</v>
      </c>
      <c r="G962" s="220" t="s">
        <v>511</v>
      </c>
      <c r="H962" s="220" t="s">
        <v>981</v>
      </c>
      <c r="I962" s="220" t="s">
        <v>354</v>
      </c>
      <c r="J962" s="220">
        <v>55</v>
      </c>
      <c r="K962" s="220">
        <v>55</v>
      </c>
      <c r="L962" s="220">
        <v>80</v>
      </c>
      <c r="M962" s="220">
        <v>70</v>
      </c>
      <c r="N962" s="220">
        <v>45</v>
      </c>
      <c r="O962" s="220">
        <v>15</v>
      </c>
      <c r="P962" s="220">
        <v>140</v>
      </c>
      <c r="Q962" s="239">
        <v>0.5</v>
      </c>
      <c r="R962" s="240">
        <v>70</v>
      </c>
      <c r="S962" s="241" t="s">
        <v>4434</v>
      </c>
      <c r="T962" s="241" t="s">
        <v>4435</v>
      </c>
      <c r="U962" s="241" t="s">
        <v>4436</v>
      </c>
      <c r="V962" s="241" t="s">
        <v>4437</v>
      </c>
      <c r="W962" s="241"/>
    </row>
    <row r="963" customHeight="1" spans="1:23">
      <c r="A963" s="246">
        <v>770</v>
      </c>
      <c r="B963" s="223" t="s">
        <v>4438</v>
      </c>
      <c r="C963" s="222" t="s">
        <v>269</v>
      </c>
      <c r="D963" s="222" t="s">
        <v>266</v>
      </c>
      <c r="E963" s="222" t="s">
        <v>4433</v>
      </c>
      <c r="F963" s="222" t="s">
        <v>4433</v>
      </c>
      <c r="G963" s="222" t="s">
        <v>511</v>
      </c>
      <c r="H963" s="222" t="s">
        <v>981</v>
      </c>
      <c r="I963" s="222" t="s">
        <v>354</v>
      </c>
      <c r="J963" s="222">
        <v>85</v>
      </c>
      <c r="K963" s="222">
        <v>75</v>
      </c>
      <c r="L963" s="222">
        <v>110</v>
      </c>
      <c r="M963" s="222">
        <v>100</v>
      </c>
      <c r="N963" s="222">
        <v>75</v>
      </c>
      <c r="O963" s="222">
        <v>35</v>
      </c>
      <c r="P963" s="222">
        <v>60</v>
      </c>
      <c r="Q963" s="242">
        <v>1.3</v>
      </c>
      <c r="R963" s="243">
        <v>250</v>
      </c>
      <c r="S963" s="244" t="s">
        <v>4434</v>
      </c>
      <c r="T963" s="244" t="s">
        <v>4439</v>
      </c>
      <c r="U963" s="244" t="s">
        <v>4436</v>
      </c>
      <c r="V963" s="244" t="s">
        <v>4440</v>
      </c>
      <c r="W963" s="244"/>
    </row>
    <row r="964" customHeight="1" spans="1:23">
      <c r="A964" s="247">
        <v>771</v>
      </c>
      <c r="B964" s="221" t="s">
        <v>4441</v>
      </c>
      <c r="C964" s="220" t="s">
        <v>277</v>
      </c>
      <c r="D964" s="220" t="s">
        <v>354</v>
      </c>
      <c r="E964" s="220" t="s">
        <v>839</v>
      </c>
      <c r="F964" s="220" t="s">
        <v>839</v>
      </c>
      <c r="G964" s="220" t="s">
        <v>576</v>
      </c>
      <c r="H964" s="220" t="s">
        <v>377</v>
      </c>
      <c r="I964" s="220" t="s">
        <v>354</v>
      </c>
      <c r="J964" s="220">
        <v>55</v>
      </c>
      <c r="K964" s="220">
        <v>60</v>
      </c>
      <c r="L964" s="220">
        <v>130</v>
      </c>
      <c r="M964" s="220">
        <v>30</v>
      </c>
      <c r="N964" s="220">
        <v>130</v>
      </c>
      <c r="O964" s="220">
        <v>5</v>
      </c>
      <c r="P964" s="220">
        <v>60</v>
      </c>
      <c r="Q964" s="239">
        <v>0.3</v>
      </c>
      <c r="R964" s="240">
        <v>1.2</v>
      </c>
      <c r="S964" s="241" t="s">
        <v>4442</v>
      </c>
      <c r="T964" s="241" t="s">
        <v>4443</v>
      </c>
      <c r="U964" s="241" t="s">
        <v>4444</v>
      </c>
      <c r="V964" s="241" t="s">
        <v>4445</v>
      </c>
      <c r="W964" s="241"/>
    </row>
    <row r="965" customHeight="1" spans="1:23">
      <c r="A965" s="246">
        <v>772</v>
      </c>
      <c r="B965" s="223" t="s">
        <v>4446</v>
      </c>
      <c r="C965" s="222" t="s">
        <v>262</v>
      </c>
      <c r="D965" s="222" t="s">
        <v>354</v>
      </c>
      <c r="E965" s="222" t="s">
        <v>1105</v>
      </c>
      <c r="F965" s="222" t="s">
        <v>1105</v>
      </c>
      <c r="G965" s="222" t="s">
        <v>1105</v>
      </c>
      <c r="H965" s="222" t="s">
        <v>543</v>
      </c>
      <c r="I965" s="222" t="s">
        <v>354</v>
      </c>
      <c r="J965" s="222">
        <v>95</v>
      </c>
      <c r="K965" s="222">
        <v>95</v>
      </c>
      <c r="L965" s="222">
        <v>95</v>
      </c>
      <c r="M965" s="222">
        <v>95</v>
      </c>
      <c r="N965" s="222">
        <v>95</v>
      </c>
      <c r="O965" s="222">
        <v>59</v>
      </c>
      <c r="P965" s="222">
        <v>3</v>
      </c>
      <c r="Q965" s="242">
        <v>1.9</v>
      </c>
      <c r="R965" s="243">
        <v>120.5</v>
      </c>
      <c r="S965" s="244" t="s">
        <v>4447</v>
      </c>
      <c r="T965" s="244" t="s">
        <v>4448</v>
      </c>
      <c r="U965" s="244"/>
      <c r="V965" s="244" t="s">
        <v>4449</v>
      </c>
      <c r="W965" s="244"/>
    </row>
    <row r="966" customHeight="1" spans="1:23">
      <c r="A966" s="247">
        <v>773</v>
      </c>
      <c r="B966" s="221" t="s">
        <v>4450</v>
      </c>
      <c r="C966" s="220" t="s">
        <v>262</v>
      </c>
      <c r="D966" s="220" t="s">
        <v>354</v>
      </c>
      <c r="E966" s="220" t="s">
        <v>4451</v>
      </c>
      <c r="F966" s="220" t="s">
        <v>4451</v>
      </c>
      <c r="G966" s="220" t="s">
        <v>4451</v>
      </c>
      <c r="H966" s="220" t="s">
        <v>543</v>
      </c>
      <c r="I966" s="220" t="s">
        <v>354</v>
      </c>
      <c r="J966" s="220">
        <v>95</v>
      </c>
      <c r="K966" s="220">
        <v>95</v>
      </c>
      <c r="L966" s="220">
        <v>95</v>
      </c>
      <c r="M966" s="220">
        <v>95</v>
      </c>
      <c r="N966" s="220">
        <v>95</v>
      </c>
      <c r="O966" s="220">
        <v>95</v>
      </c>
      <c r="P966" s="220">
        <v>3</v>
      </c>
      <c r="Q966" s="239">
        <v>2.3</v>
      </c>
      <c r="R966" s="240">
        <v>100.5</v>
      </c>
      <c r="S966" s="241" t="s">
        <v>4452</v>
      </c>
      <c r="T966" s="241" t="s">
        <v>4453</v>
      </c>
      <c r="U966" s="241"/>
      <c r="V966" s="241" t="s">
        <v>4454</v>
      </c>
      <c r="W966" s="241"/>
    </row>
    <row r="967" customHeight="1" spans="1:23">
      <c r="A967" s="246">
        <v>774</v>
      </c>
      <c r="B967" s="223" t="s">
        <v>4455</v>
      </c>
      <c r="C967" s="222" t="s">
        <v>267</v>
      </c>
      <c r="D967" s="222" t="s">
        <v>264</v>
      </c>
      <c r="E967" s="222" t="s">
        <v>4456</v>
      </c>
      <c r="F967" s="222" t="s">
        <v>4456</v>
      </c>
      <c r="G967" s="222" t="s">
        <v>4456</v>
      </c>
      <c r="H967" s="222" t="s">
        <v>856</v>
      </c>
      <c r="I967" s="222" t="s">
        <v>354</v>
      </c>
      <c r="J967" s="222">
        <v>60</v>
      </c>
      <c r="K967" s="222">
        <v>60</v>
      </c>
      <c r="L967" s="222">
        <v>100</v>
      </c>
      <c r="M967" s="222">
        <v>60</v>
      </c>
      <c r="N967" s="222">
        <v>100</v>
      </c>
      <c r="O967" s="222">
        <v>60</v>
      </c>
      <c r="P967" s="222">
        <v>30</v>
      </c>
      <c r="Q967" s="242">
        <v>0.9</v>
      </c>
      <c r="R967" s="243">
        <v>40</v>
      </c>
      <c r="S967" s="244" t="s">
        <v>4457</v>
      </c>
      <c r="T967" s="244" t="s">
        <v>4458</v>
      </c>
      <c r="U967" s="244"/>
      <c r="V967" s="244" t="s">
        <v>4459</v>
      </c>
      <c r="W967" s="244"/>
    </row>
    <row r="968" customHeight="1" spans="1:23">
      <c r="A968" s="246">
        <v>774.1</v>
      </c>
      <c r="B968" s="223" t="s">
        <v>4460</v>
      </c>
      <c r="C968" s="222" t="s">
        <v>267</v>
      </c>
      <c r="D968" s="222" t="s">
        <v>264</v>
      </c>
      <c r="E968" s="222" t="s">
        <v>4456</v>
      </c>
      <c r="F968" s="222" t="s">
        <v>4456</v>
      </c>
      <c r="G968" s="222" t="s">
        <v>4456</v>
      </c>
      <c r="H968" s="222" t="s">
        <v>856</v>
      </c>
      <c r="I968" s="222" t="s">
        <v>354</v>
      </c>
      <c r="J968" s="222">
        <v>60</v>
      </c>
      <c r="K968" s="222">
        <v>100</v>
      </c>
      <c r="L968" s="222">
        <v>60</v>
      </c>
      <c r="M968" s="222">
        <v>100</v>
      </c>
      <c r="N968" s="222">
        <v>60</v>
      </c>
      <c r="O968" s="222">
        <v>120</v>
      </c>
      <c r="P968" s="222">
        <v>30</v>
      </c>
      <c r="Q968" s="242">
        <v>0.3</v>
      </c>
      <c r="R968" s="243">
        <v>0.3</v>
      </c>
      <c r="S968" s="244" t="s">
        <v>4457</v>
      </c>
      <c r="T968" s="244" t="s">
        <v>4458</v>
      </c>
      <c r="U968" s="244"/>
      <c r="V968" s="244" t="s">
        <v>4459</v>
      </c>
      <c r="W968" s="244"/>
    </row>
    <row r="969" customHeight="1" spans="1:23">
      <c r="A969" s="247">
        <v>775</v>
      </c>
      <c r="B969" s="221" t="s">
        <v>4461</v>
      </c>
      <c r="C969" s="220" t="s">
        <v>262</v>
      </c>
      <c r="D969" s="220" t="s">
        <v>354</v>
      </c>
      <c r="E969" s="220" t="s">
        <v>4462</v>
      </c>
      <c r="F969" s="220" t="s">
        <v>4462</v>
      </c>
      <c r="G969" s="220" t="s">
        <v>4462</v>
      </c>
      <c r="H969" s="220" t="s">
        <v>442</v>
      </c>
      <c r="I969" s="220" t="s">
        <v>354</v>
      </c>
      <c r="J969" s="220">
        <v>65</v>
      </c>
      <c r="K969" s="220">
        <v>115</v>
      </c>
      <c r="L969" s="220">
        <v>65</v>
      </c>
      <c r="M969" s="220">
        <v>75</v>
      </c>
      <c r="N969" s="220">
        <v>95</v>
      </c>
      <c r="O969" s="220">
        <v>65</v>
      </c>
      <c r="P969" s="220">
        <v>45</v>
      </c>
      <c r="Q969" s="239">
        <v>0.4</v>
      </c>
      <c r="R969" s="240">
        <v>19.9</v>
      </c>
      <c r="S969" s="241" t="s">
        <v>4463</v>
      </c>
      <c r="T969" s="241" t="s">
        <v>4464</v>
      </c>
      <c r="U969" s="241" t="s">
        <v>4465</v>
      </c>
      <c r="V969" s="241" t="s">
        <v>4466</v>
      </c>
      <c r="W969" s="241"/>
    </row>
    <row r="970" customHeight="1" spans="1:23">
      <c r="A970" s="246">
        <v>776</v>
      </c>
      <c r="B970" s="223" t="s">
        <v>4467</v>
      </c>
      <c r="C970" s="222" t="s">
        <v>276</v>
      </c>
      <c r="D970" s="222" t="s">
        <v>282</v>
      </c>
      <c r="E970" s="222" t="s">
        <v>926</v>
      </c>
      <c r="F970" s="222" t="s">
        <v>926</v>
      </c>
      <c r="G970" s="222" t="s">
        <v>926</v>
      </c>
      <c r="H970" s="222" t="s">
        <v>336</v>
      </c>
      <c r="I970" s="222" t="s">
        <v>282</v>
      </c>
      <c r="J970" s="222">
        <v>60</v>
      </c>
      <c r="K970" s="222">
        <v>78</v>
      </c>
      <c r="L970" s="222">
        <v>135</v>
      </c>
      <c r="M970" s="222">
        <v>91</v>
      </c>
      <c r="N970" s="222">
        <v>85</v>
      </c>
      <c r="O970" s="222">
        <v>36</v>
      </c>
      <c r="P970" s="222">
        <v>70</v>
      </c>
      <c r="Q970" s="242">
        <v>2</v>
      </c>
      <c r="R970" s="243">
        <v>212</v>
      </c>
      <c r="S970" s="244" t="s">
        <v>4468</v>
      </c>
      <c r="T970" s="244" t="s">
        <v>4469</v>
      </c>
      <c r="U970" s="244" t="s">
        <v>4470</v>
      </c>
      <c r="V970" s="244" t="s">
        <v>4471</v>
      </c>
      <c r="W970" s="244"/>
    </row>
    <row r="971" customHeight="1" spans="1:23">
      <c r="A971" s="247">
        <v>777</v>
      </c>
      <c r="B971" s="221" t="s">
        <v>4472</v>
      </c>
      <c r="C971" s="220" t="s">
        <v>279</v>
      </c>
      <c r="D971" s="220" t="s">
        <v>270</v>
      </c>
      <c r="E971" s="220" t="s">
        <v>3591</v>
      </c>
      <c r="F971" s="220" t="s">
        <v>489</v>
      </c>
      <c r="G971" s="220" t="s">
        <v>855</v>
      </c>
      <c r="H971" s="220" t="s">
        <v>442</v>
      </c>
      <c r="I971" s="220" t="s">
        <v>284</v>
      </c>
      <c r="J971" s="220">
        <v>65</v>
      </c>
      <c r="K971" s="220">
        <v>98</v>
      </c>
      <c r="L971" s="220">
        <v>63</v>
      </c>
      <c r="M971" s="220">
        <v>40</v>
      </c>
      <c r="N971" s="220">
        <v>73</v>
      </c>
      <c r="O971" s="220">
        <v>96</v>
      </c>
      <c r="P971" s="220">
        <v>180</v>
      </c>
      <c r="Q971" s="239">
        <v>0.3</v>
      </c>
      <c r="R971" s="240">
        <v>3.3</v>
      </c>
      <c r="S971" s="241" t="s">
        <v>4473</v>
      </c>
      <c r="T971" s="241" t="s">
        <v>4474</v>
      </c>
      <c r="U971" s="241" t="s">
        <v>4475</v>
      </c>
      <c r="V971" s="241" t="s">
        <v>4476</v>
      </c>
      <c r="W971" s="241"/>
    </row>
    <row r="972" customHeight="1" spans="1:23">
      <c r="A972" s="246">
        <v>778</v>
      </c>
      <c r="B972" s="223" t="s">
        <v>4477</v>
      </c>
      <c r="C972" s="222" t="s">
        <v>269</v>
      </c>
      <c r="D972" s="222" t="s">
        <v>284</v>
      </c>
      <c r="E972" s="222" t="s">
        <v>4478</v>
      </c>
      <c r="F972" s="222" t="s">
        <v>4478</v>
      </c>
      <c r="G972" s="222" t="s">
        <v>4478</v>
      </c>
      <c r="H972" s="222" t="s">
        <v>981</v>
      </c>
      <c r="I972" s="222" t="s">
        <v>354</v>
      </c>
      <c r="J972" s="222">
        <v>55</v>
      </c>
      <c r="K972" s="222">
        <v>90</v>
      </c>
      <c r="L972" s="222">
        <v>80</v>
      </c>
      <c r="M972" s="222">
        <v>50</v>
      </c>
      <c r="N972" s="222">
        <v>105</v>
      </c>
      <c r="O972" s="222">
        <v>96</v>
      </c>
      <c r="P972" s="222">
        <v>45</v>
      </c>
      <c r="Q972" s="242">
        <v>0.2</v>
      </c>
      <c r="R972" s="243">
        <v>0.7</v>
      </c>
      <c r="S972" s="244" t="s">
        <v>4479</v>
      </c>
      <c r="T972" s="244" t="s">
        <v>4480</v>
      </c>
      <c r="U972" s="244" t="s">
        <v>4481</v>
      </c>
      <c r="V972" s="244" t="s">
        <v>4482</v>
      </c>
      <c r="W972" s="244"/>
    </row>
    <row r="973" customHeight="1" spans="1:23">
      <c r="A973" s="247">
        <v>779</v>
      </c>
      <c r="B973" s="221" t="s">
        <v>4483</v>
      </c>
      <c r="C973" s="220" t="s">
        <v>277</v>
      </c>
      <c r="D973" s="220" t="s">
        <v>280</v>
      </c>
      <c r="E973" s="220" t="s">
        <v>4484</v>
      </c>
      <c r="F973" s="220" t="s">
        <v>2282</v>
      </c>
      <c r="G973" s="220" t="s">
        <v>666</v>
      </c>
      <c r="H973" s="220" t="s">
        <v>1202</v>
      </c>
      <c r="I973" s="220" t="s">
        <v>354</v>
      </c>
      <c r="J973" s="220">
        <v>68</v>
      </c>
      <c r="K973" s="220">
        <v>105</v>
      </c>
      <c r="L973" s="220">
        <v>70</v>
      </c>
      <c r="M973" s="220">
        <v>70</v>
      </c>
      <c r="N973" s="220">
        <v>70</v>
      </c>
      <c r="O973" s="220">
        <v>92</v>
      </c>
      <c r="P973" s="220">
        <v>80</v>
      </c>
      <c r="Q973" s="239">
        <v>0.9</v>
      </c>
      <c r="R973" s="240">
        <v>19</v>
      </c>
      <c r="S973" s="241" t="s">
        <v>4485</v>
      </c>
      <c r="T973" s="241" t="s">
        <v>4486</v>
      </c>
      <c r="U973" s="241" t="s">
        <v>4487</v>
      </c>
      <c r="V973" s="241" t="s">
        <v>4488</v>
      </c>
      <c r="W973" s="241"/>
    </row>
    <row r="974" customHeight="1" spans="1:23">
      <c r="A974" s="246">
        <v>780</v>
      </c>
      <c r="B974" s="223" t="s">
        <v>4489</v>
      </c>
      <c r="C974" s="222" t="s">
        <v>262</v>
      </c>
      <c r="D974" s="222" t="s">
        <v>282</v>
      </c>
      <c r="E974" s="222" t="s">
        <v>1400</v>
      </c>
      <c r="F974" s="222" t="s">
        <v>1593</v>
      </c>
      <c r="G974" s="222" t="s">
        <v>727</v>
      </c>
      <c r="H974" s="222" t="s">
        <v>336</v>
      </c>
      <c r="I974" s="222" t="s">
        <v>282</v>
      </c>
      <c r="J974" s="222">
        <v>78</v>
      </c>
      <c r="K974" s="222">
        <v>60</v>
      </c>
      <c r="L974" s="222">
        <v>85</v>
      </c>
      <c r="M974" s="222">
        <v>135</v>
      </c>
      <c r="N974" s="222">
        <v>91</v>
      </c>
      <c r="O974" s="222">
        <v>36</v>
      </c>
      <c r="P974" s="222">
        <v>70</v>
      </c>
      <c r="Q974" s="242">
        <v>3</v>
      </c>
      <c r="R974" s="243">
        <v>185</v>
      </c>
      <c r="S974" s="244" t="s">
        <v>4490</v>
      </c>
      <c r="T974" s="244" t="s">
        <v>4491</v>
      </c>
      <c r="U974" s="244" t="s">
        <v>4492</v>
      </c>
      <c r="V974" s="244" t="s">
        <v>4493</v>
      </c>
      <c r="W974" s="244"/>
    </row>
    <row r="975" customHeight="1" spans="1:23">
      <c r="A975" s="246">
        <v>780.1</v>
      </c>
      <c r="B975" s="223" t="s">
        <v>4494</v>
      </c>
      <c r="C975" s="222" t="s">
        <v>262</v>
      </c>
      <c r="D975" s="222" t="s">
        <v>282</v>
      </c>
      <c r="E975" s="222" t="s">
        <v>1400</v>
      </c>
      <c r="F975" s="222" t="s">
        <v>1400</v>
      </c>
      <c r="G975" s="222" t="s">
        <v>1400</v>
      </c>
      <c r="H975" s="222" t="s">
        <v>336</v>
      </c>
      <c r="I975" s="222" t="s">
        <v>282</v>
      </c>
      <c r="J975" s="222">
        <v>78</v>
      </c>
      <c r="K975" s="222">
        <v>85</v>
      </c>
      <c r="L975" s="222">
        <v>110</v>
      </c>
      <c r="M975" s="222">
        <v>160</v>
      </c>
      <c r="N975" s="222">
        <v>116</v>
      </c>
      <c r="O975" s="222">
        <v>36</v>
      </c>
      <c r="P975" s="222">
        <v>70</v>
      </c>
      <c r="Q975" s="242">
        <v>3</v>
      </c>
      <c r="R975" s="243">
        <v>240.5</v>
      </c>
      <c r="S975" s="244"/>
      <c r="T975" s="244"/>
      <c r="U975" s="244"/>
      <c r="V975" s="244"/>
      <c r="W975" s="244"/>
    </row>
    <row r="976" customHeight="1" spans="1:23">
      <c r="A976" s="247">
        <v>781</v>
      </c>
      <c r="B976" s="221" t="s">
        <v>4495</v>
      </c>
      <c r="C976" s="220" t="s">
        <v>269</v>
      </c>
      <c r="D976" s="220" t="s">
        <v>278</v>
      </c>
      <c r="E976" s="220" t="s">
        <v>4496</v>
      </c>
      <c r="F976" s="220" t="s">
        <v>4496</v>
      </c>
      <c r="G976" s="220" t="s">
        <v>4496</v>
      </c>
      <c r="H976" s="220" t="s">
        <v>856</v>
      </c>
      <c r="I976" s="220" t="s">
        <v>354</v>
      </c>
      <c r="J976" s="220">
        <v>70</v>
      </c>
      <c r="K976" s="220">
        <v>131</v>
      </c>
      <c r="L976" s="220">
        <v>100</v>
      </c>
      <c r="M976" s="220">
        <v>86</v>
      </c>
      <c r="N976" s="220">
        <v>90</v>
      </c>
      <c r="O976" s="220">
        <v>40</v>
      </c>
      <c r="P976" s="220">
        <v>25</v>
      </c>
      <c r="Q976" s="239">
        <v>3.9</v>
      </c>
      <c r="R976" s="240">
        <v>210</v>
      </c>
      <c r="S976" s="241" t="s">
        <v>4497</v>
      </c>
      <c r="T976" s="241" t="s">
        <v>4498</v>
      </c>
      <c r="U976" s="241"/>
      <c r="V976" s="241" t="s">
        <v>4499</v>
      </c>
      <c r="W976" s="241"/>
    </row>
    <row r="977" customHeight="1" spans="1:23">
      <c r="A977" s="246">
        <v>782</v>
      </c>
      <c r="B977" s="223" t="s">
        <v>4500</v>
      </c>
      <c r="C977" s="222" t="s">
        <v>282</v>
      </c>
      <c r="D977" s="222" t="s">
        <v>354</v>
      </c>
      <c r="E977" s="222" t="s">
        <v>3838</v>
      </c>
      <c r="F977" s="222" t="s">
        <v>1068</v>
      </c>
      <c r="G977" s="222" t="s">
        <v>1006</v>
      </c>
      <c r="H977" s="222" t="s">
        <v>282</v>
      </c>
      <c r="I977" s="222" t="s">
        <v>354</v>
      </c>
      <c r="J977" s="222">
        <v>45</v>
      </c>
      <c r="K977" s="222">
        <v>55</v>
      </c>
      <c r="L977" s="222">
        <v>65</v>
      </c>
      <c r="M977" s="222">
        <v>45</v>
      </c>
      <c r="N977" s="222">
        <v>45</v>
      </c>
      <c r="O977" s="222">
        <v>45</v>
      </c>
      <c r="P977" s="222">
        <v>45</v>
      </c>
      <c r="Q977" s="242">
        <v>0.6</v>
      </c>
      <c r="R977" s="243">
        <v>29.7</v>
      </c>
      <c r="S977" s="244" t="s">
        <v>4501</v>
      </c>
      <c r="T977" s="244" t="s">
        <v>4502</v>
      </c>
      <c r="U977" s="244" t="s">
        <v>4503</v>
      </c>
      <c r="V977" s="244" t="s">
        <v>4504</v>
      </c>
      <c r="W977" s="244"/>
    </row>
    <row r="978" customHeight="1" spans="1:23">
      <c r="A978" s="247">
        <v>783</v>
      </c>
      <c r="B978" s="221" t="s">
        <v>4505</v>
      </c>
      <c r="C978" s="220" t="s">
        <v>282</v>
      </c>
      <c r="D978" s="220" t="s">
        <v>263</v>
      </c>
      <c r="E978" s="220" t="s">
        <v>3838</v>
      </c>
      <c r="F978" s="220" t="s">
        <v>1068</v>
      </c>
      <c r="G978" s="220" t="s">
        <v>1006</v>
      </c>
      <c r="H978" s="220" t="s">
        <v>282</v>
      </c>
      <c r="I978" s="220" t="s">
        <v>354</v>
      </c>
      <c r="J978" s="220">
        <v>55</v>
      </c>
      <c r="K978" s="220">
        <v>75</v>
      </c>
      <c r="L978" s="220">
        <v>90</v>
      </c>
      <c r="M978" s="220">
        <v>65</v>
      </c>
      <c r="N978" s="220">
        <v>70</v>
      </c>
      <c r="O978" s="220">
        <v>65</v>
      </c>
      <c r="P978" s="220">
        <v>45</v>
      </c>
      <c r="Q978" s="239">
        <v>1.2</v>
      </c>
      <c r="R978" s="240">
        <v>47</v>
      </c>
      <c r="S978" s="241" t="s">
        <v>4506</v>
      </c>
      <c r="T978" s="241" t="s">
        <v>4507</v>
      </c>
      <c r="U978" s="241" t="s">
        <v>4503</v>
      </c>
      <c r="V978" s="241" t="s">
        <v>4508</v>
      </c>
      <c r="W978" s="241"/>
    </row>
    <row r="979" customHeight="1" spans="1:23">
      <c r="A979" s="246">
        <v>784</v>
      </c>
      <c r="B979" s="223" t="s">
        <v>4509</v>
      </c>
      <c r="C979" s="222" t="s">
        <v>282</v>
      </c>
      <c r="D979" s="222" t="s">
        <v>263</v>
      </c>
      <c r="E979" s="222" t="s">
        <v>3838</v>
      </c>
      <c r="F979" s="222" t="s">
        <v>1068</v>
      </c>
      <c r="G979" s="222" t="s">
        <v>1006</v>
      </c>
      <c r="H979" s="222" t="s">
        <v>282</v>
      </c>
      <c r="I979" s="222" t="s">
        <v>354</v>
      </c>
      <c r="J979" s="222">
        <v>75</v>
      </c>
      <c r="K979" s="222">
        <v>110</v>
      </c>
      <c r="L979" s="222">
        <v>125</v>
      </c>
      <c r="M979" s="222">
        <v>100</v>
      </c>
      <c r="N979" s="222">
        <v>105</v>
      </c>
      <c r="O979" s="222">
        <v>85</v>
      </c>
      <c r="P979" s="222">
        <v>45</v>
      </c>
      <c r="Q979" s="242">
        <v>1.6</v>
      </c>
      <c r="R979" s="243">
        <v>78.2</v>
      </c>
      <c r="S979" s="244" t="s">
        <v>4510</v>
      </c>
      <c r="T979" s="244" t="s">
        <v>4511</v>
      </c>
      <c r="U979" s="244" t="s">
        <v>4503</v>
      </c>
      <c r="V979" s="244" t="s">
        <v>4512</v>
      </c>
      <c r="W979" s="244"/>
    </row>
    <row r="980" customHeight="1" spans="1:23">
      <c r="A980" s="247">
        <v>785</v>
      </c>
      <c r="B980" s="221" t="s">
        <v>4513</v>
      </c>
      <c r="C980" s="220" t="s">
        <v>279</v>
      </c>
      <c r="D980" s="220" t="s">
        <v>284</v>
      </c>
      <c r="E980" s="220" t="s">
        <v>508</v>
      </c>
      <c r="F980" s="220" t="s">
        <v>508</v>
      </c>
      <c r="G980" s="220" t="s">
        <v>1688</v>
      </c>
      <c r="H980" s="220" t="s">
        <v>543</v>
      </c>
      <c r="I980" s="220" t="s">
        <v>354</v>
      </c>
      <c r="J980" s="220">
        <v>70</v>
      </c>
      <c r="K980" s="220">
        <v>115</v>
      </c>
      <c r="L980" s="220">
        <v>85</v>
      </c>
      <c r="M980" s="220">
        <v>95</v>
      </c>
      <c r="N980" s="220">
        <v>75</v>
      </c>
      <c r="O980" s="220">
        <v>130</v>
      </c>
      <c r="P980" s="220">
        <v>3</v>
      </c>
      <c r="Q980" s="239">
        <v>1.8</v>
      </c>
      <c r="R980" s="240">
        <v>20.5</v>
      </c>
      <c r="S980" s="241" t="s">
        <v>4514</v>
      </c>
      <c r="T980" s="241" t="s">
        <v>4515</v>
      </c>
      <c r="U980" s="241"/>
      <c r="V980" s="241" t="s">
        <v>4516</v>
      </c>
      <c r="W980" s="241"/>
    </row>
    <row r="981" customHeight="1" spans="1:23">
      <c r="A981" s="246">
        <v>786</v>
      </c>
      <c r="B981" s="223" t="s">
        <v>4517</v>
      </c>
      <c r="C981" s="222" t="s">
        <v>280</v>
      </c>
      <c r="D981" s="222" t="s">
        <v>284</v>
      </c>
      <c r="E981" s="222" t="s">
        <v>4518</v>
      </c>
      <c r="F981" s="222" t="s">
        <v>4518</v>
      </c>
      <c r="G981" s="222" t="s">
        <v>1688</v>
      </c>
      <c r="H981" s="222" t="s">
        <v>543</v>
      </c>
      <c r="I981" s="222" t="s">
        <v>354</v>
      </c>
      <c r="J981" s="222">
        <v>70</v>
      </c>
      <c r="K981" s="222">
        <v>85</v>
      </c>
      <c r="L981" s="222">
        <v>75</v>
      </c>
      <c r="M981" s="222">
        <v>130</v>
      </c>
      <c r="N981" s="222">
        <v>115</v>
      </c>
      <c r="O981" s="222">
        <v>95</v>
      </c>
      <c r="P981" s="222">
        <v>3</v>
      </c>
      <c r="Q981" s="242">
        <v>1.2</v>
      </c>
      <c r="R981" s="243">
        <v>18.6</v>
      </c>
      <c r="S981" s="244" t="s">
        <v>4519</v>
      </c>
      <c r="T981" s="244" t="s">
        <v>4520</v>
      </c>
      <c r="U981" s="244"/>
      <c r="V981" s="244" t="s">
        <v>4521</v>
      </c>
      <c r="W981" s="244"/>
    </row>
    <row r="982" customHeight="1" spans="1:23">
      <c r="A982" s="247">
        <v>787</v>
      </c>
      <c r="B982" s="221" t="s">
        <v>4522</v>
      </c>
      <c r="C982" s="220" t="s">
        <v>278</v>
      </c>
      <c r="D982" s="220" t="s">
        <v>284</v>
      </c>
      <c r="E982" s="220" t="s">
        <v>4523</v>
      </c>
      <c r="F982" s="220" t="s">
        <v>4523</v>
      </c>
      <c r="G982" s="220" t="s">
        <v>1688</v>
      </c>
      <c r="H982" s="220" t="s">
        <v>543</v>
      </c>
      <c r="I982" s="220" t="s">
        <v>354</v>
      </c>
      <c r="J982" s="220">
        <v>70</v>
      </c>
      <c r="K982" s="220">
        <v>130</v>
      </c>
      <c r="L982" s="220">
        <v>115</v>
      </c>
      <c r="M982" s="220">
        <v>85</v>
      </c>
      <c r="N982" s="220">
        <v>95</v>
      </c>
      <c r="O982" s="220">
        <v>75</v>
      </c>
      <c r="P982" s="220">
        <v>3</v>
      </c>
      <c r="Q982" s="239">
        <v>1.9</v>
      </c>
      <c r="R982" s="240">
        <v>45.5</v>
      </c>
      <c r="S982" s="241" t="s">
        <v>4524</v>
      </c>
      <c r="T982" s="241" t="s">
        <v>4525</v>
      </c>
      <c r="U982" s="241"/>
      <c r="V982" s="241" t="s">
        <v>4526</v>
      </c>
      <c r="W982" s="241"/>
    </row>
    <row r="983" customHeight="1" spans="1:23">
      <c r="A983" s="246">
        <v>788</v>
      </c>
      <c r="B983" s="223" t="s">
        <v>4527</v>
      </c>
      <c r="C983" s="222" t="s">
        <v>277</v>
      </c>
      <c r="D983" s="222" t="s">
        <v>284</v>
      </c>
      <c r="E983" s="222" t="s">
        <v>1151</v>
      </c>
      <c r="F983" s="222" t="s">
        <v>1151</v>
      </c>
      <c r="G983" s="222" t="s">
        <v>1688</v>
      </c>
      <c r="H983" s="222" t="s">
        <v>543</v>
      </c>
      <c r="I983" s="222" t="s">
        <v>354</v>
      </c>
      <c r="J983" s="222">
        <v>70</v>
      </c>
      <c r="K983" s="222">
        <v>75</v>
      </c>
      <c r="L983" s="222">
        <v>115</v>
      </c>
      <c r="M983" s="222">
        <v>95</v>
      </c>
      <c r="N983" s="222">
        <v>130</v>
      </c>
      <c r="O983" s="222">
        <v>85</v>
      </c>
      <c r="P983" s="222">
        <v>3</v>
      </c>
      <c r="Q983" s="242">
        <v>1.3</v>
      </c>
      <c r="R983" s="243">
        <v>21.2</v>
      </c>
      <c r="S983" s="244" t="s">
        <v>4528</v>
      </c>
      <c r="T983" s="244" t="s">
        <v>4529</v>
      </c>
      <c r="U983" s="244"/>
      <c r="V983" s="244" t="s">
        <v>4530</v>
      </c>
      <c r="W983" s="244"/>
    </row>
    <row r="984" customHeight="1" spans="1:23">
      <c r="A984" s="247">
        <v>789</v>
      </c>
      <c r="B984" s="221" t="s">
        <v>4531</v>
      </c>
      <c r="C984" s="220" t="s">
        <v>280</v>
      </c>
      <c r="D984" s="220" t="s">
        <v>354</v>
      </c>
      <c r="E984" s="220" t="s">
        <v>576</v>
      </c>
      <c r="F984" s="220" t="s">
        <v>576</v>
      </c>
      <c r="G984" s="220" t="s">
        <v>576</v>
      </c>
      <c r="H984" s="220" t="s">
        <v>543</v>
      </c>
      <c r="I984" s="220" t="s">
        <v>354</v>
      </c>
      <c r="J984" s="220">
        <v>43</v>
      </c>
      <c r="K984" s="220">
        <v>29</v>
      </c>
      <c r="L984" s="220">
        <v>31</v>
      </c>
      <c r="M984" s="220">
        <v>29</v>
      </c>
      <c r="N984" s="220">
        <v>31</v>
      </c>
      <c r="O984" s="220">
        <v>37</v>
      </c>
      <c r="P984" s="220">
        <v>45</v>
      </c>
      <c r="Q984" s="239">
        <v>0.2</v>
      </c>
      <c r="R984" s="240">
        <v>0.1</v>
      </c>
      <c r="S984" s="241" t="s">
        <v>4532</v>
      </c>
      <c r="T984" s="241"/>
      <c r="U984" s="241"/>
      <c r="V984" s="241"/>
      <c r="W984" s="241"/>
    </row>
    <row r="985" customHeight="1" spans="1:23">
      <c r="A985" s="246">
        <v>790</v>
      </c>
      <c r="B985" s="223" t="s">
        <v>4533</v>
      </c>
      <c r="C985" s="222" t="s">
        <v>280</v>
      </c>
      <c r="D985" s="222" t="s">
        <v>354</v>
      </c>
      <c r="E985" s="222" t="s">
        <v>855</v>
      </c>
      <c r="F985" s="222" t="s">
        <v>855</v>
      </c>
      <c r="G985" s="222" t="s">
        <v>855</v>
      </c>
      <c r="H985" s="222" t="s">
        <v>543</v>
      </c>
      <c r="I985" s="222" t="s">
        <v>354</v>
      </c>
      <c r="J985" s="222">
        <v>43</v>
      </c>
      <c r="K985" s="222">
        <v>29</v>
      </c>
      <c r="L985" s="222">
        <v>131</v>
      </c>
      <c r="M985" s="222">
        <v>29</v>
      </c>
      <c r="N985" s="222">
        <v>131</v>
      </c>
      <c r="O985" s="222">
        <v>37</v>
      </c>
      <c r="P985" s="222">
        <v>45</v>
      </c>
      <c r="Q985" s="242">
        <v>0.1</v>
      </c>
      <c r="R985" s="243">
        <v>999.9</v>
      </c>
      <c r="S985" s="244" t="s">
        <v>4534</v>
      </c>
      <c r="T985" s="244" t="s">
        <v>4535</v>
      </c>
      <c r="U985" s="244"/>
      <c r="V985" s="244"/>
      <c r="W985" s="244"/>
    </row>
    <row r="986" customHeight="1" spans="1:23">
      <c r="A986" s="247">
        <v>791</v>
      </c>
      <c r="B986" s="221" t="s">
        <v>4536</v>
      </c>
      <c r="C986" s="220" t="s">
        <v>280</v>
      </c>
      <c r="D986" s="220" t="s">
        <v>270</v>
      </c>
      <c r="E986" s="220" t="s">
        <v>4537</v>
      </c>
      <c r="F986" s="220" t="s">
        <v>4537</v>
      </c>
      <c r="G986" s="220" t="s">
        <v>4537</v>
      </c>
      <c r="H986" s="220" t="s">
        <v>543</v>
      </c>
      <c r="I986" s="220" t="s">
        <v>354</v>
      </c>
      <c r="J986" s="220">
        <v>137</v>
      </c>
      <c r="K986" s="220">
        <v>137</v>
      </c>
      <c r="L986" s="220">
        <v>107</v>
      </c>
      <c r="M986" s="220">
        <v>113</v>
      </c>
      <c r="N986" s="220">
        <v>89</v>
      </c>
      <c r="O986" s="220">
        <v>97</v>
      </c>
      <c r="P986" s="220">
        <v>45</v>
      </c>
      <c r="Q986" s="239">
        <v>3.4</v>
      </c>
      <c r="R986" s="240">
        <v>230</v>
      </c>
      <c r="S986" s="241" t="s">
        <v>4538</v>
      </c>
      <c r="T986" s="241" t="s">
        <v>4539</v>
      </c>
      <c r="U986" s="241"/>
      <c r="V986" s="241" t="s">
        <v>4540</v>
      </c>
      <c r="W986" s="241"/>
    </row>
    <row r="987" customHeight="1" spans="1:23">
      <c r="A987" s="246">
        <v>792</v>
      </c>
      <c r="B987" s="223" t="s">
        <v>4541</v>
      </c>
      <c r="C987" s="222" t="s">
        <v>280</v>
      </c>
      <c r="D987" s="222" t="s">
        <v>269</v>
      </c>
      <c r="E987" s="222" t="s">
        <v>4542</v>
      </c>
      <c r="F987" s="222" t="s">
        <v>4542</v>
      </c>
      <c r="G987" s="222" t="s">
        <v>4542</v>
      </c>
      <c r="H987" s="222" t="s">
        <v>543</v>
      </c>
      <c r="I987" s="222" t="s">
        <v>354</v>
      </c>
      <c r="J987" s="222">
        <v>137</v>
      </c>
      <c r="K987" s="222">
        <v>113</v>
      </c>
      <c r="L987" s="222">
        <v>89</v>
      </c>
      <c r="M987" s="222">
        <v>137</v>
      </c>
      <c r="N987" s="222">
        <v>107</v>
      </c>
      <c r="O987" s="222">
        <v>97</v>
      </c>
      <c r="P987" s="222">
        <v>45</v>
      </c>
      <c r="Q987" s="242">
        <v>4</v>
      </c>
      <c r="R987" s="243">
        <v>120</v>
      </c>
      <c r="S987" s="244" t="s">
        <v>4543</v>
      </c>
      <c r="T987" s="244" t="s">
        <v>4544</v>
      </c>
      <c r="U987" s="244"/>
      <c r="V987" s="244" t="s">
        <v>4545</v>
      </c>
      <c r="W987" s="244"/>
    </row>
    <row r="988" customHeight="1" spans="1:23">
      <c r="A988" s="247">
        <v>793</v>
      </c>
      <c r="B988" s="221" t="s">
        <v>4546</v>
      </c>
      <c r="C988" s="220" t="s">
        <v>267</v>
      </c>
      <c r="D988" s="220" t="s">
        <v>265</v>
      </c>
      <c r="E988" s="220" t="s">
        <v>4547</v>
      </c>
      <c r="F988" s="220" t="s">
        <v>4547</v>
      </c>
      <c r="G988" s="220" t="s">
        <v>4547</v>
      </c>
      <c r="H988" s="220" t="s">
        <v>543</v>
      </c>
      <c r="I988" s="220" t="s">
        <v>354</v>
      </c>
      <c r="J988" s="220">
        <v>109</v>
      </c>
      <c r="K988" s="220">
        <v>53</v>
      </c>
      <c r="L988" s="220">
        <v>47</v>
      </c>
      <c r="M988" s="220">
        <v>127</v>
      </c>
      <c r="N988" s="220">
        <v>131</v>
      </c>
      <c r="O988" s="220">
        <v>103</v>
      </c>
      <c r="P988" s="220">
        <v>45</v>
      </c>
      <c r="Q988" s="239">
        <v>1.2</v>
      </c>
      <c r="R988" s="240">
        <v>55.5</v>
      </c>
      <c r="S988" s="241" t="s">
        <v>4548</v>
      </c>
      <c r="T988" s="241" t="s">
        <v>4549</v>
      </c>
      <c r="U988" s="241"/>
      <c r="V988" s="241" t="s">
        <v>4550</v>
      </c>
      <c r="W988" s="241"/>
    </row>
    <row r="989" customHeight="1" spans="1:23">
      <c r="A989" s="246">
        <v>794</v>
      </c>
      <c r="B989" s="223" t="s">
        <v>4551</v>
      </c>
      <c r="C989" s="222" t="s">
        <v>268</v>
      </c>
      <c r="D989" s="222" t="s">
        <v>263</v>
      </c>
      <c r="E989" s="222" t="s">
        <v>4547</v>
      </c>
      <c r="F989" s="222" t="s">
        <v>4547</v>
      </c>
      <c r="G989" s="222" t="s">
        <v>4547</v>
      </c>
      <c r="H989" s="222" t="s">
        <v>543</v>
      </c>
      <c r="I989" s="222" t="s">
        <v>354</v>
      </c>
      <c r="J989" s="222">
        <v>107</v>
      </c>
      <c r="K989" s="222">
        <v>139</v>
      </c>
      <c r="L989" s="222">
        <v>139</v>
      </c>
      <c r="M989" s="222">
        <v>53</v>
      </c>
      <c r="N989" s="222">
        <v>53</v>
      </c>
      <c r="O989" s="222">
        <v>79</v>
      </c>
      <c r="P989" s="222">
        <v>45</v>
      </c>
      <c r="Q989" s="242">
        <v>2.4</v>
      </c>
      <c r="R989" s="243">
        <v>333.6</v>
      </c>
      <c r="S989" s="244" t="s">
        <v>4552</v>
      </c>
      <c r="T989" s="244" t="s">
        <v>4553</v>
      </c>
      <c r="U989" s="244"/>
      <c r="V989" s="244" t="s">
        <v>4554</v>
      </c>
      <c r="W989" s="244"/>
    </row>
    <row r="990" customHeight="1" spans="1:23">
      <c r="A990" s="247">
        <v>795</v>
      </c>
      <c r="B990" s="221" t="s">
        <v>4555</v>
      </c>
      <c r="C990" s="220" t="s">
        <v>268</v>
      </c>
      <c r="D990" s="220" t="s">
        <v>263</v>
      </c>
      <c r="E990" s="220" t="s">
        <v>4547</v>
      </c>
      <c r="F990" s="220" t="s">
        <v>4547</v>
      </c>
      <c r="G990" s="220" t="s">
        <v>4547</v>
      </c>
      <c r="H990" s="220" t="s">
        <v>543</v>
      </c>
      <c r="I990" s="220" t="s">
        <v>354</v>
      </c>
      <c r="J990" s="220">
        <v>71</v>
      </c>
      <c r="K990" s="220">
        <v>137</v>
      </c>
      <c r="L990" s="220">
        <v>37</v>
      </c>
      <c r="M990" s="220">
        <v>137</v>
      </c>
      <c r="N990" s="220">
        <v>37</v>
      </c>
      <c r="O990" s="220">
        <v>151</v>
      </c>
      <c r="P990" s="220">
        <v>45</v>
      </c>
      <c r="Q990" s="239">
        <v>1.8</v>
      </c>
      <c r="R990" s="240">
        <v>25</v>
      </c>
      <c r="S990" s="241" t="s">
        <v>4556</v>
      </c>
      <c r="T990" s="241" t="s">
        <v>4557</v>
      </c>
      <c r="U990" s="241"/>
      <c r="V990" s="241" t="s">
        <v>4558</v>
      </c>
      <c r="W990" s="241"/>
    </row>
    <row r="991" customHeight="1" spans="1:23">
      <c r="A991" s="246">
        <v>796</v>
      </c>
      <c r="B991" s="223" t="s">
        <v>4559</v>
      </c>
      <c r="C991" s="222" t="s">
        <v>279</v>
      </c>
      <c r="D991" s="222" t="s">
        <v>354</v>
      </c>
      <c r="E991" s="222" t="s">
        <v>4547</v>
      </c>
      <c r="F991" s="222" t="s">
        <v>4547</v>
      </c>
      <c r="G991" s="222" t="s">
        <v>4547</v>
      </c>
      <c r="H991" s="222" t="s">
        <v>543</v>
      </c>
      <c r="I991" s="222" t="s">
        <v>354</v>
      </c>
      <c r="J991" s="222">
        <v>83</v>
      </c>
      <c r="K991" s="222">
        <v>89</v>
      </c>
      <c r="L991" s="222">
        <v>71</v>
      </c>
      <c r="M991" s="222">
        <v>173</v>
      </c>
      <c r="N991" s="222">
        <v>71</v>
      </c>
      <c r="O991" s="222">
        <v>83</v>
      </c>
      <c r="P991" s="222">
        <v>45</v>
      </c>
      <c r="Q991" s="242">
        <v>3.8</v>
      </c>
      <c r="R991" s="243">
        <v>100</v>
      </c>
      <c r="S991" s="244" t="s">
        <v>4560</v>
      </c>
      <c r="T991" s="244" t="s">
        <v>4561</v>
      </c>
      <c r="U991" s="244"/>
      <c r="V991" s="244" t="s">
        <v>4562</v>
      </c>
      <c r="W991" s="244"/>
    </row>
    <row r="992" customHeight="1" spans="1:23">
      <c r="A992" s="247">
        <v>797</v>
      </c>
      <c r="B992" s="221" t="s">
        <v>4563</v>
      </c>
      <c r="C992" s="220" t="s">
        <v>270</v>
      </c>
      <c r="D992" s="220" t="s">
        <v>264</v>
      </c>
      <c r="E992" s="220" t="s">
        <v>4547</v>
      </c>
      <c r="F992" s="220" t="s">
        <v>4547</v>
      </c>
      <c r="G992" s="220" t="s">
        <v>4547</v>
      </c>
      <c r="H992" s="220" t="s">
        <v>543</v>
      </c>
      <c r="I992" s="220" t="s">
        <v>354</v>
      </c>
      <c r="J992" s="220">
        <v>97</v>
      </c>
      <c r="K992" s="220">
        <v>101</v>
      </c>
      <c r="L992" s="220">
        <v>103</v>
      </c>
      <c r="M992" s="220">
        <v>107</v>
      </c>
      <c r="N992" s="220">
        <v>101</v>
      </c>
      <c r="O992" s="220">
        <v>61</v>
      </c>
      <c r="P992" s="220">
        <v>45</v>
      </c>
      <c r="Q992" s="239">
        <v>9.2</v>
      </c>
      <c r="R992" s="240">
        <v>999.9</v>
      </c>
      <c r="S992" s="241" t="s">
        <v>4564</v>
      </c>
      <c r="T992" s="241" t="s">
        <v>4565</v>
      </c>
      <c r="U992" s="241"/>
      <c r="V992" s="241" t="s">
        <v>4566</v>
      </c>
      <c r="W992" s="241"/>
    </row>
    <row r="993" customHeight="1" spans="1:23">
      <c r="A993" s="246">
        <v>798</v>
      </c>
      <c r="B993" s="223" t="s">
        <v>4567</v>
      </c>
      <c r="C993" s="222" t="s">
        <v>278</v>
      </c>
      <c r="D993" s="222" t="s">
        <v>270</v>
      </c>
      <c r="E993" s="222" t="s">
        <v>4547</v>
      </c>
      <c r="F993" s="222" t="s">
        <v>4547</v>
      </c>
      <c r="G993" s="222" t="s">
        <v>4547</v>
      </c>
      <c r="H993" s="222" t="s">
        <v>543</v>
      </c>
      <c r="I993" s="222" t="s">
        <v>354</v>
      </c>
      <c r="J993" s="222">
        <v>59</v>
      </c>
      <c r="K993" s="222">
        <v>181</v>
      </c>
      <c r="L993" s="222">
        <v>131</v>
      </c>
      <c r="M993" s="222">
        <v>59</v>
      </c>
      <c r="N993" s="222">
        <v>31</v>
      </c>
      <c r="O993" s="222">
        <v>109</v>
      </c>
      <c r="P993" s="222">
        <v>45</v>
      </c>
      <c r="Q993" s="242">
        <v>0.3</v>
      </c>
      <c r="R993" s="243">
        <v>0.1</v>
      </c>
      <c r="S993" s="244" t="s">
        <v>4568</v>
      </c>
      <c r="T993" s="244" t="s">
        <v>4569</v>
      </c>
      <c r="U993" s="244"/>
      <c r="V993" s="244" t="s">
        <v>4570</v>
      </c>
      <c r="W993" s="244"/>
    </row>
    <row r="994" customHeight="1" spans="1:23">
      <c r="A994" s="247">
        <v>799</v>
      </c>
      <c r="B994" s="221" t="s">
        <v>4571</v>
      </c>
      <c r="C994" s="220" t="s">
        <v>283</v>
      </c>
      <c r="D994" s="220" t="s">
        <v>282</v>
      </c>
      <c r="E994" s="220" t="s">
        <v>4547</v>
      </c>
      <c r="F994" s="220" t="s">
        <v>4547</v>
      </c>
      <c r="G994" s="220" t="s">
        <v>4547</v>
      </c>
      <c r="H994" s="220" t="s">
        <v>543</v>
      </c>
      <c r="I994" s="220" t="s">
        <v>354</v>
      </c>
      <c r="J994" s="220">
        <v>223</v>
      </c>
      <c r="K994" s="220">
        <v>101</v>
      </c>
      <c r="L994" s="220">
        <v>53</v>
      </c>
      <c r="M994" s="220">
        <v>97</v>
      </c>
      <c r="N994" s="220">
        <v>53</v>
      </c>
      <c r="O994" s="220">
        <v>43</v>
      </c>
      <c r="P994" s="220">
        <v>45</v>
      </c>
      <c r="Q994" s="239">
        <v>5.5</v>
      </c>
      <c r="R994" s="240">
        <v>888</v>
      </c>
      <c r="S994" s="241" t="s">
        <v>4572</v>
      </c>
      <c r="T994" s="241" t="s">
        <v>4573</v>
      </c>
      <c r="U994" s="241"/>
      <c r="V994" s="241" t="s">
        <v>4574</v>
      </c>
      <c r="W994" s="241"/>
    </row>
    <row r="995" customHeight="1" spans="1:23">
      <c r="A995" s="246">
        <v>800</v>
      </c>
      <c r="B995" s="223" t="s">
        <v>4575</v>
      </c>
      <c r="C995" s="222" t="s">
        <v>280</v>
      </c>
      <c r="D995" s="222" t="s">
        <v>354</v>
      </c>
      <c r="E995" s="222" t="s">
        <v>4576</v>
      </c>
      <c r="F995" s="222" t="s">
        <v>4576</v>
      </c>
      <c r="G995" s="222" t="s">
        <v>4576</v>
      </c>
      <c r="H995" s="222" t="s">
        <v>543</v>
      </c>
      <c r="I995" s="222" t="s">
        <v>354</v>
      </c>
      <c r="J995" s="222">
        <v>97</v>
      </c>
      <c r="K995" s="222">
        <v>107</v>
      </c>
      <c r="L995" s="222">
        <v>101</v>
      </c>
      <c r="M995" s="222">
        <v>127</v>
      </c>
      <c r="N995" s="222">
        <v>89</v>
      </c>
      <c r="O995" s="222">
        <v>79</v>
      </c>
      <c r="P995" s="222">
        <v>255</v>
      </c>
      <c r="Q995" s="242">
        <v>2.4</v>
      </c>
      <c r="R995" s="243">
        <v>230</v>
      </c>
      <c r="S995" s="244" t="s">
        <v>4577</v>
      </c>
      <c r="T995" s="244" t="s">
        <v>4578</v>
      </c>
      <c r="U995" s="244"/>
      <c r="V995" s="244" t="s">
        <v>4579</v>
      </c>
      <c r="W995" s="244"/>
    </row>
    <row r="996" customHeight="1" spans="1:23">
      <c r="A996" s="246">
        <v>800.1</v>
      </c>
      <c r="B996" s="223" t="s">
        <v>4580</v>
      </c>
      <c r="C996" s="222" t="s">
        <v>280</v>
      </c>
      <c r="D996" s="222" t="s">
        <v>270</v>
      </c>
      <c r="E996" s="222" t="s">
        <v>4576</v>
      </c>
      <c r="F996" s="222" t="s">
        <v>4576</v>
      </c>
      <c r="G996" s="222" t="s">
        <v>4576</v>
      </c>
      <c r="H996" s="222" t="s">
        <v>543</v>
      </c>
      <c r="I996" s="222" t="s">
        <v>354</v>
      </c>
      <c r="J996" s="222">
        <v>97</v>
      </c>
      <c r="K996" s="222">
        <v>157</v>
      </c>
      <c r="L996" s="222">
        <v>127</v>
      </c>
      <c r="M996" s="222">
        <v>113</v>
      </c>
      <c r="N996" s="222">
        <v>109</v>
      </c>
      <c r="O996" s="222">
        <v>77</v>
      </c>
      <c r="P996" s="222">
        <v>255</v>
      </c>
      <c r="Q996" s="242">
        <v>4.2</v>
      </c>
      <c r="R996" s="243">
        <v>350</v>
      </c>
      <c r="S996" s="244"/>
      <c r="T996" s="244"/>
      <c r="U996" s="244"/>
      <c r="V996" s="244"/>
      <c r="W996" s="244" t="s">
        <v>4581</v>
      </c>
    </row>
    <row r="997" customHeight="1" spans="1:23">
      <c r="A997" s="246">
        <v>800.2</v>
      </c>
      <c r="B997" s="223" t="s">
        <v>4582</v>
      </c>
      <c r="C997" s="222" t="s">
        <v>280</v>
      </c>
      <c r="D997" s="222" t="s">
        <v>269</v>
      </c>
      <c r="E997" s="222" t="s">
        <v>4576</v>
      </c>
      <c r="F997" s="222" t="s">
        <v>4576</v>
      </c>
      <c r="G997" s="222" t="s">
        <v>4576</v>
      </c>
      <c r="H997" s="222" t="s">
        <v>543</v>
      </c>
      <c r="I997" s="222" t="s">
        <v>354</v>
      </c>
      <c r="J997" s="222">
        <v>97</v>
      </c>
      <c r="K997" s="222">
        <v>113</v>
      </c>
      <c r="L997" s="222">
        <v>109</v>
      </c>
      <c r="M997" s="222">
        <v>157</v>
      </c>
      <c r="N997" s="222">
        <v>127</v>
      </c>
      <c r="O997" s="222">
        <v>77</v>
      </c>
      <c r="P997" s="222">
        <v>255</v>
      </c>
      <c r="Q997" s="242">
        <v>3.8</v>
      </c>
      <c r="R997" s="243">
        <v>460</v>
      </c>
      <c r="S997" s="244"/>
      <c r="T997" s="244"/>
      <c r="U997" s="244"/>
      <c r="V997" s="244"/>
      <c r="W997" s="244" t="s">
        <v>4583</v>
      </c>
    </row>
    <row r="998" customHeight="1" spans="1:23">
      <c r="A998" s="246">
        <v>800.3</v>
      </c>
      <c r="B998" s="223" t="s">
        <v>4584</v>
      </c>
      <c r="C998" s="222" t="s">
        <v>280</v>
      </c>
      <c r="D998" s="222" t="s">
        <v>282</v>
      </c>
      <c r="E998" s="222" t="s">
        <v>4585</v>
      </c>
      <c r="F998" s="222" t="s">
        <v>4585</v>
      </c>
      <c r="G998" s="222" t="s">
        <v>4585</v>
      </c>
      <c r="H998" s="222" t="s">
        <v>543</v>
      </c>
      <c r="I998" s="222" t="s">
        <v>354</v>
      </c>
      <c r="J998" s="222">
        <v>97</v>
      </c>
      <c r="K998" s="222">
        <v>167</v>
      </c>
      <c r="L998" s="222">
        <v>97</v>
      </c>
      <c r="M998" s="222">
        <v>167</v>
      </c>
      <c r="N998" s="222">
        <v>97</v>
      </c>
      <c r="O998" s="222">
        <v>129</v>
      </c>
      <c r="P998" s="222">
        <v>255</v>
      </c>
      <c r="Q998" s="242">
        <v>7.5</v>
      </c>
      <c r="R998" s="243">
        <v>230</v>
      </c>
      <c r="S998" s="244"/>
      <c r="T998" s="244"/>
      <c r="U998" s="244"/>
      <c r="V998" s="244"/>
      <c r="W998" s="244" t="s">
        <v>4586</v>
      </c>
    </row>
    <row r="999" customHeight="1" spans="1:23">
      <c r="A999" s="247">
        <v>801</v>
      </c>
      <c r="B999" s="221" t="s">
        <v>4587</v>
      </c>
      <c r="C999" s="220" t="s">
        <v>270</v>
      </c>
      <c r="D999" s="220" t="s">
        <v>284</v>
      </c>
      <c r="E999" s="220" t="s">
        <v>4588</v>
      </c>
      <c r="F999" s="220" t="s">
        <v>4588</v>
      </c>
      <c r="G999" s="220" t="s">
        <v>4588</v>
      </c>
      <c r="H999" s="220" t="s">
        <v>543</v>
      </c>
      <c r="I999" s="220" t="s">
        <v>354</v>
      </c>
      <c r="J999" s="220">
        <v>80</v>
      </c>
      <c r="K999" s="220">
        <v>95</v>
      </c>
      <c r="L999" s="220">
        <v>115</v>
      </c>
      <c r="M999" s="220">
        <v>130</v>
      </c>
      <c r="N999" s="220">
        <v>115</v>
      </c>
      <c r="O999" s="220">
        <v>65</v>
      </c>
      <c r="P999" s="220">
        <v>3</v>
      </c>
      <c r="Q999" s="239">
        <v>1</v>
      </c>
      <c r="R999" s="240">
        <v>80.5</v>
      </c>
      <c r="S999" s="241" t="s">
        <v>4589</v>
      </c>
      <c r="T999" s="241" t="s">
        <v>4590</v>
      </c>
      <c r="U999" s="241"/>
      <c r="V999" s="241" t="s">
        <v>4591</v>
      </c>
      <c r="W999" s="241"/>
    </row>
    <row r="1000" customHeight="1" spans="1:23">
      <c r="A1000" s="247">
        <v>801.1</v>
      </c>
      <c r="B1000" s="221" t="s">
        <v>4592</v>
      </c>
      <c r="C1000" s="220" t="s">
        <v>270</v>
      </c>
      <c r="D1000" s="220" t="s">
        <v>284</v>
      </c>
      <c r="E1000" s="220" t="s">
        <v>2484</v>
      </c>
      <c r="F1000" s="220" t="s">
        <v>2484</v>
      </c>
      <c r="G1000" s="220" t="s">
        <v>2484</v>
      </c>
      <c r="H1000" s="220" t="s">
        <v>543</v>
      </c>
      <c r="I1000" s="220" t="s">
        <v>354</v>
      </c>
      <c r="J1000" s="220">
        <v>80</v>
      </c>
      <c r="K1000" s="220">
        <v>125</v>
      </c>
      <c r="L1000" s="220">
        <v>125</v>
      </c>
      <c r="M1000" s="220">
        <v>170</v>
      </c>
      <c r="N1000" s="220">
        <v>115</v>
      </c>
      <c r="O1000" s="220">
        <v>95</v>
      </c>
      <c r="P1000" s="220">
        <v>3</v>
      </c>
      <c r="Q1000" s="239">
        <v>1.3</v>
      </c>
      <c r="R1000" s="240">
        <v>248.1</v>
      </c>
      <c r="S1000" s="241"/>
      <c r="T1000" s="241"/>
      <c r="U1000" s="241"/>
      <c r="V1000" s="241"/>
      <c r="W1000" s="241"/>
    </row>
    <row r="1001" customHeight="1" spans="1:23">
      <c r="A1001" s="246">
        <v>802</v>
      </c>
      <c r="B1001" s="223" t="s">
        <v>4593</v>
      </c>
      <c r="C1001" s="222" t="s">
        <v>263</v>
      </c>
      <c r="D1001" s="222" t="s">
        <v>269</v>
      </c>
      <c r="E1001" s="222" t="s">
        <v>696</v>
      </c>
      <c r="F1001" s="222" t="s">
        <v>696</v>
      </c>
      <c r="G1001" s="222" t="s">
        <v>696</v>
      </c>
      <c r="H1001" s="222" t="s">
        <v>543</v>
      </c>
      <c r="I1001" s="222" t="s">
        <v>354</v>
      </c>
      <c r="J1001" s="222">
        <v>90</v>
      </c>
      <c r="K1001" s="222">
        <v>125</v>
      </c>
      <c r="L1001" s="222">
        <v>80</v>
      </c>
      <c r="M1001" s="222">
        <v>90</v>
      </c>
      <c r="N1001" s="222">
        <v>90</v>
      </c>
      <c r="O1001" s="222">
        <v>125</v>
      </c>
      <c r="P1001" s="222">
        <v>3</v>
      </c>
      <c r="Q1001" s="242">
        <v>0.7</v>
      </c>
      <c r="R1001" s="243">
        <v>22.2</v>
      </c>
      <c r="S1001" s="244" t="s">
        <v>4594</v>
      </c>
      <c r="T1001" s="244" t="s">
        <v>4595</v>
      </c>
      <c r="U1001" s="244"/>
      <c r="V1001" s="244" t="s">
        <v>4596</v>
      </c>
      <c r="W1001" s="244"/>
    </row>
    <row r="1002" customHeight="1" spans="1:23">
      <c r="A1002" s="247">
        <v>803</v>
      </c>
      <c r="B1002" s="221" t="s">
        <v>4597</v>
      </c>
      <c r="C1002" s="220" t="s">
        <v>265</v>
      </c>
      <c r="D1002" s="220" t="s">
        <v>354</v>
      </c>
      <c r="E1002" s="220" t="s">
        <v>4547</v>
      </c>
      <c r="F1002" s="220" t="s">
        <v>4547</v>
      </c>
      <c r="G1002" s="220" t="s">
        <v>4547</v>
      </c>
      <c r="H1002" s="220" t="s">
        <v>543</v>
      </c>
      <c r="I1002" s="220" t="s">
        <v>354</v>
      </c>
      <c r="J1002" s="220">
        <v>67</v>
      </c>
      <c r="K1002" s="220">
        <v>73</v>
      </c>
      <c r="L1002" s="220">
        <v>67</v>
      </c>
      <c r="M1002" s="220">
        <v>73</v>
      </c>
      <c r="N1002" s="220">
        <v>67</v>
      </c>
      <c r="O1002" s="220">
        <v>73</v>
      </c>
      <c r="P1002" s="220">
        <v>45</v>
      </c>
      <c r="Q1002" s="239">
        <v>0.6</v>
      </c>
      <c r="R1002" s="240">
        <v>1.8</v>
      </c>
      <c r="S1002" s="241" t="s">
        <v>4598</v>
      </c>
      <c r="T1002" s="241" t="s">
        <v>4599</v>
      </c>
      <c r="U1002" s="241"/>
      <c r="V1002" s="241" t="s">
        <v>4600</v>
      </c>
      <c r="W1002" s="241"/>
    </row>
    <row r="1003" customHeight="1" spans="1:23">
      <c r="A1003" s="246">
        <v>804</v>
      </c>
      <c r="B1003" s="223" t="s">
        <v>4601</v>
      </c>
      <c r="C1003" s="222" t="s">
        <v>265</v>
      </c>
      <c r="D1003" s="222" t="s">
        <v>282</v>
      </c>
      <c r="E1003" s="222" t="s">
        <v>4547</v>
      </c>
      <c r="F1003" s="222" t="s">
        <v>4547</v>
      </c>
      <c r="G1003" s="222" t="s">
        <v>4547</v>
      </c>
      <c r="H1003" s="222" t="s">
        <v>543</v>
      </c>
      <c r="I1003" s="222" t="s">
        <v>354</v>
      </c>
      <c r="J1003" s="222">
        <v>73</v>
      </c>
      <c r="K1003" s="222">
        <v>73</v>
      </c>
      <c r="L1003" s="222">
        <v>73</v>
      </c>
      <c r="M1003" s="222">
        <v>127</v>
      </c>
      <c r="N1003" s="222">
        <v>73</v>
      </c>
      <c r="O1003" s="222">
        <v>121</v>
      </c>
      <c r="P1003" s="222">
        <v>45</v>
      </c>
      <c r="Q1003" s="242">
        <v>3.6</v>
      </c>
      <c r="R1003" s="243">
        <v>150</v>
      </c>
      <c r="S1003" s="244" t="s">
        <v>4602</v>
      </c>
      <c r="T1003" s="244" t="s">
        <v>4603</v>
      </c>
      <c r="U1003" s="244"/>
      <c r="V1003" s="244" t="s">
        <v>4604</v>
      </c>
      <c r="W1003" s="244"/>
    </row>
    <row r="1004" customHeight="1" spans="1:23">
      <c r="A1004" s="247">
        <v>805</v>
      </c>
      <c r="B1004" s="221" t="s">
        <v>4605</v>
      </c>
      <c r="C1004" s="220" t="s">
        <v>267</v>
      </c>
      <c r="D1004" s="220" t="s">
        <v>270</v>
      </c>
      <c r="E1004" s="220" t="s">
        <v>4547</v>
      </c>
      <c r="F1004" s="220" t="s">
        <v>4547</v>
      </c>
      <c r="G1004" s="220" t="s">
        <v>4547</v>
      </c>
      <c r="H1004" s="220" t="s">
        <v>543</v>
      </c>
      <c r="I1004" s="220" t="s">
        <v>354</v>
      </c>
      <c r="J1004" s="220">
        <v>61</v>
      </c>
      <c r="K1004" s="220">
        <v>131</v>
      </c>
      <c r="L1004" s="220">
        <v>211</v>
      </c>
      <c r="M1004" s="220">
        <v>53</v>
      </c>
      <c r="N1004" s="220">
        <v>101</v>
      </c>
      <c r="O1004" s="220">
        <v>13</v>
      </c>
      <c r="P1004" s="220">
        <v>30</v>
      </c>
      <c r="Q1004" s="239">
        <v>5.5</v>
      </c>
      <c r="R1004" s="240">
        <v>820</v>
      </c>
      <c r="S1004" s="241" t="s">
        <v>4606</v>
      </c>
      <c r="T1004" s="241" t="s">
        <v>4607</v>
      </c>
      <c r="U1004" s="241"/>
      <c r="V1004" s="241" t="s">
        <v>4608</v>
      </c>
      <c r="W1004" s="241"/>
    </row>
    <row r="1005" customHeight="1" spans="1:23">
      <c r="A1005" s="246">
        <v>806</v>
      </c>
      <c r="B1005" s="223" t="s">
        <v>4609</v>
      </c>
      <c r="C1005" s="222" t="s">
        <v>276</v>
      </c>
      <c r="D1005" s="222" t="s">
        <v>269</v>
      </c>
      <c r="E1005" s="222" t="s">
        <v>4547</v>
      </c>
      <c r="F1005" s="222" t="s">
        <v>4547</v>
      </c>
      <c r="G1005" s="222" t="s">
        <v>4547</v>
      </c>
      <c r="H1005" s="222" t="s">
        <v>543</v>
      </c>
      <c r="I1005" s="222" t="s">
        <v>354</v>
      </c>
      <c r="J1005" s="222">
        <v>53</v>
      </c>
      <c r="K1005" s="222">
        <v>127</v>
      </c>
      <c r="L1005" s="222">
        <v>53</v>
      </c>
      <c r="M1005" s="222">
        <v>151</v>
      </c>
      <c r="N1005" s="222">
        <v>79</v>
      </c>
      <c r="O1005" s="222">
        <v>107</v>
      </c>
      <c r="P1005" s="222">
        <v>30</v>
      </c>
      <c r="Q1005" s="242">
        <v>1.8</v>
      </c>
      <c r="R1005" s="243">
        <v>13</v>
      </c>
      <c r="S1005" s="244" t="s">
        <v>4610</v>
      </c>
      <c r="T1005" s="244" t="s">
        <v>4611</v>
      </c>
      <c r="U1005" s="244"/>
      <c r="V1005" s="244" t="s">
        <v>4612</v>
      </c>
      <c r="W1005" s="244"/>
    </row>
    <row r="1006" customHeight="1" spans="1:23">
      <c r="A1006" s="247">
        <v>807</v>
      </c>
      <c r="B1006" s="221" t="s">
        <v>4613</v>
      </c>
      <c r="C1006" s="220" t="s">
        <v>279</v>
      </c>
      <c r="D1006" s="220" t="s">
        <v>354</v>
      </c>
      <c r="E1006" s="220" t="s">
        <v>1322</v>
      </c>
      <c r="F1006" s="220" t="s">
        <v>1322</v>
      </c>
      <c r="G1006" s="220" t="s">
        <v>1322</v>
      </c>
      <c r="H1006" s="220" t="s">
        <v>543</v>
      </c>
      <c r="I1006" s="220" t="s">
        <v>354</v>
      </c>
      <c r="J1006" s="220">
        <v>88</v>
      </c>
      <c r="K1006" s="220">
        <v>112</v>
      </c>
      <c r="L1006" s="220">
        <v>75</v>
      </c>
      <c r="M1006" s="220">
        <v>102</v>
      </c>
      <c r="N1006" s="220">
        <v>80</v>
      </c>
      <c r="O1006" s="220">
        <v>143</v>
      </c>
      <c r="P1006" s="220">
        <v>3</v>
      </c>
      <c r="Q1006" s="239">
        <v>1.5</v>
      </c>
      <c r="R1006" s="240">
        <v>44.5</v>
      </c>
      <c r="S1006" s="241" t="s">
        <v>4614</v>
      </c>
      <c r="T1006" s="241" t="s">
        <v>4615</v>
      </c>
      <c r="U1006" s="241"/>
      <c r="V1006" s="241" t="s">
        <v>4616</v>
      </c>
      <c r="W1006" s="241"/>
    </row>
    <row r="1007" customHeight="1" spans="1:23">
      <c r="A1007" s="247">
        <v>807.1</v>
      </c>
      <c r="B1007" s="221" t="s">
        <v>4617</v>
      </c>
      <c r="C1007" s="220" t="s">
        <v>279</v>
      </c>
      <c r="D1007" s="220" t="s">
        <v>354</v>
      </c>
      <c r="E1007" s="220" t="s">
        <v>2484</v>
      </c>
      <c r="F1007" s="220" t="s">
        <v>2484</v>
      </c>
      <c r="G1007" s="220" t="s">
        <v>2484</v>
      </c>
      <c r="H1007" s="220" t="s">
        <v>543</v>
      </c>
      <c r="I1007" s="220" t="s">
        <v>354</v>
      </c>
      <c r="J1007" s="220">
        <v>88</v>
      </c>
      <c r="K1007" s="220">
        <v>157</v>
      </c>
      <c r="L1007" s="220">
        <v>75</v>
      </c>
      <c r="M1007" s="220">
        <v>147</v>
      </c>
      <c r="N1007" s="220">
        <v>80</v>
      </c>
      <c r="O1007" s="220">
        <v>153</v>
      </c>
      <c r="P1007" s="220">
        <v>3</v>
      </c>
      <c r="Q1007" s="239">
        <v>1.5</v>
      </c>
      <c r="R1007" s="240">
        <v>44.5</v>
      </c>
      <c r="S1007" s="241"/>
      <c r="T1007" s="241"/>
      <c r="U1007" s="241"/>
      <c r="V1007" s="241"/>
      <c r="W1007" s="241"/>
    </row>
    <row r="1008" customHeight="1" spans="1:23">
      <c r="A1008" s="246">
        <v>808</v>
      </c>
      <c r="B1008" s="223" t="s">
        <v>4618</v>
      </c>
      <c r="C1008" s="222" t="s">
        <v>270</v>
      </c>
      <c r="D1008" s="222" t="s">
        <v>354</v>
      </c>
      <c r="E1008" s="222" t="s">
        <v>863</v>
      </c>
      <c r="F1008" s="222" t="s">
        <v>863</v>
      </c>
      <c r="G1008" s="222" t="s">
        <v>863</v>
      </c>
      <c r="H1008" s="222" t="s">
        <v>543</v>
      </c>
      <c r="I1008" s="222" t="s">
        <v>354</v>
      </c>
      <c r="J1008" s="222">
        <v>46</v>
      </c>
      <c r="K1008" s="222">
        <v>65</v>
      </c>
      <c r="L1008" s="222">
        <v>65</v>
      </c>
      <c r="M1008" s="222">
        <v>55</v>
      </c>
      <c r="N1008" s="222">
        <v>35</v>
      </c>
      <c r="O1008" s="222">
        <v>34</v>
      </c>
      <c r="P1008" s="222">
        <v>3</v>
      </c>
      <c r="Q1008" s="242">
        <v>0.2</v>
      </c>
      <c r="R1008" s="243">
        <v>8</v>
      </c>
      <c r="S1008" s="244" t="s">
        <v>4619</v>
      </c>
      <c r="T1008" s="244" t="s">
        <v>4620</v>
      </c>
      <c r="U1008" s="244"/>
      <c r="V1008" s="244" t="s">
        <v>4621</v>
      </c>
      <c r="W1008" s="244"/>
    </row>
    <row r="1009" customHeight="1" spans="1:23">
      <c r="A1009" s="247">
        <v>809</v>
      </c>
      <c r="B1009" s="221" t="s">
        <v>4622</v>
      </c>
      <c r="C1009" s="220" t="s">
        <v>270</v>
      </c>
      <c r="D1009" s="220" t="s">
        <v>354</v>
      </c>
      <c r="E1009" s="220" t="s">
        <v>1129</v>
      </c>
      <c r="F1009" s="220" t="s">
        <v>1129</v>
      </c>
      <c r="G1009" s="220" t="s">
        <v>1129</v>
      </c>
      <c r="H1009" s="220" t="s">
        <v>543</v>
      </c>
      <c r="I1009" s="220" t="s">
        <v>354</v>
      </c>
      <c r="J1009" s="220">
        <v>135</v>
      </c>
      <c r="K1009" s="220">
        <v>143</v>
      </c>
      <c r="L1009" s="220">
        <v>143</v>
      </c>
      <c r="M1009" s="220">
        <v>80</v>
      </c>
      <c r="N1009" s="220">
        <v>65</v>
      </c>
      <c r="O1009" s="220">
        <v>34</v>
      </c>
      <c r="P1009" s="220">
        <v>3</v>
      </c>
      <c r="Q1009" s="239">
        <v>2.5</v>
      </c>
      <c r="R1009" s="240">
        <v>800</v>
      </c>
      <c r="S1009" s="241" t="s">
        <v>4623</v>
      </c>
      <c r="T1009" s="241" t="s">
        <v>4624</v>
      </c>
      <c r="U1009" s="241"/>
      <c r="V1009" s="241" t="s">
        <v>4625</v>
      </c>
      <c r="W1009" s="241"/>
    </row>
    <row r="1010" customHeight="1" spans="1:23">
      <c r="A1010" s="246">
        <v>810</v>
      </c>
      <c r="B1010" s="223" t="s">
        <v>4626</v>
      </c>
      <c r="C1010" s="222" t="s">
        <v>278</v>
      </c>
      <c r="D1010" s="222" t="s">
        <v>354</v>
      </c>
      <c r="E1010" s="222" t="s">
        <v>334</v>
      </c>
      <c r="F1010" s="222" t="s">
        <v>334</v>
      </c>
      <c r="G1010" s="222" t="s">
        <v>4523</v>
      </c>
      <c r="H1010" s="222" t="s">
        <v>442</v>
      </c>
      <c r="I1010" s="222" t="s">
        <v>337</v>
      </c>
      <c r="J1010" s="222">
        <v>50</v>
      </c>
      <c r="K1010" s="222">
        <v>65</v>
      </c>
      <c r="L1010" s="222">
        <v>50</v>
      </c>
      <c r="M1010" s="222">
        <v>40</v>
      </c>
      <c r="N1010" s="222">
        <v>40</v>
      </c>
      <c r="O1010" s="222">
        <v>65</v>
      </c>
      <c r="P1010" s="222">
        <v>45</v>
      </c>
      <c r="Q1010" s="242">
        <v>0.3</v>
      </c>
      <c r="R1010" s="243">
        <v>5</v>
      </c>
      <c r="S1010" s="244" t="s">
        <v>4627</v>
      </c>
      <c r="T1010" s="244" t="s">
        <v>4628</v>
      </c>
      <c r="U1010" s="244" t="s">
        <v>4629</v>
      </c>
      <c r="V1010" s="244" t="s">
        <v>4630</v>
      </c>
      <c r="W1010" s="244"/>
    </row>
    <row r="1011" customHeight="1" spans="1:23">
      <c r="A1011" s="247">
        <v>811</v>
      </c>
      <c r="B1011" s="221" t="s">
        <v>4631</v>
      </c>
      <c r="C1011" s="220" t="s">
        <v>278</v>
      </c>
      <c r="D1011" s="220" t="s">
        <v>354</v>
      </c>
      <c r="E1011" s="220" t="s">
        <v>334</v>
      </c>
      <c r="F1011" s="220" t="s">
        <v>334</v>
      </c>
      <c r="G1011" s="220" t="s">
        <v>4523</v>
      </c>
      <c r="H1011" s="220" t="s">
        <v>442</v>
      </c>
      <c r="I1011" s="220" t="s">
        <v>337</v>
      </c>
      <c r="J1011" s="220">
        <v>70</v>
      </c>
      <c r="K1011" s="220">
        <v>85</v>
      </c>
      <c r="L1011" s="220">
        <v>70</v>
      </c>
      <c r="M1011" s="220">
        <v>55</v>
      </c>
      <c r="N1011" s="220">
        <v>60</v>
      </c>
      <c r="O1011" s="220">
        <v>80</v>
      </c>
      <c r="P1011" s="220">
        <v>45</v>
      </c>
      <c r="Q1011" s="239">
        <v>0.7</v>
      </c>
      <c r="R1011" s="240">
        <v>14</v>
      </c>
      <c r="S1011" s="241" t="s">
        <v>4632</v>
      </c>
      <c r="T1011" s="241" t="s">
        <v>4633</v>
      </c>
      <c r="U1011" s="241" t="s">
        <v>4629</v>
      </c>
      <c r="V1011" s="241" t="s">
        <v>4630</v>
      </c>
      <c r="W1011" s="241"/>
    </row>
    <row r="1012" customHeight="1" spans="1:23">
      <c r="A1012" s="246">
        <v>812</v>
      </c>
      <c r="B1012" s="223" t="s">
        <v>4634</v>
      </c>
      <c r="C1012" s="222" t="s">
        <v>278</v>
      </c>
      <c r="D1012" s="222" t="s">
        <v>354</v>
      </c>
      <c r="E1012" s="222" t="s">
        <v>334</v>
      </c>
      <c r="F1012" s="222" t="s">
        <v>334</v>
      </c>
      <c r="G1012" s="222" t="s">
        <v>4523</v>
      </c>
      <c r="H1012" s="222" t="s">
        <v>442</v>
      </c>
      <c r="I1012" s="222" t="s">
        <v>337</v>
      </c>
      <c r="J1012" s="222">
        <v>100</v>
      </c>
      <c r="K1012" s="222">
        <v>125</v>
      </c>
      <c r="L1012" s="222">
        <v>90</v>
      </c>
      <c r="M1012" s="222">
        <v>60</v>
      </c>
      <c r="N1012" s="222">
        <v>70</v>
      </c>
      <c r="O1012" s="222">
        <v>85</v>
      </c>
      <c r="P1012" s="222">
        <v>45</v>
      </c>
      <c r="Q1012" s="242">
        <v>2.1</v>
      </c>
      <c r="R1012" s="243">
        <v>90</v>
      </c>
      <c r="S1012" s="244" t="s">
        <v>4635</v>
      </c>
      <c r="T1012" s="244" t="s">
        <v>4636</v>
      </c>
      <c r="U1012" s="244" t="s">
        <v>4629</v>
      </c>
      <c r="V1012" s="244" t="s">
        <v>4637</v>
      </c>
      <c r="W1012" s="244"/>
    </row>
    <row r="1013" customHeight="1" spans="1:23">
      <c r="A1013" s="247">
        <v>813</v>
      </c>
      <c r="B1013" s="221" t="s">
        <v>4638</v>
      </c>
      <c r="C1013" s="220" t="s">
        <v>276</v>
      </c>
      <c r="D1013" s="220" t="s">
        <v>354</v>
      </c>
      <c r="E1013" s="220" t="s">
        <v>355</v>
      </c>
      <c r="F1013" s="220" t="s">
        <v>355</v>
      </c>
      <c r="G1013" s="220" t="s">
        <v>4639</v>
      </c>
      <c r="H1013" s="220" t="s">
        <v>442</v>
      </c>
      <c r="I1013" s="220" t="s">
        <v>791</v>
      </c>
      <c r="J1013" s="220">
        <v>50</v>
      </c>
      <c r="K1013" s="220">
        <v>71</v>
      </c>
      <c r="L1013" s="220">
        <v>40</v>
      </c>
      <c r="M1013" s="220">
        <v>40</v>
      </c>
      <c r="N1013" s="220">
        <v>40</v>
      </c>
      <c r="O1013" s="220">
        <v>69</v>
      </c>
      <c r="P1013" s="220">
        <v>45</v>
      </c>
      <c r="Q1013" s="239">
        <v>0.3</v>
      </c>
      <c r="R1013" s="240">
        <v>4.5</v>
      </c>
      <c r="S1013" s="241" t="s">
        <v>4640</v>
      </c>
      <c r="T1013" s="241" t="s">
        <v>4641</v>
      </c>
      <c r="U1013" s="241" t="s">
        <v>4642</v>
      </c>
      <c r="V1013" s="241" t="s">
        <v>4643</v>
      </c>
      <c r="W1013" s="241"/>
    </row>
    <row r="1014" customHeight="1" spans="1:23">
      <c r="A1014" s="246">
        <v>814</v>
      </c>
      <c r="B1014" s="223" t="s">
        <v>4644</v>
      </c>
      <c r="C1014" s="222" t="s">
        <v>276</v>
      </c>
      <c r="D1014" s="222" t="s">
        <v>354</v>
      </c>
      <c r="E1014" s="222" t="s">
        <v>355</v>
      </c>
      <c r="F1014" s="222" t="s">
        <v>355</v>
      </c>
      <c r="G1014" s="222" t="s">
        <v>4639</v>
      </c>
      <c r="H1014" s="222" t="s">
        <v>442</v>
      </c>
      <c r="I1014" s="222" t="s">
        <v>791</v>
      </c>
      <c r="J1014" s="222">
        <v>65</v>
      </c>
      <c r="K1014" s="222">
        <v>86</v>
      </c>
      <c r="L1014" s="222">
        <v>60</v>
      </c>
      <c r="M1014" s="222">
        <v>55</v>
      </c>
      <c r="N1014" s="222">
        <v>60</v>
      </c>
      <c r="O1014" s="222">
        <v>94</v>
      </c>
      <c r="P1014" s="222">
        <v>45</v>
      </c>
      <c r="Q1014" s="242">
        <v>0.6</v>
      </c>
      <c r="R1014" s="243">
        <v>9</v>
      </c>
      <c r="S1014" s="244" t="s">
        <v>4640</v>
      </c>
      <c r="T1014" s="244" t="s">
        <v>4645</v>
      </c>
      <c r="U1014" s="244" t="s">
        <v>4642</v>
      </c>
      <c r="V1014" s="244" t="s">
        <v>4643</v>
      </c>
      <c r="W1014" s="244"/>
    </row>
    <row r="1015" customHeight="1" spans="1:23">
      <c r="A1015" s="247">
        <v>815</v>
      </c>
      <c r="B1015" s="221" t="s">
        <v>4646</v>
      </c>
      <c r="C1015" s="220" t="s">
        <v>276</v>
      </c>
      <c r="D1015" s="220" t="s">
        <v>354</v>
      </c>
      <c r="E1015" s="220" t="s">
        <v>355</v>
      </c>
      <c r="F1015" s="220" t="s">
        <v>355</v>
      </c>
      <c r="G1015" s="220" t="s">
        <v>4639</v>
      </c>
      <c r="H1015" s="220" t="s">
        <v>442</v>
      </c>
      <c r="I1015" s="220" t="s">
        <v>791</v>
      </c>
      <c r="J1015" s="220">
        <v>80</v>
      </c>
      <c r="K1015" s="220">
        <v>116</v>
      </c>
      <c r="L1015" s="220">
        <v>75</v>
      </c>
      <c r="M1015" s="220">
        <v>65</v>
      </c>
      <c r="N1015" s="220">
        <v>75</v>
      </c>
      <c r="O1015" s="220">
        <v>119</v>
      </c>
      <c r="P1015" s="220">
        <v>45</v>
      </c>
      <c r="Q1015" s="239">
        <v>1.4</v>
      </c>
      <c r="R1015" s="240">
        <v>33</v>
      </c>
      <c r="S1015" s="241" t="s">
        <v>4647</v>
      </c>
      <c r="T1015" s="241" t="s">
        <v>4648</v>
      </c>
      <c r="U1015" s="241" t="s">
        <v>4642</v>
      </c>
      <c r="V1015" s="241" t="s">
        <v>4649</v>
      </c>
      <c r="W1015" s="241"/>
    </row>
    <row r="1016" customHeight="1" spans="1:23">
      <c r="A1016" s="246">
        <v>816</v>
      </c>
      <c r="B1016" s="223" t="s">
        <v>4650</v>
      </c>
      <c r="C1016" s="222" t="s">
        <v>277</v>
      </c>
      <c r="D1016" s="222" t="s">
        <v>354</v>
      </c>
      <c r="E1016" s="222" t="s">
        <v>375</v>
      </c>
      <c r="F1016" s="222" t="s">
        <v>375</v>
      </c>
      <c r="G1016" s="222" t="s">
        <v>416</v>
      </c>
      <c r="H1016" s="222" t="s">
        <v>377</v>
      </c>
      <c r="I1016" s="222" t="s">
        <v>442</v>
      </c>
      <c r="J1016" s="222">
        <v>50</v>
      </c>
      <c r="K1016" s="222">
        <v>40</v>
      </c>
      <c r="L1016" s="222">
        <v>40</v>
      </c>
      <c r="M1016" s="222">
        <v>70</v>
      </c>
      <c r="N1016" s="222">
        <v>40</v>
      </c>
      <c r="O1016" s="222">
        <v>70</v>
      </c>
      <c r="P1016" s="222">
        <v>45</v>
      </c>
      <c r="Q1016" s="242">
        <v>0.3</v>
      </c>
      <c r="R1016" s="243">
        <v>4</v>
      </c>
      <c r="S1016" s="244" t="s">
        <v>4651</v>
      </c>
      <c r="T1016" s="244" t="s">
        <v>4652</v>
      </c>
      <c r="U1016" s="244" t="s">
        <v>4653</v>
      </c>
      <c r="V1016" s="244" t="s">
        <v>4654</v>
      </c>
      <c r="W1016" s="244"/>
    </row>
    <row r="1017" customHeight="1" spans="1:23">
      <c r="A1017" s="247">
        <v>817</v>
      </c>
      <c r="B1017" s="221" t="s">
        <v>4655</v>
      </c>
      <c r="C1017" s="220" t="s">
        <v>277</v>
      </c>
      <c r="D1017" s="220" t="s">
        <v>354</v>
      </c>
      <c r="E1017" s="220" t="s">
        <v>375</v>
      </c>
      <c r="F1017" s="220" t="s">
        <v>375</v>
      </c>
      <c r="G1017" s="220" t="s">
        <v>416</v>
      </c>
      <c r="H1017" s="220" t="s">
        <v>377</v>
      </c>
      <c r="I1017" s="220" t="s">
        <v>442</v>
      </c>
      <c r="J1017" s="220">
        <v>65</v>
      </c>
      <c r="K1017" s="220">
        <v>60</v>
      </c>
      <c r="L1017" s="220">
        <v>55</v>
      </c>
      <c r="M1017" s="220">
        <v>95</v>
      </c>
      <c r="N1017" s="220">
        <v>55</v>
      </c>
      <c r="O1017" s="220">
        <v>90</v>
      </c>
      <c r="P1017" s="220">
        <v>45</v>
      </c>
      <c r="Q1017" s="239">
        <v>0.7</v>
      </c>
      <c r="R1017" s="240">
        <v>11.5</v>
      </c>
      <c r="S1017" s="241" t="s">
        <v>4651</v>
      </c>
      <c r="T1017" s="241" t="s">
        <v>4656</v>
      </c>
      <c r="U1017" s="241" t="s">
        <v>4653</v>
      </c>
      <c r="V1017" s="241" t="s">
        <v>4654</v>
      </c>
      <c r="W1017" s="241"/>
    </row>
    <row r="1018" customHeight="1" spans="1:23">
      <c r="A1018" s="246">
        <v>818</v>
      </c>
      <c r="B1018" s="223" t="s">
        <v>4657</v>
      </c>
      <c r="C1018" s="222" t="s">
        <v>277</v>
      </c>
      <c r="D1018" s="222" t="s">
        <v>354</v>
      </c>
      <c r="E1018" s="222" t="s">
        <v>375</v>
      </c>
      <c r="F1018" s="222" t="s">
        <v>375</v>
      </c>
      <c r="G1018" s="222" t="s">
        <v>416</v>
      </c>
      <c r="H1018" s="222" t="s">
        <v>377</v>
      </c>
      <c r="I1018" s="222" t="s">
        <v>442</v>
      </c>
      <c r="J1018" s="222">
        <v>70</v>
      </c>
      <c r="K1018" s="222">
        <v>85</v>
      </c>
      <c r="L1018" s="222">
        <v>65</v>
      </c>
      <c r="M1018" s="222">
        <v>125</v>
      </c>
      <c r="N1018" s="222">
        <v>65</v>
      </c>
      <c r="O1018" s="222">
        <v>120</v>
      </c>
      <c r="P1018" s="222">
        <v>45</v>
      </c>
      <c r="Q1018" s="242">
        <v>1.9</v>
      </c>
      <c r="R1018" s="243">
        <v>45.2</v>
      </c>
      <c r="S1018" s="244" t="s">
        <v>4658</v>
      </c>
      <c r="T1018" s="244" t="s">
        <v>4659</v>
      </c>
      <c r="U1018" s="244" t="s">
        <v>4653</v>
      </c>
      <c r="V1018" s="244" t="s">
        <v>4660</v>
      </c>
      <c r="W1018" s="244"/>
    </row>
    <row r="1019" customHeight="1" spans="1:23">
      <c r="A1019" s="247">
        <v>819</v>
      </c>
      <c r="B1019" s="221" t="s">
        <v>4661</v>
      </c>
      <c r="C1019" s="220" t="s">
        <v>262</v>
      </c>
      <c r="D1019" s="220" t="s">
        <v>354</v>
      </c>
      <c r="E1019" s="220" t="s">
        <v>3883</v>
      </c>
      <c r="F1019" s="220" t="s">
        <v>3883</v>
      </c>
      <c r="G1019" s="220" t="s">
        <v>449</v>
      </c>
      <c r="H1019" s="220" t="s">
        <v>442</v>
      </c>
      <c r="I1019" s="220" t="s">
        <v>354</v>
      </c>
      <c r="J1019" s="220">
        <v>70</v>
      </c>
      <c r="K1019" s="220">
        <v>55</v>
      </c>
      <c r="L1019" s="220">
        <v>55</v>
      </c>
      <c r="M1019" s="220">
        <v>35</v>
      </c>
      <c r="N1019" s="220">
        <v>35</v>
      </c>
      <c r="O1019" s="220">
        <v>25</v>
      </c>
      <c r="P1019" s="220">
        <v>255</v>
      </c>
      <c r="Q1019" s="239">
        <v>0.3</v>
      </c>
      <c r="R1019" s="240">
        <v>2.5</v>
      </c>
      <c r="S1019" s="241" t="s">
        <v>4662</v>
      </c>
      <c r="T1019" s="241" t="s">
        <v>4663</v>
      </c>
      <c r="U1019" s="241" t="s">
        <v>4664</v>
      </c>
      <c r="V1019" s="241"/>
      <c r="W1019" s="241"/>
    </row>
    <row r="1020" customHeight="1" spans="1:23">
      <c r="A1020" s="246">
        <v>820</v>
      </c>
      <c r="B1020" s="223" t="s">
        <v>4665</v>
      </c>
      <c r="C1020" s="222" t="s">
        <v>262</v>
      </c>
      <c r="D1020" s="222" t="s">
        <v>354</v>
      </c>
      <c r="E1020" s="222" t="s">
        <v>3883</v>
      </c>
      <c r="F1020" s="222" t="s">
        <v>3883</v>
      </c>
      <c r="G1020" s="222" t="s">
        <v>449</v>
      </c>
      <c r="H1020" s="222" t="s">
        <v>442</v>
      </c>
      <c r="I1020" s="222" t="s">
        <v>354</v>
      </c>
      <c r="J1020" s="222">
        <v>120</v>
      </c>
      <c r="K1020" s="222">
        <v>95</v>
      </c>
      <c r="L1020" s="222">
        <v>95</v>
      </c>
      <c r="M1020" s="222">
        <v>55</v>
      </c>
      <c r="N1020" s="222">
        <v>75</v>
      </c>
      <c r="O1020" s="222">
        <v>20</v>
      </c>
      <c r="P1020" s="222">
        <v>90</v>
      </c>
      <c r="Q1020" s="242">
        <v>0.6</v>
      </c>
      <c r="R1020" s="243">
        <v>6</v>
      </c>
      <c r="S1020" s="244" t="s">
        <v>4666</v>
      </c>
      <c r="T1020" s="244" t="s">
        <v>4667</v>
      </c>
      <c r="U1020" s="244" t="s">
        <v>4664</v>
      </c>
      <c r="V1020" s="244"/>
      <c r="W1020" s="244"/>
    </row>
    <row r="1021" customHeight="1" spans="1:23">
      <c r="A1021" s="247">
        <v>821</v>
      </c>
      <c r="B1021" s="221" t="s">
        <v>4668</v>
      </c>
      <c r="C1021" s="220" t="s">
        <v>264</v>
      </c>
      <c r="D1021" s="220" t="s">
        <v>354</v>
      </c>
      <c r="E1021" s="220" t="s">
        <v>424</v>
      </c>
      <c r="F1021" s="220" t="s">
        <v>476</v>
      </c>
      <c r="G1021" s="220" t="s">
        <v>426</v>
      </c>
      <c r="H1021" s="220" t="s">
        <v>264</v>
      </c>
      <c r="I1021" s="220" t="s">
        <v>354</v>
      </c>
      <c r="J1021" s="220">
        <v>38</v>
      </c>
      <c r="K1021" s="220">
        <v>47</v>
      </c>
      <c r="L1021" s="220">
        <v>35</v>
      </c>
      <c r="M1021" s="220">
        <v>33</v>
      </c>
      <c r="N1021" s="220">
        <v>35</v>
      </c>
      <c r="O1021" s="220">
        <v>57</v>
      </c>
      <c r="P1021" s="220">
        <v>255</v>
      </c>
      <c r="Q1021" s="239">
        <v>0.2</v>
      </c>
      <c r="R1021" s="240">
        <v>1.8</v>
      </c>
      <c r="S1021" s="241" t="s">
        <v>4669</v>
      </c>
      <c r="T1021" s="241" t="s">
        <v>4670</v>
      </c>
      <c r="U1021" s="241" t="s">
        <v>4671</v>
      </c>
      <c r="V1021" s="241" t="s">
        <v>953</v>
      </c>
      <c r="W1021" s="241"/>
    </row>
    <row r="1022" customHeight="1" spans="1:23">
      <c r="A1022" s="246">
        <v>822</v>
      </c>
      <c r="B1022" s="223" t="s">
        <v>4672</v>
      </c>
      <c r="C1022" s="222" t="s">
        <v>264</v>
      </c>
      <c r="D1022" s="222" t="s">
        <v>354</v>
      </c>
      <c r="E1022" s="222" t="s">
        <v>424</v>
      </c>
      <c r="F1022" s="222" t="s">
        <v>476</v>
      </c>
      <c r="G1022" s="222" t="s">
        <v>426</v>
      </c>
      <c r="H1022" s="222" t="s">
        <v>264</v>
      </c>
      <c r="I1022" s="222" t="s">
        <v>354</v>
      </c>
      <c r="J1022" s="222">
        <v>68</v>
      </c>
      <c r="K1022" s="222">
        <v>67</v>
      </c>
      <c r="L1022" s="222">
        <v>55</v>
      </c>
      <c r="M1022" s="222">
        <v>43</v>
      </c>
      <c r="N1022" s="222">
        <v>55</v>
      </c>
      <c r="O1022" s="222">
        <v>77</v>
      </c>
      <c r="P1022" s="222">
        <v>120</v>
      </c>
      <c r="Q1022" s="242">
        <v>0.8</v>
      </c>
      <c r="R1022" s="243">
        <v>16</v>
      </c>
      <c r="S1022" s="244" t="s">
        <v>4669</v>
      </c>
      <c r="T1022" s="244" t="s">
        <v>4673</v>
      </c>
      <c r="U1022" s="244" t="s">
        <v>4671</v>
      </c>
      <c r="V1022" s="244" t="s">
        <v>953</v>
      </c>
      <c r="W1022" s="244"/>
    </row>
    <row r="1023" customHeight="1" spans="1:23">
      <c r="A1023" s="247">
        <v>823</v>
      </c>
      <c r="B1023" s="221" t="s">
        <v>4674</v>
      </c>
      <c r="C1023" s="220" t="s">
        <v>264</v>
      </c>
      <c r="D1023" s="220" t="s">
        <v>270</v>
      </c>
      <c r="E1023" s="220" t="s">
        <v>1362</v>
      </c>
      <c r="F1023" s="220" t="s">
        <v>476</v>
      </c>
      <c r="G1023" s="220" t="s">
        <v>4675</v>
      </c>
      <c r="H1023" s="220" t="s">
        <v>264</v>
      </c>
      <c r="I1023" s="220" t="s">
        <v>354</v>
      </c>
      <c r="J1023" s="220">
        <v>98</v>
      </c>
      <c r="K1023" s="220">
        <v>87</v>
      </c>
      <c r="L1023" s="220">
        <v>105</v>
      </c>
      <c r="M1023" s="220">
        <v>53</v>
      </c>
      <c r="N1023" s="220">
        <v>85</v>
      </c>
      <c r="O1023" s="220">
        <v>67</v>
      </c>
      <c r="P1023" s="220">
        <v>45</v>
      </c>
      <c r="Q1023" s="239">
        <v>2.2</v>
      </c>
      <c r="R1023" s="240">
        <v>75</v>
      </c>
      <c r="S1023" s="241" t="s">
        <v>4676</v>
      </c>
      <c r="T1023" s="241" t="s">
        <v>4677</v>
      </c>
      <c r="U1023" s="241" t="s">
        <v>4671</v>
      </c>
      <c r="V1023" s="241" t="s">
        <v>4678</v>
      </c>
      <c r="W1023" s="241"/>
    </row>
    <row r="1024" customHeight="1" spans="1:23">
      <c r="A1024" s="246">
        <v>824</v>
      </c>
      <c r="B1024" s="223" t="s">
        <v>4679</v>
      </c>
      <c r="C1024" s="222" t="s">
        <v>268</v>
      </c>
      <c r="D1024" s="222" t="s">
        <v>354</v>
      </c>
      <c r="E1024" s="222" t="s">
        <v>415</v>
      </c>
      <c r="F1024" s="222" t="s">
        <v>404</v>
      </c>
      <c r="G1024" s="222" t="s">
        <v>1688</v>
      </c>
      <c r="H1024" s="222" t="s">
        <v>268</v>
      </c>
      <c r="I1024" s="222" t="s">
        <v>354</v>
      </c>
      <c r="J1024" s="222">
        <v>25</v>
      </c>
      <c r="K1024" s="222">
        <v>20</v>
      </c>
      <c r="L1024" s="222">
        <v>20</v>
      </c>
      <c r="M1024" s="222">
        <v>25</v>
      </c>
      <c r="N1024" s="222">
        <v>45</v>
      </c>
      <c r="O1024" s="222">
        <v>45</v>
      </c>
      <c r="P1024" s="222">
        <v>255</v>
      </c>
      <c r="Q1024" s="242">
        <v>0.4</v>
      </c>
      <c r="R1024" s="243">
        <v>8</v>
      </c>
      <c r="S1024" s="244" t="s">
        <v>4680</v>
      </c>
      <c r="T1024" s="244"/>
      <c r="U1024" s="244" t="s">
        <v>4681</v>
      </c>
      <c r="V1024" s="244"/>
      <c r="W1024" s="244"/>
    </row>
    <row r="1025" customHeight="1" spans="1:23">
      <c r="A1025" s="247">
        <v>825</v>
      </c>
      <c r="B1025" s="221" t="s">
        <v>4682</v>
      </c>
      <c r="C1025" s="220" t="s">
        <v>268</v>
      </c>
      <c r="D1025" s="220" t="s">
        <v>280</v>
      </c>
      <c r="E1025" s="220" t="s">
        <v>415</v>
      </c>
      <c r="F1025" s="220" t="s">
        <v>404</v>
      </c>
      <c r="G1025" s="220" t="s">
        <v>1688</v>
      </c>
      <c r="H1025" s="220" t="s">
        <v>268</v>
      </c>
      <c r="I1025" s="220" t="s">
        <v>354</v>
      </c>
      <c r="J1025" s="220">
        <v>50</v>
      </c>
      <c r="K1025" s="220">
        <v>35</v>
      </c>
      <c r="L1025" s="220">
        <v>80</v>
      </c>
      <c r="M1025" s="220">
        <v>50</v>
      </c>
      <c r="N1025" s="220">
        <v>90</v>
      </c>
      <c r="O1025" s="220">
        <v>30</v>
      </c>
      <c r="P1025" s="220">
        <v>120</v>
      </c>
      <c r="Q1025" s="239">
        <v>0.4</v>
      </c>
      <c r="R1025" s="240">
        <v>19.5</v>
      </c>
      <c r="S1025" s="241" t="s">
        <v>4683</v>
      </c>
      <c r="T1025" s="241" t="s">
        <v>4684</v>
      </c>
      <c r="U1025" s="241" t="s">
        <v>4681</v>
      </c>
      <c r="V1025" s="241" t="s">
        <v>898</v>
      </c>
      <c r="W1025" s="241"/>
    </row>
    <row r="1026" customHeight="1" spans="1:23">
      <c r="A1026" s="246">
        <v>826</v>
      </c>
      <c r="B1026" s="223" t="s">
        <v>4685</v>
      </c>
      <c r="C1026" s="222" t="s">
        <v>268</v>
      </c>
      <c r="D1026" s="222" t="s">
        <v>280</v>
      </c>
      <c r="E1026" s="222" t="s">
        <v>415</v>
      </c>
      <c r="F1026" s="222" t="s">
        <v>612</v>
      </c>
      <c r="G1026" s="222" t="s">
        <v>1688</v>
      </c>
      <c r="H1026" s="222" t="s">
        <v>268</v>
      </c>
      <c r="I1026" s="222" t="s">
        <v>354</v>
      </c>
      <c r="J1026" s="222">
        <v>60</v>
      </c>
      <c r="K1026" s="222">
        <v>45</v>
      </c>
      <c r="L1026" s="222">
        <v>110</v>
      </c>
      <c r="M1026" s="222">
        <v>80</v>
      </c>
      <c r="N1026" s="222">
        <v>120</v>
      </c>
      <c r="O1026" s="222">
        <v>90</v>
      </c>
      <c r="P1026" s="222">
        <v>45</v>
      </c>
      <c r="Q1026" s="242">
        <v>0.4</v>
      </c>
      <c r="R1026" s="243">
        <v>40.8</v>
      </c>
      <c r="S1026" s="244" t="s">
        <v>4686</v>
      </c>
      <c r="T1026" s="244" t="s">
        <v>4687</v>
      </c>
      <c r="U1026" s="244" t="s">
        <v>4681</v>
      </c>
      <c r="V1026" s="244" t="s">
        <v>898</v>
      </c>
      <c r="W1026" s="244"/>
    </row>
    <row r="1027" customHeight="1" spans="1:23">
      <c r="A1027" s="247">
        <v>827</v>
      </c>
      <c r="B1027" s="221" t="s">
        <v>4688</v>
      </c>
      <c r="C1027" s="220" t="s">
        <v>283</v>
      </c>
      <c r="D1027" s="220" t="s">
        <v>354</v>
      </c>
      <c r="E1027" s="220" t="s">
        <v>394</v>
      </c>
      <c r="F1027" s="220" t="s">
        <v>1122</v>
      </c>
      <c r="G1027" s="220" t="s">
        <v>4251</v>
      </c>
      <c r="H1027" s="220" t="s">
        <v>442</v>
      </c>
      <c r="I1027" s="220" t="s">
        <v>354</v>
      </c>
      <c r="J1027" s="220">
        <v>40</v>
      </c>
      <c r="K1027" s="220">
        <v>28</v>
      </c>
      <c r="L1027" s="220">
        <v>28</v>
      </c>
      <c r="M1027" s="220">
        <v>47</v>
      </c>
      <c r="N1027" s="220">
        <v>52</v>
      </c>
      <c r="O1027" s="220">
        <v>50</v>
      </c>
      <c r="P1027" s="220">
        <v>255</v>
      </c>
      <c r="Q1027" s="239">
        <v>0.6</v>
      </c>
      <c r="R1027" s="240">
        <v>8.9</v>
      </c>
      <c r="S1027" s="241" t="s">
        <v>4689</v>
      </c>
      <c r="T1027" s="241" t="s">
        <v>4690</v>
      </c>
      <c r="U1027" s="241" t="s">
        <v>4691</v>
      </c>
      <c r="V1027" s="241" t="s">
        <v>2011</v>
      </c>
      <c r="W1027" s="241"/>
    </row>
    <row r="1028" customHeight="1" spans="1:23">
      <c r="A1028" s="246">
        <v>828</v>
      </c>
      <c r="B1028" s="223" t="s">
        <v>4692</v>
      </c>
      <c r="C1028" s="222" t="s">
        <v>283</v>
      </c>
      <c r="D1028" s="222" t="s">
        <v>354</v>
      </c>
      <c r="E1028" s="222" t="s">
        <v>394</v>
      </c>
      <c r="F1028" s="222" t="s">
        <v>1122</v>
      </c>
      <c r="G1028" s="222" t="s">
        <v>4251</v>
      </c>
      <c r="H1028" s="222" t="s">
        <v>442</v>
      </c>
      <c r="I1028" s="222" t="s">
        <v>354</v>
      </c>
      <c r="J1028" s="222">
        <v>70</v>
      </c>
      <c r="K1028" s="222">
        <v>58</v>
      </c>
      <c r="L1028" s="222">
        <v>58</v>
      </c>
      <c r="M1028" s="222">
        <v>87</v>
      </c>
      <c r="N1028" s="222">
        <v>92</v>
      </c>
      <c r="O1028" s="222">
        <v>90</v>
      </c>
      <c r="P1028" s="222">
        <v>127</v>
      </c>
      <c r="Q1028" s="242">
        <v>1.2</v>
      </c>
      <c r="R1028" s="243">
        <v>19.9</v>
      </c>
      <c r="S1028" s="244" t="s">
        <v>4693</v>
      </c>
      <c r="T1028" s="244" t="s">
        <v>4694</v>
      </c>
      <c r="U1028" s="244" t="s">
        <v>4691</v>
      </c>
      <c r="V1028" s="244" t="s">
        <v>3399</v>
      </c>
      <c r="W1028" s="244"/>
    </row>
    <row r="1029" customHeight="1" spans="1:23">
      <c r="A1029" s="247">
        <v>829</v>
      </c>
      <c r="B1029" s="221" t="s">
        <v>4695</v>
      </c>
      <c r="C1029" s="220" t="s">
        <v>278</v>
      </c>
      <c r="D1029" s="220" t="s">
        <v>354</v>
      </c>
      <c r="E1029" s="220" t="s">
        <v>4696</v>
      </c>
      <c r="F1029" s="220" t="s">
        <v>910</v>
      </c>
      <c r="G1029" s="220" t="s">
        <v>642</v>
      </c>
      <c r="H1029" s="220" t="s">
        <v>337</v>
      </c>
      <c r="I1029" s="220" t="s">
        <v>354</v>
      </c>
      <c r="J1029" s="220">
        <v>40</v>
      </c>
      <c r="K1029" s="220">
        <v>40</v>
      </c>
      <c r="L1029" s="220">
        <v>60</v>
      </c>
      <c r="M1029" s="220">
        <v>40</v>
      </c>
      <c r="N1029" s="220">
        <v>60</v>
      </c>
      <c r="O1029" s="220">
        <v>10</v>
      </c>
      <c r="P1029" s="220">
        <v>190</v>
      </c>
      <c r="Q1029" s="239">
        <v>0.4</v>
      </c>
      <c r="R1029" s="240">
        <v>2.2</v>
      </c>
      <c r="S1029" s="241" t="s">
        <v>4697</v>
      </c>
      <c r="T1029" s="241" t="s">
        <v>4698</v>
      </c>
      <c r="U1029" s="241" t="s">
        <v>4699</v>
      </c>
      <c r="V1029" s="241" t="s">
        <v>4700</v>
      </c>
      <c r="W1029" s="241"/>
    </row>
    <row r="1030" customHeight="1" spans="1:23">
      <c r="A1030" s="246">
        <v>830</v>
      </c>
      <c r="B1030" s="223" t="s">
        <v>4701</v>
      </c>
      <c r="C1030" s="222" t="s">
        <v>278</v>
      </c>
      <c r="D1030" s="222" t="s">
        <v>354</v>
      </c>
      <c r="E1030" s="222" t="s">
        <v>4696</v>
      </c>
      <c r="F1030" s="222" t="s">
        <v>910</v>
      </c>
      <c r="G1030" s="222" t="s">
        <v>642</v>
      </c>
      <c r="H1030" s="222" t="s">
        <v>337</v>
      </c>
      <c r="I1030" s="222" t="s">
        <v>354</v>
      </c>
      <c r="J1030" s="222">
        <v>60</v>
      </c>
      <c r="K1030" s="222">
        <v>50</v>
      </c>
      <c r="L1030" s="222">
        <v>90</v>
      </c>
      <c r="M1030" s="222">
        <v>80</v>
      </c>
      <c r="N1030" s="222">
        <v>120</v>
      </c>
      <c r="O1030" s="222">
        <v>60</v>
      </c>
      <c r="P1030" s="222">
        <v>75</v>
      </c>
      <c r="Q1030" s="242">
        <v>0.5</v>
      </c>
      <c r="R1030" s="243">
        <v>2.2</v>
      </c>
      <c r="S1030" s="244" t="s">
        <v>4702</v>
      </c>
      <c r="T1030" s="244" t="s">
        <v>4703</v>
      </c>
      <c r="U1030" s="244" t="s">
        <v>4699</v>
      </c>
      <c r="V1030" s="244" t="s">
        <v>4700</v>
      </c>
      <c r="W1030" s="244"/>
    </row>
    <row r="1031" customHeight="1" spans="1:23">
      <c r="A1031" s="247">
        <v>831</v>
      </c>
      <c r="B1031" s="221" t="s">
        <v>4704</v>
      </c>
      <c r="C1031" s="220" t="s">
        <v>262</v>
      </c>
      <c r="D1031" s="220" t="s">
        <v>354</v>
      </c>
      <c r="E1031" s="220" t="s">
        <v>4380</v>
      </c>
      <c r="F1031" s="220" t="s">
        <v>394</v>
      </c>
      <c r="G1031" s="220" t="s">
        <v>3838</v>
      </c>
      <c r="H1031" s="220" t="s">
        <v>442</v>
      </c>
      <c r="I1031" s="220" t="s">
        <v>354</v>
      </c>
      <c r="J1031" s="220">
        <v>42</v>
      </c>
      <c r="K1031" s="220">
        <v>40</v>
      </c>
      <c r="L1031" s="220">
        <v>55</v>
      </c>
      <c r="M1031" s="220">
        <v>40</v>
      </c>
      <c r="N1031" s="220">
        <v>45</v>
      </c>
      <c r="O1031" s="220">
        <v>48</v>
      </c>
      <c r="P1031" s="220">
        <v>255</v>
      </c>
      <c r="Q1031" s="239">
        <v>0.6</v>
      </c>
      <c r="R1031" s="240">
        <v>6</v>
      </c>
      <c r="S1031" s="241" t="s">
        <v>4705</v>
      </c>
      <c r="T1031" s="241" t="s">
        <v>4706</v>
      </c>
      <c r="U1031" s="241" t="s">
        <v>4707</v>
      </c>
      <c r="V1031" s="241" t="s">
        <v>4700</v>
      </c>
      <c r="W1031" s="241"/>
    </row>
    <row r="1032" customHeight="1" spans="1:23">
      <c r="A1032" s="246">
        <v>832</v>
      </c>
      <c r="B1032" s="223" t="s">
        <v>4708</v>
      </c>
      <c r="C1032" s="222" t="s">
        <v>262</v>
      </c>
      <c r="D1032" s="222" t="s">
        <v>354</v>
      </c>
      <c r="E1032" s="222" t="s">
        <v>4380</v>
      </c>
      <c r="F1032" s="222" t="s">
        <v>809</v>
      </c>
      <c r="G1032" s="222" t="s">
        <v>3838</v>
      </c>
      <c r="H1032" s="222" t="s">
        <v>442</v>
      </c>
      <c r="I1032" s="222" t="s">
        <v>354</v>
      </c>
      <c r="J1032" s="222">
        <v>72</v>
      </c>
      <c r="K1032" s="222">
        <v>80</v>
      </c>
      <c r="L1032" s="222">
        <v>100</v>
      </c>
      <c r="M1032" s="222">
        <v>60</v>
      </c>
      <c r="N1032" s="222">
        <v>90</v>
      </c>
      <c r="O1032" s="222">
        <v>88</v>
      </c>
      <c r="P1032" s="222">
        <v>127</v>
      </c>
      <c r="Q1032" s="242">
        <v>1.3</v>
      </c>
      <c r="R1032" s="243">
        <v>43</v>
      </c>
      <c r="S1032" s="244" t="s">
        <v>4709</v>
      </c>
      <c r="T1032" s="244" t="s">
        <v>4710</v>
      </c>
      <c r="U1032" s="244" t="s">
        <v>4707</v>
      </c>
      <c r="V1032" s="244" t="s">
        <v>4700</v>
      </c>
      <c r="W1032" s="244"/>
    </row>
    <row r="1033" customHeight="1" spans="1:23">
      <c r="A1033" s="247">
        <v>833</v>
      </c>
      <c r="B1033" s="221" t="s">
        <v>4711</v>
      </c>
      <c r="C1033" s="220" t="s">
        <v>277</v>
      </c>
      <c r="D1033" s="220" t="s">
        <v>354</v>
      </c>
      <c r="E1033" s="220" t="s">
        <v>2282</v>
      </c>
      <c r="F1033" s="220" t="s">
        <v>926</v>
      </c>
      <c r="G1033" s="220" t="s">
        <v>728</v>
      </c>
      <c r="H1033" s="220" t="s">
        <v>336</v>
      </c>
      <c r="I1033" s="220" t="s">
        <v>377</v>
      </c>
      <c r="J1033" s="220">
        <v>50</v>
      </c>
      <c r="K1033" s="220">
        <v>64</v>
      </c>
      <c r="L1033" s="220">
        <v>50</v>
      </c>
      <c r="M1033" s="220">
        <v>38</v>
      </c>
      <c r="N1033" s="220">
        <v>38</v>
      </c>
      <c r="O1033" s="220">
        <v>44</v>
      </c>
      <c r="P1033" s="220">
        <v>255</v>
      </c>
      <c r="Q1033" s="239">
        <v>0.3</v>
      </c>
      <c r="R1033" s="240">
        <v>8.5</v>
      </c>
      <c r="S1033" s="241" t="s">
        <v>4712</v>
      </c>
      <c r="T1033" s="241" t="s">
        <v>4713</v>
      </c>
      <c r="U1033" s="241" t="s">
        <v>4714</v>
      </c>
      <c r="V1033" s="241" t="s">
        <v>4715</v>
      </c>
      <c r="W1033" s="241"/>
    </row>
    <row r="1034" customHeight="1" spans="1:23">
      <c r="A1034" s="246">
        <v>834</v>
      </c>
      <c r="B1034" s="223" t="s">
        <v>4716</v>
      </c>
      <c r="C1034" s="222" t="s">
        <v>277</v>
      </c>
      <c r="D1034" s="222" t="s">
        <v>267</v>
      </c>
      <c r="E1034" s="222" t="s">
        <v>2282</v>
      </c>
      <c r="F1034" s="222" t="s">
        <v>926</v>
      </c>
      <c r="G1034" s="222" t="s">
        <v>728</v>
      </c>
      <c r="H1034" s="222" t="s">
        <v>336</v>
      </c>
      <c r="I1034" s="222" t="s">
        <v>377</v>
      </c>
      <c r="J1034" s="222">
        <v>90</v>
      </c>
      <c r="K1034" s="222">
        <v>115</v>
      </c>
      <c r="L1034" s="222">
        <v>90</v>
      </c>
      <c r="M1034" s="222">
        <v>48</v>
      </c>
      <c r="N1034" s="222">
        <v>68</v>
      </c>
      <c r="O1034" s="222">
        <v>74</v>
      </c>
      <c r="P1034" s="222">
        <v>75</v>
      </c>
      <c r="Q1034" s="242">
        <v>1</v>
      </c>
      <c r="R1034" s="243">
        <v>115.5</v>
      </c>
      <c r="S1034" s="244" t="s">
        <v>4717</v>
      </c>
      <c r="T1034" s="244" t="s">
        <v>4718</v>
      </c>
      <c r="U1034" s="244" t="s">
        <v>4714</v>
      </c>
      <c r="V1034" s="244" t="s">
        <v>4719</v>
      </c>
      <c r="W1034" s="244"/>
    </row>
    <row r="1035" customHeight="1" spans="1:23">
      <c r="A1035" s="247">
        <v>835</v>
      </c>
      <c r="B1035" s="221" t="s">
        <v>4720</v>
      </c>
      <c r="C1035" s="220" t="s">
        <v>279</v>
      </c>
      <c r="D1035" s="220" t="s">
        <v>354</v>
      </c>
      <c r="E1035" s="220" t="s">
        <v>4721</v>
      </c>
      <c r="F1035" s="220" t="s">
        <v>4721</v>
      </c>
      <c r="G1035" s="220" t="s">
        <v>703</v>
      </c>
      <c r="H1035" s="220" t="s">
        <v>442</v>
      </c>
      <c r="I1035" s="220" t="s">
        <v>354</v>
      </c>
      <c r="J1035" s="220">
        <v>59</v>
      </c>
      <c r="K1035" s="220">
        <v>45</v>
      </c>
      <c r="L1035" s="220">
        <v>50</v>
      </c>
      <c r="M1035" s="220">
        <v>40</v>
      </c>
      <c r="N1035" s="220">
        <v>50</v>
      </c>
      <c r="O1035" s="220">
        <v>26</v>
      </c>
      <c r="P1035" s="220">
        <v>255</v>
      </c>
      <c r="Q1035" s="239">
        <v>0.3</v>
      </c>
      <c r="R1035" s="240">
        <v>13.5</v>
      </c>
      <c r="S1035" s="241" t="s">
        <v>4722</v>
      </c>
      <c r="T1035" s="241" t="s">
        <v>4723</v>
      </c>
      <c r="U1035" s="241" t="s">
        <v>4724</v>
      </c>
      <c r="V1035" s="241" t="s">
        <v>4725</v>
      </c>
      <c r="W1035" s="241"/>
    </row>
    <row r="1036" customHeight="1" spans="1:23">
      <c r="A1036" s="246">
        <v>836</v>
      </c>
      <c r="B1036" s="223" t="s">
        <v>4726</v>
      </c>
      <c r="C1036" s="222" t="s">
        <v>279</v>
      </c>
      <c r="D1036" s="222" t="s">
        <v>354</v>
      </c>
      <c r="E1036" s="222" t="s">
        <v>2282</v>
      </c>
      <c r="F1036" s="222" t="s">
        <v>2282</v>
      </c>
      <c r="G1036" s="222" t="s">
        <v>607</v>
      </c>
      <c r="H1036" s="222" t="s">
        <v>442</v>
      </c>
      <c r="I1036" s="222" t="s">
        <v>354</v>
      </c>
      <c r="J1036" s="222">
        <v>69</v>
      </c>
      <c r="K1036" s="222">
        <v>90</v>
      </c>
      <c r="L1036" s="222">
        <v>60</v>
      </c>
      <c r="M1036" s="222">
        <v>90</v>
      </c>
      <c r="N1036" s="222">
        <v>60</v>
      </c>
      <c r="O1036" s="222">
        <v>121</v>
      </c>
      <c r="P1036" s="222">
        <v>45</v>
      </c>
      <c r="Q1036" s="242">
        <v>1</v>
      </c>
      <c r="R1036" s="243">
        <v>34</v>
      </c>
      <c r="S1036" s="244" t="s">
        <v>4727</v>
      </c>
      <c r="T1036" s="244" t="s">
        <v>4728</v>
      </c>
      <c r="U1036" s="244" t="s">
        <v>4724</v>
      </c>
      <c r="V1036" s="244" t="s">
        <v>4725</v>
      </c>
      <c r="W1036" s="244"/>
    </row>
    <row r="1037" customHeight="1" spans="1:23">
      <c r="A1037" s="247">
        <v>837</v>
      </c>
      <c r="B1037" s="221" t="s">
        <v>4729</v>
      </c>
      <c r="C1037" s="220" t="s">
        <v>267</v>
      </c>
      <c r="D1037" s="220" t="s">
        <v>354</v>
      </c>
      <c r="E1037" s="220" t="s">
        <v>4730</v>
      </c>
      <c r="F1037" s="220" t="s">
        <v>2835</v>
      </c>
      <c r="G1037" s="220" t="s">
        <v>583</v>
      </c>
      <c r="H1037" s="220" t="s">
        <v>856</v>
      </c>
      <c r="I1037" s="220" t="s">
        <v>354</v>
      </c>
      <c r="J1037" s="220">
        <v>30</v>
      </c>
      <c r="K1037" s="220">
        <v>40</v>
      </c>
      <c r="L1037" s="220">
        <v>50</v>
      </c>
      <c r="M1037" s="220">
        <v>40</v>
      </c>
      <c r="N1037" s="220">
        <v>50</v>
      </c>
      <c r="O1037" s="220">
        <v>30</v>
      </c>
      <c r="P1037" s="220">
        <v>255</v>
      </c>
      <c r="Q1037" s="239">
        <v>0.3</v>
      </c>
      <c r="R1037" s="240">
        <v>12</v>
      </c>
      <c r="S1037" s="241" t="s">
        <v>4731</v>
      </c>
      <c r="T1037" s="241" t="s">
        <v>4732</v>
      </c>
      <c r="U1037" s="241" t="s">
        <v>4733</v>
      </c>
      <c r="V1037" s="241" t="s">
        <v>1810</v>
      </c>
      <c r="W1037" s="241"/>
    </row>
    <row r="1038" customHeight="1" spans="1:23">
      <c r="A1038" s="246">
        <v>838</v>
      </c>
      <c r="B1038" s="223" t="s">
        <v>4734</v>
      </c>
      <c r="C1038" s="222" t="s">
        <v>267</v>
      </c>
      <c r="D1038" s="222" t="s">
        <v>276</v>
      </c>
      <c r="E1038" s="222" t="s">
        <v>4730</v>
      </c>
      <c r="F1038" s="222" t="s">
        <v>886</v>
      </c>
      <c r="G1038" s="222" t="s">
        <v>583</v>
      </c>
      <c r="H1038" s="222" t="s">
        <v>856</v>
      </c>
      <c r="I1038" s="222" t="s">
        <v>354</v>
      </c>
      <c r="J1038" s="222">
        <v>80</v>
      </c>
      <c r="K1038" s="222">
        <v>60</v>
      </c>
      <c r="L1038" s="222">
        <v>90</v>
      </c>
      <c r="M1038" s="222">
        <v>60</v>
      </c>
      <c r="N1038" s="222">
        <v>70</v>
      </c>
      <c r="O1038" s="222">
        <v>50</v>
      </c>
      <c r="P1038" s="222">
        <v>120</v>
      </c>
      <c r="Q1038" s="242">
        <v>1.1</v>
      </c>
      <c r="R1038" s="243">
        <v>78</v>
      </c>
      <c r="S1038" s="244" t="s">
        <v>4735</v>
      </c>
      <c r="T1038" s="244" t="s">
        <v>4736</v>
      </c>
      <c r="U1038" s="244" t="s">
        <v>4733</v>
      </c>
      <c r="V1038" s="244" t="s">
        <v>4737</v>
      </c>
      <c r="W1038" s="244"/>
    </row>
    <row r="1039" customHeight="1" spans="1:23">
      <c r="A1039" s="247">
        <v>839</v>
      </c>
      <c r="B1039" s="221" t="s">
        <v>4738</v>
      </c>
      <c r="C1039" s="220" t="s">
        <v>267</v>
      </c>
      <c r="D1039" s="220" t="s">
        <v>276</v>
      </c>
      <c r="E1039" s="220" t="s">
        <v>4730</v>
      </c>
      <c r="F1039" s="220" t="s">
        <v>886</v>
      </c>
      <c r="G1039" s="220" t="s">
        <v>583</v>
      </c>
      <c r="H1039" s="220" t="s">
        <v>856</v>
      </c>
      <c r="I1039" s="220" t="s">
        <v>354</v>
      </c>
      <c r="J1039" s="220">
        <v>110</v>
      </c>
      <c r="K1039" s="220">
        <v>80</v>
      </c>
      <c r="L1039" s="220">
        <v>120</v>
      </c>
      <c r="M1039" s="220">
        <v>80</v>
      </c>
      <c r="N1039" s="220">
        <v>90</v>
      </c>
      <c r="O1039" s="220">
        <v>30</v>
      </c>
      <c r="P1039" s="220">
        <v>45</v>
      </c>
      <c r="Q1039" s="239">
        <v>2.8</v>
      </c>
      <c r="R1039" s="240">
        <v>310.5</v>
      </c>
      <c r="S1039" s="241" t="s">
        <v>4739</v>
      </c>
      <c r="T1039" s="241" t="s">
        <v>4740</v>
      </c>
      <c r="U1039" s="241" t="s">
        <v>4733</v>
      </c>
      <c r="V1039" s="241" t="s">
        <v>4737</v>
      </c>
      <c r="W1039" s="241"/>
    </row>
    <row r="1040" customHeight="1" spans="1:23">
      <c r="A1040" s="246">
        <v>840</v>
      </c>
      <c r="B1040" s="223" t="s">
        <v>4741</v>
      </c>
      <c r="C1040" s="222" t="s">
        <v>278</v>
      </c>
      <c r="D1040" s="222" t="s">
        <v>282</v>
      </c>
      <c r="E1040" s="222" t="s">
        <v>4742</v>
      </c>
      <c r="F1040" s="222" t="s">
        <v>449</v>
      </c>
      <c r="G1040" s="222" t="s">
        <v>3838</v>
      </c>
      <c r="H1040" s="222" t="s">
        <v>337</v>
      </c>
      <c r="I1040" s="222" t="s">
        <v>282</v>
      </c>
      <c r="J1040" s="222">
        <v>40</v>
      </c>
      <c r="K1040" s="222">
        <v>40</v>
      </c>
      <c r="L1040" s="222">
        <v>80</v>
      </c>
      <c r="M1040" s="222">
        <v>40</v>
      </c>
      <c r="N1040" s="222">
        <v>40</v>
      </c>
      <c r="O1040" s="222">
        <v>20</v>
      </c>
      <c r="P1040" s="222">
        <v>255</v>
      </c>
      <c r="Q1040" s="242">
        <v>0.2</v>
      </c>
      <c r="R1040" s="243">
        <v>0.5</v>
      </c>
      <c r="S1040" s="244" t="s">
        <v>4743</v>
      </c>
      <c r="T1040" s="244" t="s">
        <v>4744</v>
      </c>
      <c r="U1040" s="244" t="s">
        <v>4745</v>
      </c>
      <c r="V1040" s="244" t="s">
        <v>4746</v>
      </c>
      <c r="W1040" s="244"/>
    </row>
    <row r="1041" customHeight="1" spans="1:23">
      <c r="A1041" s="247">
        <v>841</v>
      </c>
      <c r="B1041" s="221" t="s">
        <v>4747</v>
      </c>
      <c r="C1041" s="220" t="s">
        <v>278</v>
      </c>
      <c r="D1041" s="220" t="s">
        <v>282</v>
      </c>
      <c r="E1041" s="220" t="s">
        <v>4742</v>
      </c>
      <c r="F1041" s="220" t="s">
        <v>449</v>
      </c>
      <c r="G1041" s="220" t="s">
        <v>441</v>
      </c>
      <c r="H1041" s="220" t="s">
        <v>337</v>
      </c>
      <c r="I1041" s="220" t="s">
        <v>282</v>
      </c>
      <c r="J1041" s="220">
        <v>70</v>
      </c>
      <c r="K1041" s="220">
        <v>110</v>
      </c>
      <c r="L1041" s="220">
        <v>80</v>
      </c>
      <c r="M1041" s="220">
        <v>95</v>
      </c>
      <c r="N1041" s="220">
        <v>60</v>
      </c>
      <c r="O1041" s="220">
        <v>70</v>
      </c>
      <c r="P1041" s="220">
        <v>45</v>
      </c>
      <c r="Q1041" s="239">
        <v>0.3</v>
      </c>
      <c r="R1041" s="240">
        <v>1</v>
      </c>
      <c r="S1041" s="241" t="s">
        <v>4748</v>
      </c>
      <c r="T1041" s="241" t="s">
        <v>4749</v>
      </c>
      <c r="U1041" s="241" t="s">
        <v>4745</v>
      </c>
      <c r="V1041" s="241" t="s">
        <v>4750</v>
      </c>
      <c r="W1041" s="241"/>
    </row>
    <row r="1042" customHeight="1" spans="1:23">
      <c r="A1042" s="246">
        <v>842</v>
      </c>
      <c r="B1042" s="223" t="s">
        <v>4751</v>
      </c>
      <c r="C1042" s="222" t="s">
        <v>278</v>
      </c>
      <c r="D1042" s="222" t="s">
        <v>282</v>
      </c>
      <c r="E1042" s="222" t="s">
        <v>4742</v>
      </c>
      <c r="F1042" s="222" t="s">
        <v>449</v>
      </c>
      <c r="G1042" s="222" t="s">
        <v>352</v>
      </c>
      <c r="H1042" s="222" t="s">
        <v>337</v>
      </c>
      <c r="I1042" s="222" t="s">
        <v>282</v>
      </c>
      <c r="J1042" s="222">
        <v>110</v>
      </c>
      <c r="K1042" s="222">
        <v>85</v>
      </c>
      <c r="L1042" s="222">
        <v>80</v>
      </c>
      <c r="M1042" s="222">
        <v>100</v>
      </c>
      <c r="N1042" s="222">
        <v>80</v>
      </c>
      <c r="O1042" s="222">
        <v>30</v>
      </c>
      <c r="P1042" s="222">
        <v>45</v>
      </c>
      <c r="Q1042" s="242">
        <v>0.4</v>
      </c>
      <c r="R1042" s="243">
        <v>13</v>
      </c>
      <c r="S1042" s="244" t="s">
        <v>4752</v>
      </c>
      <c r="T1042" s="244" t="s">
        <v>4753</v>
      </c>
      <c r="U1042" s="244" t="s">
        <v>4745</v>
      </c>
      <c r="V1042" s="244" t="s">
        <v>4746</v>
      </c>
      <c r="W1042" s="244"/>
    </row>
    <row r="1043" customHeight="1" spans="1:23">
      <c r="A1043" s="247">
        <v>843</v>
      </c>
      <c r="B1043" s="221" t="s">
        <v>4754</v>
      </c>
      <c r="C1043" s="220" t="s">
        <v>266</v>
      </c>
      <c r="D1043" s="220" t="s">
        <v>354</v>
      </c>
      <c r="E1043" s="220" t="s">
        <v>4755</v>
      </c>
      <c r="F1043" s="220" t="s">
        <v>399</v>
      </c>
      <c r="G1043" s="220" t="s">
        <v>511</v>
      </c>
      <c r="H1043" s="220" t="s">
        <v>442</v>
      </c>
      <c r="I1043" s="220" t="s">
        <v>282</v>
      </c>
      <c r="J1043" s="220">
        <v>52</v>
      </c>
      <c r="K1043" s="220">
        <v>57</v>
      </c>
      <c r="L1043" s="220">
        <v>75</v>
      </c>
      <c r="M1043" s="220">
        <v>35</v>
      </c>
      <c r="N1043" s="220">
        <v>50</v>
      </c>
      <c r="O1043" s="220">
        <v>46</v>
      </c>
      <c r="P1043" s="220">
        <v>255</v>
      </c>
      <c r="Q1043" s="239">
        <v>2.2</v>
      </c>
      <c r="R1043" s="240">
        <v>7.6</v>
      </c>
      <c r="S1043" s="241" t="s">
        <v>4756</v>
      </c>
      <c r="T1043" s="241" t="s">
        <v>4757</v>
      </c>
      <c r="U1043" s="241" t="s">
        <v>4758</v>
      </c>
      <c r="V1043" s="241" t="s">
        <v>4759</v>
      </c>
      <c r="W1043" s="241"/>
    </row>
    <row r="1044" customHeight="1" spans="1:23">
      <c r="A1044" s="246">
        <v>844</v>
      </c>
      <c r="B1044" s="223" t="s">
        <v>4760</v>
      </c>
      <c r="C1044" s="222" t="s">
        <v>266</v>
      </c>
      <c r="D1044" s="222" t="s">
        <v>354</v>
      </c>
      <c r="E1044" s="222" t="s">
        <v>4755</v>
      </c>
      <c r="F1044" s="222" t="s">
        <v>399</v>
      </c>
      <c r="G1044" s="222" t="s">
        <v>511</v>
      </c>
      <c r="H1044" s="222" t="s">
        <v>442</v>
      </c>
      <c r="I1044" s="222" t="s">
        <v>282</v>
      </c>
      <c r="J1044" s="222">
        <v>72</v>
      </c>
      <c r="K1044" s="222">
        <v>107</v>
      </c>
      <c r="L1044" s="222">
        <v>125</v>
      </c>
      <c r="M1044" s="222">
        <v>65</v>
      </c>
      <c r="N1044" s="222">
        <v>70</v>
      </c>
      <c r="O1044" s="222">
        <v>71</v>
      </c>
      <c r="P1044" s="222">
        <v>120</v>
      </c>
      <c r="Q1044" s="242">
        <v>3.8</v>
      </c>
      <c r="R1044" s="243">
        <v>65.5</v>
      </c>
      <c r="S1044" s="244" t="s">
        <v>4761</v>
      </c>
      <c r="T1044" s="244" t="s">
        <v>4762</v>
      </c>
      <c r="U1044" s="244" t="s">
        <v>4758</v>
      </c>
      <c r="V1044" s="244" t="s">
        <v>4759</v>
      </c>
      <c r="W1044" s="244"/>
    </row>
    <row r="1045" customHeight="1" spans="1:23">
      <c r="A1045" s="247">
        <v>845</v>
      </c>
      <c r="B1045" s="221" t="s">
        <v>4763</v>
      </c>
      <c r="C1045" s="220" t="s">
        <v>264</v>
      </c>
      <c r="D1045" s="220" t="s">
        <v>277</v>
      </c>
      <c r="E1045" s="220" t="s">
        <v>4764</v>
      </c>
      <c r="F1045" s="220" t="s">
        <v>4764</v>
      </c>
      <c r="G1045" s="220" t="s">
        <v>4764</v>
      </c>
      <c r="H1045" s="220" t="s">
        <v>377</v>
      </c>
      <c r="I1045" s="220" t="s">
        <v>264</v>
      </c>
      <c r="J1045" s="220">
        <v>70</v>
      </c>
      <c r="K1045" s="220">
        <v>85</v>
      </c>
      <c r="L1045" s="220">
        <v>55</v>
      </c>
      <c r="M1045" s="220">
        <v>85</v>
      </c>
      <c r="N1045" s="220">
        <v>95</v>
      </c>
      <c r="O1045" s="220">
        <v>85</v>
      </c>
      <c r="P1045" s="220">
        <v>45</v>
      </c>
      <c r="Q1045" s="239">
        <v>0.8</v>
      </c>
      <c r="R1045" s="240">
        <v>18</v>
      </c>
      <c r="S1045" s="241" t="s">
        <v>4765</v>
      </c>
      <c r="T1045" s="241" t="s">
        <v>4766</v>
      </c>
      <c r="U1045" s="241" t="s">
        <v>4767</v>
      </c>
      <c r="V1045" s="241" t="s">
        <v>953</v>
      </c>
      <c r="W1045" s="241"/>
    </row>
    <row r="1046" customHeight="1" spans="1:23">
      <c r="A1046" s="246">
        <v>846</v>
      </c>
      <c r="B1046" s="223" t="s">
        <v>4768</v>
      </c>
      <c r="C1046" s="222" t="s">
        <v>277</v>
      </c>
      <c r="D1046" s="222" t="s">
        <v>354</v>
      </c>
      <c r="E1046" s="222" t="s">
        <v>728</v>
      </c>
      <c r="F1046" s="222" t="s">
        <v>728</v>
      </c>
      <c r="G1046" s="222" t="s">
        <v>4769</v>
      </c>
      <c r="H1046" s="222" t="s">
        <v>1202</v>
      </c>
      <c r="I1046" s="222" t="s">
        <v>354</v>
      </c>
      <c r="J1046" s="222">
        <v>41</v>
      </c>
      <c r="K1046" s="222">
        <v>63</v>
      </c>
      <c r="L1046" s="222">
        <v>40</v>
      </c>
      <c r="M1046" s="222">
        <v>40</v>
      </c>
      <c r="N1046" s="222">
        <v>30</v>
      </c>
      <c r="O1046" s="222">
        <v>66</v>
      </c>
      <c r="P1046" s="222">
        <v>255</v>
      </c>
      <c r="Q1046" s="242">
        <v>0.5</v>
      </c>
      <c r="R1046" s="243">
        <v>1</v>
      </c>
      <c r="S1046" s="244" t="s">
        <v>4770</v>
      </c>
      <c r="T1046" s="244" t="s">
        <v>4771</v>
      </c>
      <c r="U1046" s="244" t="s">
        <v>4772</v>
      </c>
      <c r="V1046" s="244" t="s">
        <v>4773</v>
      </c>
      <c r="W1046" s="244"/>
    </row>
    <row r="1047" customHeight="1" spans="1:23">
      <c r="A1047" s="247">
        <v>847</v>
      </c>
      <c r="B1047" s="221" t="s">
        <v>4774</v>
      </c>
      <c r="C1047" s="220" t="s">
        <v>277</v>
      </c>
      <c r="D1047" s="220" t="s">
        <v>354</v>
      </c>
      <c r="E1047" s="220" t="s">
        <v>728</v>
      </c>
      <c r="F1047" s="220" t="s">
        <v>728</v>
      </c>
      <c r="G1047" s="220" t="s">
        <v>4769</v>
      </c>
      <c r="H1047" s="220" t="s">
        <v>1202</v>
      </c>
      <c r="I1047" s="220" t="s">
        <v>354</v>
      </c>
      <c r="J1047" s="220">
        <v>61</v>
      </c>
      <c r="K1047" s="220">
        <v>123</v>
      </c>
      <c r="L1047" s="220">
        <v>60</v>
      </c>
      <c r="M1047" s="220">
        <v>60</v>
      </c>
      <c r="N1047" s="220">
        <v>50</v>
      </c>
      <c r="O1047" s="220">
        <v>136</v>
      </c>
      <c r="P1047" s="220">
        <v>60</v>
      </c>
      <c r="Q1047" s="239">
        <v>1.3</v>
      </c>
      <c r="R1047" s="240">
        <v>30</v>
      </c>
      <c r="S1047" s="241" t="s">
        <v>4775</v>
      </c>
      <c r="T1047" s="241" t="s">
        <v>4776</v>
      </c>
      <c r="U1047" s="241" t="s">
        <v>4772</v>
      </c>
      <c r="V1047" s="241" t="s">
        <v>4777</v>
      </c>
      <c r="W1047" s="241"/>
    </row>
    <row r="1048" customHeight="1" spans="1:23">
      <c r="A1048" s="246">
        <v>848</v>
      </c>
      <c r="B1048" s="223" t="s">
        <v>4778</v>
      </c>
      <c r="C1048" s="222" t="s">
        <v>279</v>
      </c>
      <c r="D1048" s="222" t="s">
        <v>265</v>
      </c>
      <c r="E1048" s="222" t="s">
        <v>703</v>
      </c>
      <c r="F1048" s="222" t="s">
        <v>488</v>
      </c>
      <c r="G1048" s="222" t="s">
        <v>2793</v>
      </c>
      <c r="H1048" s="222" t="s">
        <v>543</v>
      </c>
      <c r="I1048" s="222" t="s">
        <v>354</v>
      </c>
      <c r="J1048" s="222">
        <v>40</v>
      </c>
      <c r="K1048" s="222">
        <v>38</v>
      </c>
      <c r="L1048" s="222">
        <v>35</v>
      </c>
      <c r="M1048" s="222">
        <v>54</v>
      </c>
      <c r="N1048" s="222">
        <v>35</v>
      </c>
      <c r="O1048" s="222">
        <v>40</v>
      </c>
      <c r="P1048" s="222">
        <v>75</v>
      </c>
      <c r="Q1048" s="242">
        <v>0.4</v>
      </c>
      <c r="R1048" s="243">
        <v>11</v>
      </c>
      <c r="S1048" s="244" t="s">
        <v>4779</v>
      </c>
      <c r="T1048" s="244" t="s">
        <v>4780</v>
      </c>
      <c r="U1048" s="244" t="s">
        <v>4781</v>
      </c>
      <c r="V1048" s="244"/>
      <c r="W1048" s="244"/>
    </row>
    <row r="1049" customHeight="1" spans="1:23">
      <c r="A1049" s="247">
        <v>849</v>
      </c>
      <c r="B1049" s="221" t="s">
        <v>4782</v>
      </c>
      <c r="C1049" s="220" t="s">
        <v>279</v>
      </c>
      <c r="D1049" s="220" t="s">
        <v>265</v>
      </c>
      <c r="E1049" s="220" t="s">
        <v>4783</v>
      </c>
      <c r="F1049" s="220" t="s">
        <v>1572</v>
      </c>
      <c r="G1049" s="220" t="s">
        <v>696</v>
      </c>
      <c r="H1049" s="220" t="s">
        <v>791</v>
      </c>
      <c r="I1049" s="220" t="s">
        <v>354</v>
      </c>
      <c r="J1049" s="220">
        <v>75</v>
      </c>
      <c r="K1049" s="220">
        <v>98</v>
      </c>
      <c r="L1049" s="220">
        <v>70</v>
      </c>
      <c r="M1049" s="220">
        <v>114</v>
      </c>
      <c r="N1049" s="220">
        <v>70</v>
      </c>
      <c r="O1049" s="220">
        <v>75</v>
      </c>
      <c r="P1049" s="220">
        <v>45</v>
      </c>
      <c r="Q1049" s="239">
        <v>1.6</v>
      </c>
      <c r="R1049" s="240">
        <v>40</v>
      </c>
      <c r="S1049" s="241" t="s">
        <v>4784</v>
      </c>
      <c r="T1049" s="241" t="s">
        <v>4785</v>
      </c>
      <c r="U1049" s="241" t="s">
        <v>4781</v>
      </c>
      <c r="V1049" s="241" t="s">
        <v>4725</v>
      </c>
      <c r="W1049" s="241"/>
    </row>
    <row r="1050" customHeight="1" spans="1:23">
      <c r="A1050" s="247">
        <v>849.1</v>
      </c>
      <c r="B1050" s="221" t="s">
        <v>4786</v>
      </c>
      <c r="C1050" s="220" t="s">
        <v>279</v>
      </c>
      <c r="D1050" s="220" t="s">
        <v>265</v>
      </c>
      <c r="E1050" s="220" t="s">
        <v>4783</v>
      </c>
      <c r="F1050" s="220" t="s">
        <v>2227</v>
      </c>
      <c r="G1050" s="220" t="s">
        <v>696</v>
      </c>
      <c r="H1050" s="220" t="s">
        <v>791</v>
      </c>
      <c r="I1050" s="220" t="s">
        <v>354</v>
      </c>
      <c r="J1050" s="220">
        <v>75</v>
      </c>
      <c r="K1050" s="220">
        <v>98</v>
      </c>
      <c r="L1050" s="220">
        <v>70</v>
      </c>
      <c r="M1050" s="220">
        <v>114</v>
      </c>
      <c r="N1050" s="220">
        <v>70</v>
      </c>
      <c r="O1050" s="220">
        <v>75</v>
      </c>
      <c r="P1050" s="220">
        <v>45</v>
      </c>
      <c r="Q1050" s="239">
        <v>1.6</v>
      </c>
      <c r="R1050" s="240">
        <v>40</v>
      </c>
      <c r="S1050" s="241" t="s">
        <v>4787</v>
      </c>
      <c r="T1050" s="241" t="s">
        <v>4788</v>
      </c>
      <c r="U1050" s="241" t="s">
        <v>4781</v>
      </c>
      <c r="V1050" s="241" t="s">
        <v>4725</v>
      </c>
      <c r="W1050" s="241"/>
    </row>
    <row r="1051" customHeight="1" spans="1:23">
      <c r="A1051" s="246">
        <v>850</v>
      </c>
      <c r="B1051" s="223" t="s">
        <v>4789</v>
      </c>
      <c r="C1051" s="222" t="s">
        <v>276</v>
      </c>
      <c r="D1051" s="222" t="s">
        <v>268</v>
      </c>
      <c r="E1051" s="222" t="s">
        <v>583</v>
      </c>
      <c r="F1051" s="222" t="s">
        <v>2305</v>
      </c>
      <c r="G1051" s="222" t="s">
        <v>886</v>
      </c>
      <c r="H1051" s="222" t="s">
        <v>268</v>
      </c>
      <c r="I1051" s="222" t="s">
        <v>354</v>
      </c>
      <c r="J1051" s="222">
        <v>50</v>
      </c>
      <c r="K1051" s="222">
        <v>65</v>
      </c>
      <c r="L1051" s="222">
        <v>45</v>
      </c>
      <c r="M1051" s="222">
        <v>50</v>
      </c>
      <c r="N1051" s="222">
        <v>50</v>
      </c>
      <c r="O1051" s="222">
        <v>45</v>
      </c>
      <c r="P1051" s="222">
        <v>190</v>
      </c>
      <c r="Q1051" s="242">
        <v>0.7</v>
      </c>
      <c r="R1051" s="243">
        <v>1</v>
      </c>
      <c r="S1051" s="244" t="s">
        <v>4790</v>
      </c>
      <c r="T1051" s="244" t="s">
        <v>4791</v>
      </c>
      <c r="U1051" s="244" t="s">
        <v>4792</v>
      </c>
      <c r="V1051" s="244" t="s">
        <v>4793</v>
      </c>
      <c r="W1051" s="244"/>
    </row>
    <row r="1052" customHeight="1" spans="1:23">
      <c r="A1052" s="247">
        <v>851</v>
      </c>
      <c r="B1052" s="221" t="s">
        <v>4794</v>
      </c>
      <c r="C1052" s="220" t="s">
        <v>276</v>
      </c>
      <c r="D1052" s="220" t="s">
        <v>268</v>
      </c>
      <c r="E1052" s="220" t="s">
        <v>583</v>
      </c>
      <c r="F1052" s="220" t="s">
        <v>2305</v>
      </c>
      <c r="G1052" s="220" t="s">
        <v>886</v>
      </c>
      <c r="H1052" s="220" t="s">
        <v>268</v>
      </c>
      <c r="I1052" s="220" t="s">
        <v>354</v>
      </c>
      <c r="J1052" s="220">
        <v>100</v>
      </c>
      <c r="K1052" s="220">
        <v>115</v>
      </c>
      <c r="L1052" s="220">
        <v>65</v>
      </c>
      <c r="M1052" s="220">
        <v>90</v>
      </c>
      <c r="N1052" s="220">
        <v>90</v>
      </c>
      <c r="O1052" s="220">
        <v>65</v>
      </c>
      <c r="P1052" s="220">
        <v>75</v>
      </c>
      <c r="Q1052" s="239">
        <v>3</v>
      </c>
      <c r="R1052" s="240">
        <v>120</v>
      </c>
      <c r="S1052" s="241" t="s">
        <v>4795</v>
      </c>
      <c r="T1052" s="241" t="s">
        <v>4796</v>
      </c>
      <c r="U1052" s="241" t="s">
        <v>4792</v>
      </c>
      <c r="V1052" s="241" t="s">
        <v>4793</v>
      </c>
      <c r="W1052" s="241"/>
    </row>
    <row r="1053" customHeight="1" spans="1:23">
      <c r="A1053" s="246">
        <v>852</v>
      </c>
      <c r="B1053" s="223" t="s">
        <v>4797</v>
      </c>
      <c r="C1053" s="222" t="s">
        <v>263</v>
      </c>
      <c r="D1053" s="222" t="s">
        <v>354</v>
      </c>
      <c r="E1053" s="222" t="s">
        <v>715</v>
      </c>
      <c r="F1053" s="222" t="s">
        <v>715</v>
      </c>
      <c r="G1053" s="222" t="s">
        <v>696</v>
      </c>
      <c r="H1053" s="222" t="s">
        <v>377</v>
      </c>
      <c r="I1053" s="222" t="s">
        <v>791</v>
      </c>
      <c r="J1053" s="222">
        <v>50</v>
      </c>
      <c r="K1053" s="222">
        <v>68</v>
      </c>
      <c r="L1053" s="222">
        <v>60</v>
      </c>
      <c r="M1053" s="222">
        <v>50</v>
      </c>
      <c r="N1053" s="222">
        <v>50</v>
      </c>
      <c r="O1053" s="222">
        <v>32</v>
      </c>
      <c r="P1053" s="222">
        <v>180</v>
      </c>
      <c r="Q1053" s="242">
        <v>0.6</v>
      </c>
      <c r="R1053" s="243">
        <v>4</v>
      </c>
      <c r="S1053" s="244" t="s">
        <v>4798</v>
      </c>
      <c r="T1053" s="244" t="s">
        <v>4799</v>
      </c>
      <c r="U1053" s="244" t="s">
        <v>4800</v>
      </c>
      <c r="V1053" s="244" t="s">
        <v>4801</v>
      </c>
      <c r="W1053" s="244"/>
    </row>
    <row r="1054" customHeight="1" spans="1:23">
      <c r="A1054" s="247">
        <v>853</v>
      </c>
      <c r="B1054" s="221" t="s">
        <v>4802</v>
      </c>
      <c r="C1054" s="220" t="s">
        <v>263</v>
      </c>
      <c r="D1054" s="220" t="s">
        <v>354</v>
      </c>
      <c r="E1054" s="220" t="s">
        <v>715</v>
      </c>
      <c r="F1054" s="220" t="s">
        <v>715</v>
      </c>
      <c r="G1054" s="220" t="s">
        <v>696</v>
      </c>
      <c r="H1054" s="220" t="s">
        <v>377</v>
      </c>
      <c r="I1054" s="220" t="s">
        <v>791</v>
      </c>
      <c r="J1054" s="220">
        <v>80</v>
      </c>
      <c r="K1054" s="220">
        <v>118</v>
      </c>
      <c r="L1054" s="220">
        <v>90</v>
      </c>
      <c r="M1054" s="220">
        <v>70</v>
      </c>
      <c r="N1054" s="220">
        <v>80</v>
      </c>
      <c r="O1054" s="220">
        <v>42</v>
      </c>
      <c r="P1054" s="220">
        <v>45</v>
      </c>
      <c r="Q1054" s="239">
        <v>1.6</v>
      </c>
      <c r="R1054" s="240">
        <v>39</v>
      </c>
      <c r="S1054" s="241" t="s">
        <v>4803</v>
      </c>
      <c r="T1054" s="241" t="s">
        <v>4804</v>
      </c>
      <c r="U1054" s="241" t="s">
        <v>4800</v>
      </c>
      <c r="V1054" s="241" t="s">
        <v>4805</v>
      </c>
      <c r="W1054" s="241"/>
    </row>
    <row r="1055" customHeight="1" spans="1:23">
      <c r="A1055" s="246">
        <v>854</v>
      </c>
      <c r="B1055" s="223" t="s">
        <v>4806</v>
      </c>
      <c r="C1055" s="222" t="s">
        <v>269</v>
      </c>
      <c r="D1055" s="222" t="s">
        <v>354</v>
      </c>
      <c r="E1055" s="222" t="s">
        <v>1037</v>
      </c>
      <c r="F1055" s="222" t="s">
        <v>1037</v>
      </c>
      <c r="G1055" s="222" t="s">
        <v>1029</v>
      </c>
      <c r="H1055" s="222" t="s">
        <v>856</v>
      </c>
      <c r="I1055" s="222" t="s">
        <v>981</v>
      </c>
      <c r="J1055" s="222">
        <v>40</v>
      </c>
      <c r="K1055" s="222">
        <v>45</v>
      </c>
      <c r="L1055" s="222">
        <v>45</v>
      </c>
      <c r="M1055" s="222">
        <v>74</v>
      </c>
      <c r="N1055" s="222">
        <v>54</v>
      </c>
      <c r="O1055" s="222">
        <v>50</v>
      </c>
      <c r="P1055" s="222">
        <v>120</v>
      </c>
      <c r="Q1055" s="242">
        <v>0.1</v>
      </c>
      <c r="R1055" s="243">
        <v>0.2</v>
      </c>
      <c r="S1055" s="244" t="s">
        <v>4807</v>
      </c>
      <c r="T1055" s="244" t="s">
        <v>4808</v>
      </c>
      <c r="U1055" s="244" t="s">
        <v>4809</v>
      </c>
      <c r="V1055" s="244" t="s">
        <v>3440</v>
      </c>
      <c r="W1055" s="244"/>
    </row>
    <row r="1056" customHeight="1" spans="1:23">
      <c r="A1056" s="247">
        <v>855</v>
      </c>
      <c r="B1056" s="221" t="s">
        <v>4810</v>
      </c>
      <c r="C1056" s="220" t="s">
        <v>269</v>
      </c>
      <c r="D1056" s="220" t="s">
        <v>354</v>
      </c>
      <c r="E1056" s="220" t="s">
        <v>1037</v>
      </c>
      <c r="F1056" s="220" t="s">
        <v>1037</v>
      </c>
      <c r="G1056" s="220" t="s">
        <v>1029</v>
      </c>
      <c r="H1056" s="220" t="s">
        <v>856</v>
      </c>
      <c r="I1056" s="220" t="s">
        <v>981</v>
      </c>
      <c r="J1056" s="220">
        <v>60</v>
      </c>
      <c r="K1056" s="220">
        <v>65</v>
      </c>
      <c r="L1056" s="220">
        <v>65</v>
      </c>
      <c r="M1056" s="220">
        <v>134</v>
      </c>
      <c r="N1056" s="220">
        <v>114</v>
      </c>
      <c r="O1056" s="220">
        <v>70</v>
      </c>
      <c r="P1056" s="220">
        <v>60</v>
      </c>
      <c r="Q1056" s="239">
        <v>0.2</v>
      </c>
      <c r="R1056" s="240">
        <v>0.4</v>
      </c>
      <c r="S1056" s="241" t="s">
        <v>4811</v>
      </c>
      <c r="T1056" s="241" t="s">
        <v>4812</v>
      </c>
      <c r="U1056" s="241" t="s">
        <v>4809</v>
      </c>
      <c r="V1056" s="241" t="s">
        <v>3440</v>
      </c>
      <c r="W1056" s="241"/>
    </row>
    <row r="1057" customHeight="1" spans="1:23">
      <c r="A1057" s="246">
        <v>856</v>
      </c>
      <c r="B1057" s="223" t="s">
        <v>4813</v>
      </c>
      <c r="C1057" s="222" t="s">
        <v>280</v>
      </c>
      <c r="D1057" s="222" t="s">
        <v>354</v>
      </c>
      <c r="E1057" s="222" t="s">
        <v>1169</v>
      </c>
      <c r="F1057" s="222" t="s">
        <v>894</v>
      </c>
      <c r="G1057" s="222" t="s">
        <v>581</v>
      </c>
      <c r="H1057" s="222" t="s">
        <v>284</v>
      </c>
      <c r="I1057" s="222" t="s">
        <v>354</v>
      </c>
      <c r="J1057" s="222">
        <v>42</v>
      </c>
      <c r="K1057" s="222">
        <v>30</v>
      </c>
      <c r="L1057" s="222">
        <v>45</v>
      </c>
      <c r="M1057" s="222">
        <v>56</v>
      </c>
      <c r="N1057" s="222">
        <v>53</v>
      </c>
      <c r="O1057" s="222">
        <v>39</v>
      </c>
      <c r="P1057" s="222">
        <v>235</v>
      </c>
      <c r="Q1057" s="242">
        <v>0.4</v>
      </c>
      <c r="R1057" s="243">
        <v>3.4</v>
      </c>
      <c r="S1057" s="244" t="s">
        <v>4814</v>
      </c>
      <c r="T1057" s="244" t="s">
        <v>4815</v>
      </c>
      <c r="U1057" s="244" t="s">
        <v>4816</v>
      </c>
      <c r="V1057" s="244" t="s">
        <v>898</v>
      </c>
      <c r="W1057" s="244"/>
    </row>
    <row r="1058" customHeight="1" spans="1:23">
      <c r="A1058" s="247">
        <v>857</v>
      </c>
      <c r="B1058" s="221" t="s">
        <v>4817</v>
      </c>
      <c r="C1058" s="220" t="s">
        <v>280</v>
      </c>
      <c r="D1058" s="220" t="s">
        <v>354</v>
      </c>
      <c r="E1058" s="220" t="s">
        <v>1169</v>
      </c>
      <c r="F1058" s="220" t="s">
        <v>894</v>
      </c>
      <c r="G1058" s="220" t="s">
        <v>581</v>
      </c>
      <c r="H1058" s="220" t="s">
        <v>284</v>
      </c>
      <c r="I1058" s="220" t="s">
        <v>354</v>
      </c>
      <c r="J1058" s="220">
        <v>57</v>
      </c>
      <c r="K1058" s="220">
        <v>40</v>
      </c>
      <c r="L1058" s="220">
        <v>65</v>
      </c>
      <c r="M1058" s="220">
        <v>86</v>
      </c>
      <c r="N1058" s="220">
        <v>73</v>
      </c>
      <c r="O1058" s="220">
        <v>49</v>
      </c>
      <c r="P1058" s="220">
        <v>120</v>
      </c>
      <c r="Q1058" s="239">
        <v>0.6</v>
      </c>
      <c r="R1058" s="240">
        <v>4.8</v>
      </c>
      <c r="S1058" s="241" t="s">
        <v>4818</v>
      </c>
      <c r="T1058" s="241" t="s">
        <v>4819</v>
      </c>
      <c r="U1058" s="241" t="s">
        <v>4816</v>
      </c>
      <c r="V1058" s="241" t="s">
        <v>898</v>
      </c>
      <c r="W1058" s="241"/>
    </row>
    <row r="1059" customHeight="1" spans="1:23">
      <c r="A1059" s="246">
        <v>858</v>
      </c>
      <c r="B1059" s="223" t="s">
        <v>4820</v>
      </c>
      <c r="C1059" s="222" t="s">
        <v>280</v>
      </c>
      <c r="D1059" s="222" t="s">
        <v>284</v>
      </c>
      <c r="E1059" s="222" t="s">
        <v>1169</v>
      </c>
      <c r="F1059" s="222" t="s">
        <v>894</v>
      </c>
      <c r="G1059" s="222" t="s">
        <v>581</v>
      </c>
      <c r="H1059" s="222" t="s">
        <v>284</v>
      </c>
      <c r="I1059" s="222" t="s">
        <v>354</v>
      </c>
      <c r="J1059" s="222">
        <v>57</v>
      </c>
      <c r="K1059" s="222">
        <v>90</v>
      </c>
      <c r="L1059" s="222">
        <v>95</v>
      </c>
      <c r="M1059" s="222">
        <v>136</v>
      </c>
      <c r="N1059" s="222">
        <v>103</v>
      </c>
      <c r="O1059" s="222">
        <v>29</v>
      </c>
      <c r="P1059" s="222">
        <v>45</v>
      </c>
      <c r="Q1059" s="242">
        <v>2.1</v>
      </c>
      <c r="R1059" s="243">
        <v>5.1</v>
      </c>
      <c r="S1059" s="244" t="s">
        <v>4821</v>
      </c>
      <c r="T1059" s="244" t="s">
        <v>4822</v>
      </c>
      <c r="U1059" s="244" t="s">
        <v>4816</v>
      </c>
      <c r="V1059" s="244" t="s">
        <v>4823</v>
      </c>
      <c r="W1059" s="244"/>
    </row>
    <row r="1060" customHeight="1" spans="1:23">
      <c r="A1060" s="247">
        <v>859</v>
      </c>
      <c r="B1060" s="221" t="s">
        <v>4824</v>
      </c>
      <c r="C1060" s="220" t="s">
        <v>283</v>
      </c>
      <c r="D1060" s="220" t="s">
        <v>284</v>
      </c>
      <c r="E1060" s="220" t="s">
        <v>1665</v>
      </c>
      <c r="F1060" s="220" t="s">
        <v>612</v>
      </c>
      <c r="G1060" s="220" t="s">
        <v>1760</v>
      </c>
      <c r="H1060" s="220" t="s">
        <v>284</v>
      </c>
      <c r="I1060" s="220" t="s">
        <v>791</v>
      </c>
      <c r="J1060" s="220">
        <v>45</v>
      </c>
      <c r="K1060" s="220">
        <v>45</v>
      </c>
      <c r="L1060" s="220">
        <v>30</v>
      </c>
      <c r="M1060" s="220">
        <v>55</v>
      </c>
      <c r="N1060" s="220">
        <v>40</v>
      </c>
      <c r="O1060" s="220">
        <v>50</v>
      </c>
      <c r="P1060" s="220">
        <v>255</v>
      </c>
      <c r="Q1060" s="239">
        <v>0.4</v>
      </c>
      <c r="R1060" s="240">
        <v>5.5</v>
      </c>
      <c r="S1060" s="241" t="s">
        <v>4825</v>
      </c>
      <c r="T1060" s="241" t="s">
        <v>4826</v>
      </c>
      <c r="U1060" s="241" t="s">
        <v>4827</v>
      </c>
      <c r="V1060" s="241" t="s">
        <v>3399</v>
      </c>
      <c r="W1060" s="241"/>
    </row>
    <row r="1061" customHeight="1" spans="1:23">
      <c r="A1061" s="246">
        <v>860</v>
      </c>
      <c r="B1061" s="223" t="s">
        <v>4828</v>
      </c>
      <c r="C1061" s="222" t="s">
        <v>283</v>
      </c>
      <c r="D1061" s="222" t="s">
        <v>284</v>
      </c>
      <c r="E1061" s="222" t="s">
        <v>1665</v>
      </c>
      <c r="F1061" s="222" t="s">
        <v>612</v>
      </c>
      <c r="G1061" s="222" t="s">
        <v>1760</v>
      </c>
      <c r="H1061" s="222" t="s">
        <v>284</v>
      </c>
      <c r="I1061" s="222" t="s">
        <v>791</v>
      </c>
      <c r="J1061" s="222">
        <v>65</v>
      </c>
      <c r="K1061" s="222">
        <v>60</v>
      </c>
      <c r="L1061" s="222">
        <v>45</v>
      </c>
      <c r="M1061" s="222">
        <v>75</v>
      </c>
      <c r="N1061" s="222">
        <v>55</v>
      </c>
      <c r="O1061" s="222">
        <v>70</v>
      </c>
      <c r="P1061" s="222">
        <v>120</v>
      </c>
      <c r="Q1061" s="242">
        <v>0.8</v>
      </c>
      <c r="R1061" s="243">
        <v>12.5</v>
      </c>
      <c r="S1061" s="244" t="s">
        <v>4829</v>
      </c>
      <c r="T1061" s="244" t="s">
        <v>4830</v>
      </c>
      <c r="U1061" s="244"/>
      <c r="V1061" s="244" t="s">
        <v>3399</v>
      </c>
      <c r="W1061" s="244"/>
    </row>
    <row r="1062" customHeight="1" spans="1:23">
      <c r="A1062" s="247">
        <v>861</v>
      </c>
      <c r="B1062" s="221" t="s">
        <v>4831</v>
      </c>
      <c r="C1062" s="220" t="s">
        <v>283</v>
      </c>
      <c r="D1062" s="220" t="s">
        <v>284</v>
      </c>
      <c r="E1062" s="220" t="s">
        <v>1665</v>
      </c>
      <c r="F1062" s="220" t="s">
        <v>612</v>
      </c>
      <c r="G1062" s="220" t="s">
        <v>1760</v>
      </c>
      <c r="H1062" s="220" t="s">
        <v>284</v>
      </c>
      <c r="I1062" s="220" t="s">
        <v>791</v>
      </c>
      <c r="J1062" s="220">
        <v>95</v>
      </c>
      <c r="K1062" s="220">
        <v>120</v>
      </c>
      <c r="L1062" s="220">
        <v>65</v>
      </c>
      <c r="M1062" s="220">
        <v>95</v>
      </c>
      <c r="N1062" s="220">
        <v>75</v>
      </c>
      <c r="O1062" s="220">
        <v>60</v>
      </c>
      <c r="P1062" s="220">
        <v>45</v>
      </c>
      <c r="Q1062" s="239">
        <v>1.5</v>
      </c>
      <c r="R1062" s="240">
        <v>61</v>
      </c>
      <c r="S1062" s="241" t="s">
        <v>4832</v>
      </c>
      <c r="T1062" s="241" t="s">
        <v>4833</v>
      </c>
      <c r="U1062" s="241"/>
      <c r="V1062" s="241" t="s">
        <v>3399</v>
      </c>
      <c r="W1062" s="241"/>
    </row>
    <row r="1063" customHeight="1" spans="1:23">
      <c r="A1063" s="246">
        <v>862</v>
      </c>
      <c r="B1063" s="223" t="s">
        <v>4834</v>
      </c>
      <c r="C1063" s="222" t="s">
        <v>283</v>
      </c>
      <c r="D1063" s="222" t="s">
        <v>262</v>
      </c>
      <c r="E1063" s="222" t="s">
        <v>1121</v>
      </c>
      <c r="F1063" s="222" t="s">
        <v>440</v>
      </c>
      <c r="G1063" s="222" t="s">
        <v>742</v>
      </c>
      <c r="H1063" s="222" t="s">
        <v>442</v>
      </c>
      <c r="I1063" s="222" t="s">
        <v>354</v>
      </c>
      <c r="J1063" s="222">
        <v>93</v>
      </c>
      <c r="K1063" s="222">
        <v>90</v>
      </c>
      <c r="L1063" s="222">
        <v>101</v>
      </c>
      <c r="M1063" s="222">
        <v>60</v>
      </c>
      <c r="N1063" s="222">
        <v>81</v>
      </c>
      <c r="O1063" s="222">
        <v>95</v>
      </c>
      <c r="P1063" s="222">
        <v>45</v>
      </c>
      <c r="Q1063" s="242">
        <v>1.6</v>
      </c>
      <c r="R1063" s="243">
        <v>46</v>
      </c>
      <c r="S1063" s="244" t="s">
        <v>4835</v>
      </c>
      <c r="T1063" s="244" t="s">
        <v>4836</v>
      </c>
      <c r="U1063" s="244" t="s">
        <v>2010</v>
      </c>
      <c r="V1063" s="244" t="s">
        <v>2011</v>
      </c>
      <c r="W1063" s="244"/>
    </row>
    <row r="1064" customHeight="1" spans="1:23">
      <c r="A1064" s="247">
        <v>863</v>
      </c>
      <c r="B1064" s="221" t="s">
        <v>4837</v>
      </c>
      <c r="C1064" s="220" t="s">
        <v>270</v>
      </c>
      <c r="D1064" s="220" t="s">
        <v>354</v>
      </c>
      <c r="E1064" s="220" t="s">
        <v>1105</v>
      </c>
      <c r="F1064" s="220" t="s">
        <v>371</v>
      </c>
      <c r="G1064" s="220" t="s">
        <v>4838</v>
      </c>
      <c r="H1064" s="220" t="s">
        <v>442</v>
      </c>
      <c r="I1064" s="220" t="s">
        <v>354</v>
      </c>
      <c r="J1064" s="220">
        <v>70</v>
      </c>
      <c r="K1064" s="220">
        <v>110</v>
      </c>
      <c r="L1064" s="220">
        <v>100</v>
      </c>
      <c r="M1064" s="220">
        <v>50</v>
      </c>
      <c r="N1064" s="220">
        <v>60</v>
      </c>
      <c r="O1064" s="220">
        <v>50</v>
      </c>
      <c r="P1064" s="220">
        <v>90</v>
      </c>
      <c r="Q1064" s="239">
        <v>0.8</v>
      </c>
      <c r="R1064" s="240">
        <v>28</v>
      </c>
      <c r="S1064" s="241" t="s">
        <v>4839</v>
      </c>
      <c r="T1064" s="241" t="s">
        <v>4840</v>
      </c>
      <c r="U1064" s="241" t="s">
        <v>712</v>
      </c>
      <c r="V1064" s="241" t="s">
        <v>713</v>
      </c>
      <c r="W1064" s="241"/>
    </row>
    <row r="1065" customHeight="1" spans="1:23">
      <c r="A1065" s="246">
        <v>864</v>
      </c>
      <c r="B1065" s="223" t="s">
        <v>4841</v>
      </c>
      <c r="C1065" s="222" t="s">
        <v>269</v>
      </c>
      <c r="D1065" s="222" t="s">
        <v>354</v>
      </c>
      <c r="E1065" s="222" t="s">
        <v>1037</v>
      </c>
      <c r="F1065" s="222" t="s">
        <v>1037</v>
      </c>
      <c r="G1065" s="222" t="s">
        <v>4842</v>
      </c>
      <c r="H1065" s="222" t="s">
        <v>377</v>
      </c>
      <c r="I1065" s="222" t="s">
        <v>843</v>
      </c>
      <c r="J1065" s="222">
        <v>60</v>
      </c>
      <c r="K1065" s="222">
        <v>95</v>
      </c>
      <c r="L1065" s="222">
        <v>50</v>
      </c>
      <c r="M1065" s="222">
        <v>145</v>
      </c>
      <c r="N1065" s="222">
        <v>130</v>
      </c>
      <c r="O1065" s="222">
        <v>30</v>
      </c>
      <c r="P1065" s="222">
        <v>30</v>
      </c>
      <c r="Q1065" s="242">
        <v>1</v>
      </c>
      <c r="R1065" s="243">
        <v>0.4</v>
      </c>
      <c r="S1065" s="244" t="s">
        <v>4843</v>
      </c>
      <c r="T1065" s="244" t="s">
        <v>4844</v>
      </c>
      <c r="U1065" s="244" t="s">
        <v>1809</v>
      </c>
      <c r="V1065" s="244" t="s">
        <v>4845</v>
      </c>
      <c r="W1065" s="244"/>
    </row>
    <row r="1066" customHeight="1" spans="1:23">
      <c r="A1066" s="247">
        <v>865</v>
      </c>
      <c r="B1066" s="221" t="s">
        <v>4846</v>
      </c>
      <c r="C1066" s="220" t="s">
        <v>263</v>
      </c>
      <c r="D1066" s="220" t="s">
        <v>354</v>
      </c>
      <c r="E1066" s="220" t="s">
        <v>809</v>
      </c>
      <c r="F1066" s="220" t="s">
        <v>809</v>
      </c>
      <c r="G1066" s="220" t="s">
        <v>949</v>
      </c>
      <c r="H1066" s="220" t="s">
        <v>264</v>
      </c>
      <c r="I1066" s="220" t="s">
        <v>442</v>
      </c>
      <c r="J1066" s="220">
        <v>62</v>
      </c>
      <c r="K1066" s="220">
        <v>135</v>
      </c>
      <c r="L1066" s="220">
        <v>95</v>
      </c>
      <c r="M1066" s="220">
        <v>68</v>
      </c>
      <c r="N1066" s="220">
        <v>82</v>
      </c>
      <c r="O1066" s="220">
        <v>65</v>
      </c>
      <c r="P1066" s="220">
        <v>45</v>
      </c>
      <c r="Q1066" s="239">
        <v>0.8</v>
      </c>
      <c r="R1066" s="240">
        <v>117</v>
      </c>
      <c r="S1066" s="241" t="s">
        <v>4847</v>
      </c>
      <c r="T1066" s="241" t="s">
        <v>4848</v>
      </c>
      <c r="U1066" s="241" t="s">
        <v>952</v>
      </c>
      <c r="V1066" s="241" t="s">
        <v>4849</v>
      </c>
      <c r="W1066" s="241"/>
    </row>
    <row r="1067" customHeight="1" spans="1:23">
      <c r="A1067" s="246">
        <v>866</v>
      </c>
      <c r="B1067" s="223" t="s">
        <v>4850</v>
      </c>
      <c r="C1067" s="222" t="s">
        <v>281</v>
      </c>
      <c r="D1067" s="222" t="s">
        <v>280</v>
      </c>
      <c r="E1067" s="222" t="s">
        <v>425</v>
      </c>
      <c r="F1067" s="222" t="s">
        <v>1233</v>
      </c>
      <c r="G1067" s="222" t="s">
        <v>967</v>
      </c>
      <c r="H1067" s="222" t="s">
        <v>791</v>
      </c>
      <c r="I1067" s="222" t="s">
        <v>354</v>
      </c>
      <c r="J1067" s="222">
        <v>80</v>
      </c>
      <c r="K1067" s="222">
        <v>85</v>
      </c>
      <c r="L1067" s="222">
        <v>75</v>
      </c>
      <c r="M1067" s="222">
        <v>110</v>
      </c>
      <c r="N1067" s="222">
        <v>100</v>
      </c>
      <c r="O1067" s="222">
        <v>70</v>
      </c>
      <c r="P1067" s="222">
        <v>45</v>
      </c>
      <c r="Q1067" s="242">
        <v>1.5</v>
      </c>
      <c r="R1067" s="243">
        <v>58.2</v>
      </c>
      <c r="S1067" s="244" t="s">
        <v>4851</v>
      </c>
      <c r="T1067" s="244" t="s">
        <v>4852</v>
      </c>
      <c r="U1067" s="244" t="s">
        <v>1236</v>
      </c>
      <c r="V1067" s="244" t="s">
        <v>1237</v>
      </c>
      <c r="W1067" s="244"/>
    </row>
    <row r="1068" customHeight="1" spans="1:23">
      <c r="A1068" s="247">
        <v>867</v>
      </c>
      <c r="B1068" s="221" t="s">
        <v>4853</v>
      </c>
      <c r="C1068" s="220" t="s">
        <v>266</v>
      </c>
      <c r="D1068" s="220" t="s">
        <v>269</v>
      </c>
      <c r="E1068" s="220" t="s">
        <v>3436</v>
      </c>
      <c r="F1068" s="220" t="s">
        <v>3436</v>
      </c>
      <c r="G1068" s="220" t="s">
        <v>3436</v>
      </c>
      <c r="H1068" s="220" t="s">
        <v>856</v>
      </c>
      <c r="I1068" s="220" t="s">
        <v>981</v>
      </c>
      <c r="J1068" s="220">
        <v>58</v>
      </c>
      <c r="K1068" s="220">
        <v>95</v>
      </c>
      <c r="L1068" s="220">
        <v>145</v>
      </c>
      <c r="M1068" s="220">
        <v>50</v>
      </c>
      <c r="N1068" s="220">
        <v>105</v>
      </c>
      <c r="O1068" s="220">
        <v>30</v>
      </c>
      <c r="P1068" s="220">
        <v>90</v>
      </c>
      <c r="Q1068" s="239">
        <v>1.6</v>
      </c>
      <c r="R1068" s="240">
        <v>66.6</v>
      </c>
      <c r="S1068" s="241" t="s">
        <v>4854</v>
      </c>
      <c r="T1068" s="241" t="s">
        <v>4855</v>
      </c>
      <c r="U1068" s="241" t="s">
        <v>3439</v>
      </c>
      <c r="V1068" s="241" t="s">
        <v>3440</v>
      </c>
      <c r="W1068" s="241"/>
    </row>
    <row r="1069" customHeight="1" spans="1:23">
      <c r="A1069" s="246">
        <v>868</v>
      </c>
      <c r="B1069" s="223" t="s">
        <v>4856</v>
      </c>
      <c r="C1069" s="222" t="s">
        <v>284</v>
      </c>
      <c r="D1069" s="222" t="s">
        <v>354</v>
      </c>
      <c r="E1069" s="222" t="s">
        <v>4007</v>
      </c>
      <c r="F1069" s="222" t="s">
        <v>4007</v>
      </c>
      <c r="G1069" s="222" t="s">
        <v>3996</v>
      </c>
      <c r="H1069" s="222" t="s">
        <v>284</v>
      </c>
      <c r="I1069" s="222" t="s">
        <v>981</v>
      </c>
      <c r="J1069" s="222">
        <v>45</v>
      </c>
      <c r="K1069" s="222">
        <v>40</v>
      </c>
      <c r="L1069" s="222">
        <v>40</v>
      </c>
      <c r="M1069" s="222">
        <v>50</v>
      </c>
      <c r="N1069" s="222">
        <v>61</v>
      </c>
      <c r="O1069" s="222">
        <v>34</v>
      </c>
      <c r="P1069" s="222">
        <v>200</v>
      </c>
      <c r="Q1069" s="242">
        <v>0.2</v>
      </c>
      <c r="R1069" s="243">
        <v>0.3</v>
      </c>
      <c r="S1069" s="244" t="s">
        <v>4857</v>
      </c>
      <c r="T1069" s="244" t="s">
        <v>4858</v>
      </c>
      <c r="U1069" s="244" t="s">
        <v>4859</v>
      </c>
      <c r="V1069" s="244"/>
      <c r="W1069" s="244" t="s">
        <v>2999</v>
      </c>
    </row>
    <row r="1070" customHeight="1" spans="1:23">
      <c r="A1070" s="247">
        <v>869</v>
      </c>
      <c r="B1070" s="221" t="s">
        <v>4860</v>
      </c>
      <c r="C1070" s="220" t="s">
        <v>284</v>
      </c>
      <c r="D1070" s="220" t="s">
        <v>354</v>
      </c>
      <c r="E1070" s="220" t="s">
        <v>4007</v>
      </c>
      <c r="F1070" s="220" t="s">
        <v>4007</v>
      </c>
      <c r="G1070" s="220" t="s">
        <v>3996</v>
      </c>
      <c r="H1070" s="220" t="s">
        <v>284</v>
      </c>
      <c r="I1070" s="220" t="s">
        <v>981</v>
      </c>
      <c r="J1070" s="220">
        <v>65</v>
      </c>
      <c r="K1070" s="220">
        <v>60</v>
      </c>
      <c r="L1070" s="220">
        <v>75</v>
      </c>
      <c r="M1070" s="220">
        <v>110</v>
      </c>
      <c r="N1070" s="220">
        <v>121</v>
      </c>
      <c r="O1070" s="220">
        <v>64</v>
      </c>
      <c r="P1070" s="220">
        <v>100</v>
      </c>
      <c r="Q1070" s="239">
        <v>0.3</v>
      </c>
      <c r="R1070" s="240">
        <v>0.5</v>
      </c>
      <c r="S1070" s="241" t="s">
        <v>4861</v>
      </c>
      <c r="T1070" s="241" t="s">
        <v>4862</v>
      </c>
      <c r="U1070" s="241" t="s">
        <v>4859</v>
      </c>
      <c r="V1070" s="241" t="s">
        <v>4863</v>
      </c>
      <c r="W1070" s="241"/>
    </row>
    <row r="1071" customHeight="1" spans="1:23">
      <c r="A1071" s="246">
        <v>870</v>
      </c>
      <c r="B1071" s="223" t="s">
        <v>4864</v>
      </c>
      <c r="C1071" s="222" t="s">
        <v>263</v>
      </c>
      <c r="D1071" s="222" t="s">
        <v>354</v>
      </c>
      <c r="E1071" s="222" t="s">
        <v>1105</v>
      </c>
      <c r="F1071" s="222" t="s">
        <v>1105</v>
      </c>
      <c r="G1071" s="222" t="s">
        <v>742</v>
      </c>
      <c r="H1071" s="222" t="s">
        <v>284</v>
      </c>
      <c r="I1071" s="222" t="s">
        <v>856</v>
      </c>
      <c r="J1071" s="222">
        <v>65</v>
      </c>
      <c r="K1071" s="222">
        <v>100</v>
      </c>
      <c r="L1071" s="222">
        <v>100</v>
      </c>
      <c r="M1071" s="222">
        <v>70</v>
      </c>
      <c r="N1071" s="222">
        <v>60</v>
      </c>
      <c r="O1071" s="222">
        <v>75</v>
      </c>
      <c r="P1071" s="222">
        <v>45</v>
      </c>
      <c r="Q1071" s="242">
        <v>3</v>
      </c>
      <c r="R1071" s="243">
        <v>62</v>
      </c>
      <c r="S1071" s="244" t="s">
        <v>4865</v>
      </c>
      <c r="T1071" s="244" t="s">
        <v>4866</v>
      </c>
      <c r="U1071" s="244"/>
      <c r="V1071" s="244" t="s">
        <v>4801</v>
      </c>
      <c r="W1071" s="244"/>
    </row>
    <row r="1072" customHeight="1" spans="1:23">
      <c r="A1072" s="246">
        <v>870.1</v>
      </c>
      <c r="B1072" s="223" t="s">
        <v>4867</v>
      </c>
      <c r="C1072" s="222" t="s">
        <v>263</v>
      </c>
      <c r="D1072" s="222" t="s">
        <v>354</v>
      </c>
      <c r="E1072" s="222" t="s">
        <v>742</v>
      </c>
      <c r="F1072" s="222" t="s">
        <v>742</v>
      </c>
      <c r="G1072" s="222" t="s">
        <v>742</v>
      </c>
      <c r="H1072" s="222" t="s">
        <v>284</v>
      </c>
      <c r="I1072" s="222" t="s">
        <v>856</v>
      </c>
      <c r="J1072" s="222">
        <v>65</v>
      </c>
      <c r="K1072" s="222">
        <v>135</v>
      </c>
      <c r="L1072" s="222">
        <v>135</v>
      </c>
      <c r="M1072" s="222">
        <v>70</v>
      </c>
      <c r="N1072" s="222">
        <v>65</v>
      </c>
      <c r="O1072" s="222">
        <v>100</v>
      </c>
      <c r="P1072" s="222">
        <v>45</v>
      </c>
      <c r="Q1072" s="242">
        <v>1.6</v>
      </c>
      <c r="R1072" s="243">
        <v>99</v>
      </c>
      <c r="S1072" s="244"/>
      <c r="T1072" s="244"/>
      <c r="U1072" s="244"/>
      <c r="V1072" s="244"/>
      <c r="W1072" s="244"/>
    </row>
    <row r="1073" customHeight="1" spans="1:23">
      <c r="A1073" s="247">
        <v>871</v>
      </c>
      <c r="B1073" s="221" t="s">
        <v>4868</v>
      </c>
      <c r="C1073" s="220" t="s">
        <v>279</v>
      </c>
      <c r="D1073" s="220" t="s">
        <v>354</v>
      </c>
      <c r="E1073" s="220" t="s">
        <v>489</v>
      </c>
      <c r="F1073" s="220" t="s">
        <v>489</v>
      </c>
      <c r="G1073" s="220" t="s">
        <v>508</v>
      </c>
      <c r="H1073" s="220" t="s">
        <v>377</v>
      </c>
      <c r="I1073" s="220" t="s">
        <v>981</v>
      </c>
      <c r="J1073" s="220">
        <v>48</v>
      </c>
      <c r="K1073" s="220">
        <v>101</v>
      </c>
      <c r="L1073" s="220">
        <v>95</v>
      </c>
      <c r="M1073" s="220">
        <v>91</v>
      </c>
      <c r="N1073" s="220">
        <v>85</v>
      </c>
      <c r="O1073" s="220">
        <v>15</v>
      </c>
      <c r="P1073" s="220">
        <v>75</v>
      </c>
      <c r="Q1073" s="239">
        <v>0.3</v>
      </c>
      <c r="R1073" s="240">
        <v>1</v>
      </c>
      <c r="S1073" s="241" t="s">
        <v>4869</v>
      </c>
      <c r="T1073" s="241" t="s">
        <v>4870</v>
      </c>
      <c r="U1073" s="241" t="s">
        <v>4871</v>
      </c>
      <c r="V1073" s="241" t="s">
        <v>4725</v>
      </c>
      <c r="W1073" s="241"/>
    </row>
    <row r="1074" customHeight="1" spans="1:23">
      <c r="A1074" s="246">
        <v>872</v>
      </c>
      <c r="B1074" s="223" t="s">
        <v>4872</v>
      </c>
      <c r="C1074" s="222" t="s">
        <v>281</v>
      </c>
      <c r="D1074" s="222" t="s">
        <v>268</v>
      </c>
      <c r="E1074" s="222" t="s">
        <v>393</v>
      </c>
      <c r="F1074" s="222" t="s">
        <v>393</v>
      </c>
      <c r="G1074" s="222" t="s">
        <v>4873</v>
      </c>
      <c r="H1074" s="222" t="s">
        <v>268</v>
      </c>
      <c r="I1074" s="222" t="s">
        <v>354</v>
      </c>
      <c r="J1074" s="222">
        <v>30</v>
      </c>
      <c r="K1074" s="222">
        <v>25</v>
      </c>
      <c r="L1074" s="222">
        <v>35</v>
      </c>
      <c r="M1074" s="222">
        <v>45</v>
      </c>
      <c r="N1074" s="222">
        <v>30</v>
      </c>
      <c r="O1074" s="222">
        <v>20</v>
      </c>
      <c r="P1074" s="222">
        <v>190</v>
      </c>
      <c r="Q1074" s="242">
        <v>0.3</v>
      </c>
      <c r="R1074" s="243">
        <v>3.8</v>
      </c>
      <c r="S1074" s="244" t="s">
        <v>4874</v>
      </c>
      <c r="T1074" s="244" t="s">
        <v>4875</v>
      </c>
      <c r="U1074" s="244" t="s">
        <v>4876</v>
      </c>
      <c r="V1074" s="244" t="s">
        <v>4877</v>
      </c>
      <c r="W1074" s="244"/>
    </row>
    <row r="1075" customHeight="1" spans="1:23">
      <c r="A1075" s="247">
        <v>873</v>
      </c>
      <c r="B1075" s="221" t="s">
        <v>4878</v>
      </c>
      <c r="C1075" s="220" t="s">
        <v>281</v>
      </c>
      <c r="D1075" s="220" t="s">
        <v>268</v>
      </c>
      <c r="E1075" s="220" t="s">
        <v>393</v>
      </c>
      <c r="F1075" s="220" t="s">
        <v>393</v>
      </c>
      <c r="G1075" s="220" t="s">
        <v>4873</v>
      </c>
      <c r="H1075" s="220" t="s">
        <v>268</v>
      </c>
      <c r="I1075" s="220" t="s">
        <v>354</v>
      </c>
      <c r="J1075" s="220">
        <v>70</v>
      </c>
      <c r="K1075" s="220">
        <v>65</v>
      </c>
      <c r="L1075" s="220">
        <v>60</v>
      </c>
      <c r="M1075" s="220">
        <v>125</v>
      </c>
      <c r="N1075" s="220">
        <v>90</v>
      </c>
      <c r="O1075" s="220">
        <v>65</v>
      </c>
      <c r="P1075" s="220">
        <v>75</v>
      </c>
      <c r="Q1075" s="239">
        <v>1.3</v>
      </c>
      <c r="R1075" s="240">
        <v>42</v>
      </c>
      <c r="S1075" s="241" t="s">
        <v>4879</v>
      </c>
      <c r="T1075" s="241" t="s">
        <v>4880</v>
      </c>
      <c r="U1075" s="241" t="s">
        <v>4876</v>
      </c>
      <c r="V1075" s="241" t="s">
        <v>4881</v>
      </c>
      <c r="W1075" s="241"/>
    </row>
    <row r="1076" customHeight="1" spans="1:23">
      <c r="A1076" s="246">
        <v>874</v>
      </c>
      <c r="B1076" s="223" t="s">
        <v>4882</v>
      </c>
      <c r="C1076" s="222" t="s">
        <v>267</v>
      </c>
      <c r="D1076" s="222" t="s">
        <v>354</v>
      </c>
      <c r="E1076" s="222" t="s">
        <v>4883</v>
      </c>
      <c r="F1076" s="222" t="s">
        <v>4883</v>
      </c>
      <c r="G1076" s="222" t="s">
        <v>4883</v>
      </c>
      <c r="H1076" s="222" t="s">
        <v>856</v>
      </c>
      <c r="I1076" s="222" t="s">
        <v>354</v>
      </c>
      <c r="J1076" s="222">
        <v>100</v>
      </c>
      <c r="K1076" s="222">
        <v>125</v>
      </c>
      <c r="L1076" s="222">
        <v>135</v>
      </c>
      <c r="M1076" s="222">
        <v>20</v>
      </c>
      <c r="N1076" s="222">
        <v>20</v>
      </c>
      <c r="O1076" s="222">
        <v>70</v>
      </c>
      <c r="P1076" s="222">
        <v>60</v>
      </c>
      <c r="Q1076" s="242">
        <v>2.5</v>
      </c>
      <c r="R1076" s="243">
        <v>520</v>
      </c>
      <c r="S1076" s="244" t="s">
        <v>4884</v>
      </c>
      <c r="T1076" s="244" t="s">
        <v>4885</v>
      </c>
      <c r="U1076" s="244" t="s">
        <v>4886</v>
      </c>
      <c r="V1076" s="244" t="s">
        <v>1810</v>
      </c>
      <c r="W1076" s="244"/>
    </row>
    <row r="1077" customHeight="1" spans="1:23">
      <c r="A1077" s="247">
        <v>875</v>
      </c>
      <c r="B1077" s="221" t="s">
        <v>4887</v>
      </c>
      <c r="C1077" s="220" t="s">
        <v>281</v>
      </c>
      <c r="D1077" s="220" t="s">
        <v>354</v>
      </c>
      <c r="E1077" s="220" t="s">
        <v>4888</v>
      </c>
      <c r="F1077" s="220" t="s">
        <v>4888</v>
      </c>
      <c r="G1077" s="220" t="s">
        <v>4888</v>
      </c>
      <c r="H1077" s="220" t="s">
        <v>377</v>
      </c>
      <c r="I1077" s="220" t="s">
        <v>442</v>
      </c>
      <c r="J1077" s="220">
        <v>75</v>
      </c>
      <c r="K1077" s="220">
        <v>80</v>
      </c>
      <c r="L1077" s="220">
        <v>110</v>
      </c>
      <c r="M1077" s="220">
        <v>65</v>
      </c>
      <c r="N1077" s="220">
        <v>90</v>
      </c>
      <c r="O1077" s="220">
        <v>50</v>
      </c>
      <c r="P1077" s="220">
        <v>60</v>
      </c>
      <c r="Q1077" s="239">
        <v>1.4</v>
      </c>
      <c r="R1077" s="240">
        <v>89</v>
      </c>
      <c r="S1077" s="241" t="s">
        <v>4889</v>
      </c>
      <c r="T1077" s="241" t="s">
        <v>4890</v>
      </c>
      <c r="U1077" s="241" t="s">
        <v>4891</v>
      </c>
      <c r="V1077" s="241"/>
      <c r="W1077" s="241"/>
    </row>
    <row r="1078" customHeight="1" spans="1:23">
      <c r="A1078" s="247">
        <v>875.1</v>
      </c>
      <c r="B1078" s="221" t="s">
        <v>4892</v>
      </c>
      <c r="C1078" s="220" t="s">
        <v>281</v>
      </c>
      <c r="D1078" s="220" t="s">
        <v>354</v>
      </c>
      <c r="E1078" s="220" t="s">
        <v>4888</v>
      </c>
      <c r="F1078" s="220" t="s">
        <v>4888</v>
      </c>
      <c r="G1078" s="220" t="s">
        <v>4888</v>
      </c>
      <c r="H1078" s="220" t="s">
        <v>377</v>
      </c>
      <c r="I1078" s="220" t="s">
        <v>442</v>
      </c>
      <c r="J1078" s="220">
        <v>75</v>
      </c>
      <c r="K1078" s="220">
        <v>80</v>
      </c>
      <c r="L1078" s="220">
        <v>70</v>
      </c>
      <c r="M1078" s="220">
        <v>65</v>
      </c>
      <c r="N1078" s="220">
        <v>50</v>
      </c>
      <c r="O1078" s="220">
        <v>130</v>
      </c>
      <c r="P1078" s="220">
        <v>60</v>
      </c>
      <c r="Q1078" s="239">
        <v>1.4</v>
      </c>
      <c r="R1078" s="240">
        <v>89</v>
      </c>
      <c r="S1078" s="241" t="s">
        <v>4889</v>
      </c>
      <c r="T1078" s="241" t="s">
        <v>4890</v>
      </c>
      <c r="U1078" s="241" t="s">
        <v>4891</v>
      </c>
      <c r="V1078" s="241"/>
      <c r="W1078" s="241"/>
    </row>
    <row r="1079" customHeight="1" spans="1:23">
      <c r="A1079" s="246">
        <v>876</v>
      </c>
      <c r="B1079" s="223" t="s">
        <v>4893</v>
      </c>
      <c r="C1079" s="222" t="s">
        <v>280</v>
      </c>
      <c r="D1079" s="222" t="s">
        <v>262</v>
      </c>
      <c r="E1079" s="222" t="s">
        <v>618</v>
      </c>
      <c r="F1079" s="222" t="s">
        <v>790</v>
      </c>
      <c r="G1079" s="222" t="s">
        <v>4518</v>
      </c>
      <c r="H1079" s="222" t="s">
        <v>284</v>
      </c>
      <c r="I1079" s="222" t="s">
        <v>354</v>
      </c>
      <c r="J1079" s="222">
        <v>60</v>
      </c>
      <c r="K1079" s="222">
        <v>65</v>
      </c>
      <c r="L1079" s="222">
        <v>55</v>
      </c>
      <c r="M1079" s="222">
        <v>105</v>
      </c>
      <c r="N1079" s="222">
        <v>95</v>
      </c>
      <c r="O1079" s="222">
        <v>95</v>
      </c>
      <c r="P1079" s="222">
        <v>30</v>
      </c>
      <c r="Q1079" s="242">
        <v>0.9</v>
      </c>
      <c r="R1079" s="243">
        <v>28</v>
      </c>
      <c r="S1079" s="244" t="s">
        <v>4894</v>
      </c>
      <c r="T1079" s="244" t="s">
        <v>4895</v>
      </c>
      <c r="U1079" s="244" t="s">
        <v>4896</v>
      </c>
      <c r="V1079" s="244" t="s">
        <v>4897</v>
      </c>
      <c r="W1079" s="244"/>
    </row>
    <row r="1080" customHeight="1" spans="1:23">
      <c r="A1080" s="246">
        <v>876.1</v>
      </c>
      <c r="B1080" s="223" t="s">
        <v>4898</v>
      </c>
      <c r="C1080" s="222" t="s">
        <v>280</v>
      </c>
      <c r="D1080" s="222" t="s">
        <v>262</v>
      </c>
      <c r="E1080" s="222" t="s">
        <v>909</v>
      </c>
      <c r="F1080" s="222" t="s">
        <v>790</v>
      </c>
      <c r="G1080" s="222" t="s">
        <v>4518</v>
      </c>
      <c r="H1080" s="222" t="s">
        <v>284</v>
      </c>
      <c r="I1080" s="222" t="s">
        <v>354</v>
      </c>
      <c r="J1080" s="222">
        <v>70</v>
      </c>
      <c r="K1080" s="222">
        <v>55</v>
      </c>
      <c r="L1080" s="222">
        <v>65</v>
      </c>
      <c r="M1080" s="222">
        <v>95</v>
      </c>
      <c r="N1080" s="222">
        <v>105</v>
      </c>
      <c r="O1080" s="222">
        <v>85</v>
      </c>
      <c r="P1080" s="222">
        <v>30</v>
      </c>
      <c r="Q1080" s="242">
        <v>0.9</v>
      </c>
      <c r="R1080" s="243">
        <v>28</v>
      </c>
      <c r="S1080" s="244" t="s">
        <v>4899</v>
      </c>
      <c r="T1080" s="244" t="s">
        <v>4900</v>
      </c>
      <c r="U1080" s="244" t="s">
        <v>4901</v>
      </c>
      <c r="V1080" s="244" t="s">
        <v>4897</v>
      </c>
      <c r="W1080" s="244"/>
    </row>
    <row r="1081" customHeight="1" spans="1:23">
      <c r="A1081" s="247">
        <v>877</v>
      </c>
      <c r="B1081" s="221" t="s">
        <v>4902</v>
      </c>
      <c r="C1081" s="220" t="s">
        <v>279</v>
      </c>
      <c r="D1081" s="220" t="s">
        <v>283</v>
      </c>
      <c r="E1081" s="220" t="s">
        <v>4903</v>
      </c>
      <c r="F1081" s="220" t="s">
        <v>4903</v>
      </c>
      <c r="G1081" s="220" t="s">
        <v>4903</v>
      </c>
      <c r="H1081" s="220" t="s">
        <v>442</v>
      </c>
      <c r="I1081" s="220" t="s">
        <v>284</v>
      </c>
      <c r="J1081" s="220">
        <v>58</v>
      </c>
      <c r="K1081" s="220">
        <v>95</v>
      </c>
      <c r="L1081" s="220">
        <v>58</v>
      </c>
      <c r="M1081" s="220">
        <v>70</v>
      </c>
      <c r="N1081" s="220">
        <v>58</v>
      </c>
      <c r="O1081" s="220">
        <v>97</v>
      </c>
      <c r="P1081" s="220">
        <v>180</v>
      </c>
      <c r="Q1081" s="239">
        <v>0.3</v>
      </c>
      <c r="R1081" s="240">
        <v>3</v>
      </c>
      <c r="S1081" s="241" t="s">
        <v>4904</v>
      </c>
      <c r="T1081" s="241" t="s">
        <v>4905</v>
      </c>
      <c r="U1081" s="241" t="s">
        <v>4906</v>
      </c>
      <c r="V1081" s="241" t="s">
        <v>4907</v>
      </c>
      <c r="W1081" s="241"/>
    </row>
    <row r="1082" customHeight="1" spans="1:23">
      <c r="A1082" s="246">
        <v>878</v>
      </c>
      <c r="B1082" s="223" t="s">
        <v>4908</v>
      </c>
      <c r="C1082" s="222" t="s">
        <v>270</v>
      </c>
      <c r="D1082" s="222" t="s">
        <v>354</v>
      </c>
      <c r="E1082" s="222" t="s">
        <v>548</v>
      </c>
      <c r="F1082" s="222" t="s">
        <v>548</v>
      </c>
      <c r="G1082" s="222" t="s">
        <v>2202</v>
      </c>
      <c r="H1082" s="222" t="s">
        <v>442</v>
      </c>
      <c r="I1082" s="222" t="s">
        <v>856</v>
      </c>
      <c r="J1082" s="222">
        <v>72</v>
      </c>
      <c r="K1082" s="222">
        <v>80</v>
      </c>
      <c r="L1082" s="222">
        <v>49</v>
      </c>
      <c r="M1082" s="222">
        <v>40</v>
      </c>
      <c r="N1082" s="222">
        <v>49</v>
      </c>
      <c r="O1082" s="222">
        <v>40</v>
      </c>
      <c r="P1082" s="222">
        <v>190</v>
      </c>
      <c r="Q1082" s="242">
        <v>1.2</v>
      </c>
      <c r="R1082" s="243">
        <v>100</v>
      </c>
      <c r="S1082" s="244" t="s">
        <v>4909</v>
      </c>
      <c r="T1082" s="244" t="s">
        <v>4910</v>
      </c>
      <c r="U1082" s="244" t="s">
        <v>4911</v>
      </c>
      <c r="V1082" s="244" t="s">
        <v>4625</v>
      </c>
      <c r="W1082" s="244"/>
    </row>
    <row r="1083" customHeight="1" spans="1:23">
      <c r="A1083" s="247">
        <v>879</v>
      </c>
      <c r="B1083" s="221" t="s">
        <v>4912</v>
      </c>
      <c r="C1083" s="220" t="s">
        <v>270</v>
      </c>
      <c r="D1083" s="220" t="s">
        <v>354</v>
      </c>
      <c r="E1083" s="220" t="s">
        <v>548</v>
      </c>
      <c r="F1083" s="220" t="s">
        <v>548</v>
      </c>
      <c r="G1083" s="220" t="s">
        <v>2202</v>
      </c>
      <c r="H1083" s="220" t="s">
        <v>442</v>
      </c>
      <c r="I1083" s="220" t="s">
        <v>856</v>
      </c>
      <c r="J1083" s="220">
        <v>122</v>
      </c>
      <c r="K1083" s="220">
        <v>130</v>
      </c>
      <c r="L1083" s="220">
        <v>69</v>
      </c>
      <c r="M1083" s="220">
        <v>80</v>
      </c>
      <c r="N1083" s="220">
        <v>69</v>
      </c>
      <c r="O1083" s="220">
        <v>30</v>
      </c>
      <c r="P1083" s="220">
        <v>90</v>
      </c>
      <c r="Q1083" s="239">
        <v>3</v>
      </c>
      <c r="R1083" s="240">
        <v>650</v>
      </c>
      <c r="S1083" s="241" t="s">
        <v>4913</v>
      </c>
      <c r="T1083" s="241" t="s">
        <v>4914</v>
      </c>
      <c r="U1083" s="241" t="s">
        <v>4911</v>
      </c>
      <c r="V1083" s="241" t="s">
        <v>4625</v>
      </c>
      <c r="W1083" s="241"/>
    </row>
    <row r="1084" customHeight="1" spans="1:23">
      <c r="A1084" s="246">
        <v>880</v>
      </c>
      <c r="B1084" s="223" t="s">
        <v>4915</v>
      </c>
      <c r="C1084" s="222" t="s">
        <v>279</v>
      </c>
      <c r="D1084" s="222" t="s">
        <v>282</v>
      </c>
      <c r="E1084" s="222" t="s">
        <v>1322</v>
      </c>
      <c r="F1084" s="222" t="s">
        <v>441</v>
      </c>
      <c r="G1084" s="222" t="s">
        <v>512</v>
      </c>
      <c r="H1084" s="222" t="s">
        <v>543</v>
      </c>
      <c r="I1084" s="222" t="s">
        <v>354</v>
      </c>
      <c r="J1084" s="222">
        <v>90</v>
      </c>
      <c r="K1084" s="222">
        <v>100</v>
      </c>
      <c r="L1084" s="222">
        <v>90</v>
      </c>
      <c r="M1084" s="222">
        <v>80</v>
      </c>
      <c r="N1084" s="222">
        <v>70</v>
      </c>
      <c r="O1084" s="222">
        <v>75</v>
      </c>
      <c r="P1084" s="222">
        <v>45</v>
      </c>
      <c r="Q1084" s="242">
        <v>1.8</v>
      </c>
      <c r="R1084" s="243">
        <v>190</v>
      </c>
      <c r="S1084" s="244" t="s">
        <v>4916</v>
      </c>
      <c r="T1084" s="244" t="s">
        <v>4917</v>
      </c>
      <c r="U1084" s="244"/>
      <c r="V1084" s="244" t="s">
        <v>4918</v>
      </c>
      <c r="W1084" s="244"/>
    </row>
    <row r="1085" customHeight="1" spans="1:23">
      <c r="A1085" s="247">
        <v>881</v>
      </c>
      <c r="B1085" s="221" t="s">
        <v>4919</v>
      </c>
      <c r="C1085" s="220" t="s">
        <v>279</v>
      </c>
      <c r="D1085" s="220" t="s">
        <v>281</v>
      </c>
      <c r="E1085" s="220" t="s">
        <v>1322</v>
      </c>
      <c r="F1085" s="220" t="s">
        <v>488</v>
      </c>
      <c r="G1085" s="220" t="s">
        <v>520</v>
      </c>
      <c r="H1085" s="220" t="s">
        <v>543</v>
      </c>
      <c r="I1085" s="220" t="s">
        <v>354</v>
      </c>
      <c r="J1085" s="220">
        <v>90</v>
      </c>
      <c r="K1085" s="220">
        <v>100</v>
      </c>
      <c r="L1085" s="220">
        <v>90</v>
      </c>
      <c r="M1085" s="220">
        <v>90</v>
      </c>
      <c r="N1085" s="220">
        <v>80</v>
      </c>
      <c r="O1085" s="220">
        <v>55</v>
      </c>
      <c r="P1085" s="220">
        <v>45</v>
      </c>
      <c r="Q1085" s="239">
        <v>2.3</v>
      </c>
      <c r="R1085" s="240">
        <v>150</v>
      </c>
      <c r="S1085" s="241" t="s">
        <v>4920</v>
      </c>
      <c r="T1085" s="241" t="s">
        <v>4921</v>
      </c>
      <c r="U1085" s="241"/>
      <c r="V1085" s="241" t="s">
        <v>4922</v>
      </c>
      <c r="W1085" s="241"/>
    </row>
    <row r="1086" customHeight="1" spans="1:23">
      <c r="A1086" s="246">
        <v>882</v>
      </c>
      <c r="B1086" s="223" t="s">
        <v>4923</v>
      </c>
      <c r="C1086" s="222" t="s">
        <v>277</v>
      </c>
      <c r="D1086" s="222" t="s">
        <v>282</v>
      </c>
      <c r="E1086" s="222" t="s">
        <v>774</v>
      </c>
      <c r="F1086" s="222" t="s">
        <v>2282</v>
      </c>
      <c r="G1086" s="222" t="s">
        <v>512</v>
      </c>
      <c r="H1086" s="222" t="s">
        <v>543</v>
      </c>
      <c r="I1086" s="222" t="s">
        <v>354</v>
      </c>
      <c r="J1086" s="222">
        <v>90</v>
      </c>
      <c r="K1086" s="222">
        <v>90</v>
      </c>
      <c r="L1086" s="222">
        <v>100</v>
      </c>
      <c r="M1086" s="222">
        <v>70</v>
      </c>
      <c r="N1086" s="222">
        <v>80</v>
      </c>
      <c r="O1086" s="222">
        <v>75</v>
      </c>
      <c r="P1086" s="222">
        <v>45</v>
      </c>
      <c r="Q1086" s="242">
        <v>2.3</v>
      </c>
      <c r="R1086" s="243">
        <v>215</v>
      </c>
      <c r="S1086" s="244" t="s">
        <v>4924</v>
      </c>
      <c r="T1086" s="244" t="s">
        <v>4925</v>
      </c>
      <c r="U1086" s="244"/>
      <c r="V1086" s="244" t="s">
        <v>4926</v>
      </c>
      <c r="W1086" s="244"/>
    </row>
    <row r="1087" customHeight="1" spans="1:23">
      <c r="A1087" s="247">
        <v>883</v>
      </c>
      <c r="B1087" s="221" t="s">
        <v>4927</v>
      </c>
      <c r="C1087" s="220" t="s">
        <v>277</v>
      </c>
      <c r="D1087" s="220" t="s">
        <v>281</v>
      </c>
      <c r="E1087" s="220" t="s">
        <v>774</v>
      </c>
      <c r="F1087" s="220" t="s">
        <v>967</v>
      </c>
      <c r="G1087" s="220" t="s">
        <v>520</v>
      </c>
      <c r="H1087" s="220" t="s">
        <v>543</v>
      </c>
      <c r="I1087" s="220" t="s">
        <v>354</v>
      </c>
      <c r="J1087" s="220">
        <v>90</v>
      </c>
      <c r="K1087" s="220">
        <v>90</v>
      </c>
      <c r="L1087" s="220">
        <v>100</v>
      </c>
      <c r="M1087" s="220">
        <v>80</v>
      </c>
      <c r="N1087" s="220">
        <v>90</v>
      </c>
      <c r="O1087" s="220">
        <v>55</v>
      </c>
      <c r="P1087" s="220">
        <v>45</v>
      </c>
      <c r="Q1087" s="239">
        <v>2</v>
      </c>
      <c r="R1087" s="240">
        <v>175</v>
      </c>
      <c r="S1087" s="241" t="s">
        <v>4928</v>
      </c>
      <c r="T1087" s="241" t="s">
        <v>4929</v>
      </c>
      <c r="U1087" s="241"/>
      <c r="V1087" s="241" t="s">
        <v>1810</v>
      </c>
      <c r="W1087" s="241"/>
    </row>
    <row r="1088" customHeight="1" spans="1:23">
      <c r="A1088" s="246">
        <v>884</v>
      </c>
      <c r="B1088" s="223" t="s">
        <v>4930</v>
      </c>
      <c r="C1088" s="222" t="s">
        <v>270</v>
      </c>
      <c r="D1088" s="222" t="s">
        <v>282</v>
      </c>
      <c r="E1088" s="222" t="s">
        <v>1742</v>
      </c>
      <c r="F1088" s="222" t="s">
        <v>2202</v>
      </c>
      <c r="G1088" s="222" t="s">
        <v>1839</v>
      </c>
      <c r="H1088" s="222" t="s">
        <v>856</v>
      </c>
      <c r="I1088" s="222" t="s">
        <v>282</v>
      </c>
      <c r="J1088" s="222">
        <v>70</v>
      </c>
      <c r="K1088" s="222">
        <v>95</v>
      </c>
      <c r="L1088" s="222">
        <v>115</v>
      </c>
      <c r="M1088" s="222">
        <v>120</v>
      </c>
      <c r="N1088" s="222">
        <v>50</v>
      </c>
      <c r="O1088" s="222">
        <v>85</v>
      </c>
      <c r="P1088" s="222">
        <v>45</v>
      </c>
      <c r="Q1088" s="242">
        <v>1.8</v>
      </c>
      <c r="R1088" s="243">
        <v>40</v>
      </c>
      <c r="S1088" s="244" t="s">
        <v>4931</v>
      </c>
      <c r="T1088" s="244" t="s">
        <v>4932</v>
      </c>
      <c r="U1088" s="244" t="s">
        <v>4933</v>
      </c>
      <c r="V1088" s="244" t="s">
        <v>4934</v>
      </c>
      <c r="W1088" s="244"/>
    </row>
    <row r="1089" customHeight="1" spans="1:23">
      <c r="A1089" s="247">
        <v>885</v>
      </c>
      <c r="B1089" s="221" t="s">
        <v>4935</v>
      </c>
      <c r="C1089" s="220" t="s">
        <v>282</v>
      </c>
      <c r="D1089" s="220" t="s">
        <v>269</v>
      </c>
      <c r="E1089" s="220" t="s">
        <v>841</v>
      </c>
      <c r="F1089" s="220" t="s">
        <v>619</v>
      </c>
      <c r="G1089" s="220" t="s">
        <v>1029</v>
      </c>
      <c r="H1089" s="220" t="s">
        <v>981</v>
      </c>
      <c r="I1089" s="220" t="s">
        <v>282</v>
      </c>
      <c r="J1089" s="220">
        <v>28</v>
      </c>
      <c r="K1089" s="220">
        <v>60</v>
      </c>
      <c r="L1089" s="220">
        <v>30</v>
      </c>
      <c r="M1089" s="220">
        <v>40</v>
      </c>
      <c r="N1089" s="220">
        <v>30</v>
      </c>
      <c r="O1089" s="220">
        <v>82</v>
      </c>
      <c r="P1089" s="220">
        <v>45</v>
      </c>
      <c r="Q1089" s="239">
        <v>0.5</v>
      </c>
      <c r="R1089" s="240">
        <v>2</v>
      </c>
      <c r="S1089" s="241" t="s">
        <v>4936</v>
      </c>
      <c r="T1089" s="241" t="s">
        <v>4937</v>
      </c>
      <c r="U1089" s="241" t="s">
        <v>4938</v>
      </c>
      <c r="V1089" s="241" t="s">
        <v>4939</v>
      </c>
      <c r="W1089" s="241"/>
    </row>
    <row r="1090" customHeight="1" spans="1:23">
      <c r="A1090" s="246">
        <v>886</v>
      </c>
      <c r="B1090" s="223" t="s">
        <v>4940</v>
      </c>
      <c r="C1090" s="222" t="s">
        <v>282</v>
      </c>
      <c r="D1090" s="222" t="s">
        <v>269</v>
      </c>
      <c r="E1090" s="222" t="s">
        <v>841</v>
      </c>
      <c r="F1090" s="222" t="s">
        <v>619</v>
      </c>
      <c r="G1090" s="222" t="s">
        <v>1029</v>
      </c>
      <c r="H1090" s="222" t="s">
        <v>981</v>
      </c>
      <c r="I1090" s="222" t="s">
        <v>282</v>
      </c>
      <c r="J1090" s="222">
        <v>68</v>
      </c>
      <c r="K1090" s="222">
        <v>80</v>
      </c>
      <c r="L1090" s="222">
        <v>50</v>
      </c>
      <c r="M1090" s="222">
        <v>60</v>
      </c>
      <c r="N1090" s="222">
        <v>50</v>
      </c>
      <c r="O1090" s="222">
        <v>102</v>
      </c>
      <c r="P1090" s="222">
        <v>45</v>
      </c>
      <c r="Q1090" s="242">
        <v>1.4</v>
      </c>
      <c r="R1090" s="243">
        <v>11</v>
      </c>
      <c r="S1090" s="244" t="s">
        <v>4941</v>
      </c>
      <c r="T1090" s="244" t="s">
        <v>4942</v>
      </c>
      <c r="U1090" s="244" t="s">
        <v>4938</v>
      </c>
      <c r="V1090" s="244" t="s">
        <v>4939</v>
      </c>
      <c r="W1090" s="244"/>
    </row>
    <row r="1091" customHeight="1" spans="1:23">
      <c r="A1091" s="247">
        <v>887</v>
      </c>
      <c r="B1091" s="221" t="s">
        <v>4943</v>
      </c>
      <c r="C1091" s="220" t="s">
        <v>282</v>
      </c>
      <c r="D1091" s="220" t="s">
        <v>269</v>
      </c>
      <c r="E1091" s="220" t="s">
        <v>841</v>
      </c>
      <c r="F1091" s="220" t="s">
        <v>619</v>
      </c>
      <c r="G1091" s="220" t="s">
        <v>1029</v>
      </c>
      <c r="H1091" s="220" t="s">
        <v>981</v>
      </c>
      <c r="I1091" s="220" t="s">
        <v>282</v>
      </c>
      <c r="J1091" s="220">
        <v>88</v>
      </c>
      <c r="K1091" s="220">
        <v>120</v>
      </c>
      <c r="L1091" s="220">
        <v>75</v>
      </c>
      <c r="M1091" s="220">
        <v>100</v>
      </c>
      <c r="N1091" s="220">
        <v>75</v>
      </c>
      <c r="O1091" s="220">
        <v>142</v>
      </c>
      <c r="P1091" s="220">
        <v>45</v>
      </c>
      <c r="Q1091" s="239">
        <v>3</v>
      </c>
      <c r="R1091" s="240">
        <v>50</v>
      </c>
      <c r="S1091" s="241" t="s">
        <v>4944</v>
      </c>
      <c r="T1091" s="241" t="s">
        <v>4945</v>
      </c>
      <c r="U1091" s="241" t="s">
        <v>4938</v>
      </c>
      <c r="V1091" s="241" t="s">
        <v>4939</v>
      </c>
      <c r="W1091" s="241"/>
    </row>
    <row r="1092" customHeight="1" spans="1:23">
      <c r="A1092" s="246">
        <v>888</v>
      </c>
      <c r="B1092" s="223" t="s">
        <v>4946</v>
      </c>
      <c r="C1092" s="222" t="s">
        <v>284</v>
      </c>
      <c r="D1092" s="222" t="s">
        <v>354</v>
      </c>
      <c r="E1092" s="222" t="s">
        <v>4947</v>
      </c>
      <c r="F1092" s="222" t="s">
        <v>4947</v>
      </c>
      <c r="G1092" s="222" t="s">
        <v>4947</v>
      </c>
      <c r="H1092" s="222" t="s">
        <v>543</v>
      </c>
      <c r="I1092" s="222" t="s">
        <v>354</v>
      </c>
      <c r="J1092" s="222">
        <v>92</v>
      </c>
      <c r="K1092" s="222">
        <v>120</v>
      </c>
      <c r="L1092" s="222">
        <v>115</v>
      </c>
      <c r="M1092" s="222">
        <v>80</v>
      </c>
      <c r="N1092" s="222">
        <v>115</v>
      </c>
      <c r="O1092" s="222">
        <v>138</v>
      </c>
      <c r="P1092" s="222">
        <v>10</v>
      </c>
      <c r="Q1092" s="242">
        <v>2.8</v>
      </c>
      <c r="R1092" s="243">
        <v>110</v>
      </c>
      <c r="S1092" s="244" t="s">
        <v>4948</v>
      </c>
      <c r="T1092" s="244" t="s">
        <v>4949</v>
      </c>
      <c r="U1092" s="244"/>
      <c r="V1092" s="244" t="s">
        <v>4621</v>
      </c>
      <c r="W1092" s="244" t="s">
        <v>4950</v>
      </c>
    </row>
    <row r="1093" customHeight="1" spans="1:23">
      <c r="A1093" s="246">
        <v>888.1</v>
      </c>
      <c r="B1093" s="223" t="s">
        <v>4951</v>
      </c>
      <c r="C1093" s="222" t="s">
        <v>284</v>
      </c>
      <c r="D1093" s="222" t="s">
        <v>270</v>
      </c>
      <c r="E1093" s="222" t="s">
        <v>4947</v>
      </c>
      <c r="F1093" s="222" t="s">
        <v>4947</v>
      </c>
      <c r="G1093" s="222" t="s">
        <v>4947</v>
      </c>
      <c r="H1093" s="222" t="s">
        <v>543</v>
      </c>
      <c r="I1093" s="222" t="s">
        <v>354</v>
      </c>
      <c r="J1093" s="222">
        <v>92</v>
      </c>
      <c r="K1093" s="222">
        <v>150</v>
      </c>
      <c r="L1093" s="222">
        <v>115</v>
      </c>
      <c r="M1093" s="222">
        <v>80</v>
      </c>
      <c r="N1093" s="222">
        <v>115</v>
      </c>
      <c r="O1093" s="222">
        <v>148</v>
      </c>
      <c r="P1093" s="222">
        <v>10</v>
      </c>
      <c r="Q1093" s="242">
        <v>2.8</v>
      </c>
      <c r="R1093" s="243">
        <v>355</v>
      </c>
      <c r="S1093" s="244" t="s">
        <v>4948</v>
      </c>
      <c r="T1093" s="244" t="s">
        <v>4949</v>
      </c>
      <c r="U1093" s="244"/>
      <c r="V1093" s="244" t="s">
        <v>4621</v>
      </c>
      <c r="W1093" s="244" t="s">
        <v>4950</v>
      </c>
    </row>
    <row r="1094" customHeight="1" spans="1:23">
      <c r="A1094" s="247">
        <v>889</v>
      </c>
      <c r="B1094" s="221" t="s">
        <v>4952</v>
      </c>
      <c r="C1094" s="220" t="s">
        <v>263</v>
      </c>
      <c r="D1094" s="220" t="s">
        <v>354</v>
      </c>
      <c r="E1094" s="220" t="s">
        <v>4953</v>
      </c>
      <c r="F1094" s="220" t="s">
        <v>4953</v>
      </c>
      <c r="G1094" s="220" t="s">
        <v>4953</v>
      </c>
      <c r="H1094" s="220" t="s">
        <v>543</v>
      </c>
      <c r="I1094" s="220" t="s">
        <v>354</v>
      </c>
      <c r="J1094" s="220">
        <v>92</v>
      </c>
      <c r="K1094" s="220">
        <v>120</v>
      </c>
      <c r="L1094" s="220">
        <v>115</v>
      </c>
      <c r="M1094" s="220">
        <v>80</v>
      </c>
      <c r="N1094" s="220">
        <v>115</v>
      </c>
      <c r="O1094" s="220">
        <v>138</v>
      </c>
      <c r="P1094" s="220">
        <v>10</v>
      </c>
      <c r="Q1094" s="239">
        <v>2.9</v>
      </c>
      <c r="R1094" s="240">
        <v>210</v>
      </c>
      <c r="S1094" s="241" t="s">
        <v>4954</v>
      </c>
      <c r="T1094" s="241" t="s">
        <v>4955</v>
      </c>
      <c r="U1094" s="241"/>
      <c r="V1094" s="241" t="s">
        <v>4956</v>
      </c>
      <c r="W1094" s="241" t="s">
        <v>4957</v>
      </c>
    </row>
    <row r="1095" customHeight="1" spans="1:23">
      <c r="A1095" s="247">
        <v>889.1</v>
      </c>
      <c r="B1095" s="221" t="s">
        <v>4958</v>
      </c>
      <c r="C1095" s="220" t="s">
        <v>263</v>
      </c>
      <c r="D1095" s="220" t="s">
        <v>270</v>
      </c>
      <c r="E1095" s="220" t="s">
        <v>4953</v>
      </c>
      <c r="F1095" s="220" t="s">
        <v>4953</v>
      </c>
      <c r="G1095" s="220" t="s">
        <v>4953</v>
      </c>
      <c r="H1095" s="220" t="s">
        <v>543</v>
      </c>
      <c r="I1095" s="220" t="s">
        <v>354</v>
      </c>
      <c r="J1095" s="220">
        <v>92</v>
      </c>
      <c r="K1095" s="220">
        <v>120</v>
      </c>
      <c r="L1095" s="220">
        <v>140</v>
      </c>
      <c r="M1095" s="220">
        <v>80</v>
      </c>
      <c r="N1095" s="220">
        <v>140</v>
      </c>
      <c r="O1095" s="220">
        <v>128</v>
      </c>
      <c r="P1095" s="220">
        <v>10</v>
      </c>
      <c r="Q1095" s="239">
        <v>2.9</v>
      </c>
      <c r="R1095" s="240">
        <v>785</v>
      </c>
      <c r="S1095" s="241" t="s">
        <v>4954</v>
      </c>
      <c r="T1095" s="241" t="s">
        <v>4955</v>
      </c>
      <c r="U1095" s="241"/>
      <c r="V1095" s="241" t="s">
        <v>4956</v>
      </c>
      <c r="W1095" s="241" t="s">
        <v>4957</v>
      </c>
    </row>
    <row r="1096" customHeight="1" spans="1:23">
      <c r="A1096" s="246">
        <v>890</v>
      </c>
      <c r="B1096" s="223" t="s">
        <v>4959</v>
      </c>
      <c r="C1096" s="222" t="s">
        <v>265</v>
      </c>
      <c r="D1096" s="222" t="s">
        <v>282</v>
      </c>
      <c r="E1096" s="222" t="s">
        <v>1362</v>
      </c>
      <c r="F1096" s="222" t="s">
        <v>1362</v>
      </c>
      <c r="G1096" s="222" t="s">
        <v>1362</v>
      </c>
      <c r="H1096" s="222" t="s">
        <v>543</v>
      </c>
      <c r="I1096" s="222" t="s">
        <v>354</v>
      </c>
      <c r="J1096" s="222">
        <v>140</v>
      </c>
      <c r="K1096" s="222">
        <v>85</v>
      </c>
      <c r="L1096" s="222">
        <v>95</v>
      </c>
      <c r="M1096" s="222">
        <v>145</v>
      </c>
      <c r="N1096" s="222">
        <v>95</v>
      </c>
      <c r="O1096" s="222">
        <v>130</v>
      </c>
      <c r="P1096" s="222">
        <v>255</v>
      </c>
      <c r="Q1096" s="242">
        <v>20</v>
      </c>
      <c r="R1096" s="243">
        <v>950</v>
      </c>
      <c r="S1096" s="244" t="s">
        <v>4960</v>
      </c>
      <c r="T1096" s="244" t="s">
        <v>4961</v>
      </c>
      <c r="U1096" s="244"/>
      <c r="V1096" s="244" t="s">
        <v>4926</v>
      </c>
      <c r="W1096" s="244"/>
    </row>
    <row r="1097" customHeight="1" spans="1:23">
      <c r="A1097" s="246">
        <v>890.1</v>
      </c>
      <c r="B1097" s="223" t="s">
        <v>4962</v>
      </c>
      <c r="C1097" s="222" t="s">
        <v>265</v>
      </c>
      <c r="D1097" s="222" t="s">
        <v>282</v>
      </c>
      <c r="E1097" s="222" t="s">
        <v>1362</v>
      </c>
      <c r="F1097" s="222" t="s">
        <v>1362</v>
      </c>
      <c r="G1097" s="222" t="s">
        <v>1362</v>
      </c>
      <c r="H1097" s="222" t="s">
        <v>543</v>
      </c>
      <c r="I1097" s="222" t="s">
        <v>354</v>
      </c>
      <c r="J1097" s="222">
        <v>255</v>
      </c>
      <c r="K1097" s="222">
        <v>115</v>
      </c>
      <c r="L1097" s="222">
        <v>250</v>
      </c>
      <c r="M1097" s="222">
        <v>125</v>
      </c>
      <c r="N1097" s="222">
        <v>250</v>
      </c>
      <c r="O1097" s="222">
        <v>130</v>
      </c>
      <c r="P1097" s="222">
        <v>255</v>
      </c>
      <c r="Q1097" s="242">
        <v>100</v>
      </c>
      <c r="R1097" s="243" t="s">
        <v>4963</v>
      </c>
      <c r="S1097" s="244" t="s">
        <v>4960</v>
      </c>
      <c r="T1097" s="244" t="s">
        <v>4961</v>
      </c>
      <c r="U1097" s="244"/>
      <c r="V1097" s="244" t="s">
        <v>4926</v>
      </c>
      <c r="W1097" s="244"/>
    </row>
    <row r="1098" customHeight="1" spans="1:23">
      <c r="A1098" s="247">
        <v>891</v>
      </c>
      <c r="B1098" s="221" t="s">
        <v>4964</v>
      </c>
      <c r="C1098" s="220" t="s">
        <v>263</v>
      </c>
      <c r="D1098" s="220" t="s">
        <v>354</v>
      </c>
      <c r="E1098" s="220" t="s">
        <v>618</v>
      </c>
      <c r="F1098" s="220" t="s">
        <v>618</v>
      </c>
      <c r="G1098" s="220" t="s">
        <v>438</v>
      </c>
      <c r="H1098" s="220" t="s">
        <v>543</v>
      </c>
      <c r="I1098" s="220" t="s">
        <v>354</v>
      </c>
      <c r="J1098" s="220">
        <v>60</v>
      </c>
      <c r="K1098" s="220">
        <v>90</v>
      </c>
      <c r="L1098" s="220">
        <v>60</v>
      </c>
      <c r="M1098" s="220">
        <v>53</v>
      </c>
      <c r="N1098" s="220">
        <v>50</v>
      </c>
      <c r="O1098" s="220">
        <v>72</v>
      </c>
      <c r="P1098" s="220">
        <v>3</v>
      </c>
      <c r="Q1098" s="239">
        <v>0.6</v>
      </c>
      <c r="R1098" s="240">
        <v>12</v>
      </c>
      <c r="S1098" s="241" t="s">
        <v>4965</v>
      </c>
      <c r="T1098" s="241" t="s">
        <v>4966</v>
      </c>
      <c r="U1098" s="241"/>
      <c r="V1098" s="241" t="s">
        <v>4801</v>
      </c>
      <c r="W1098" s="241"/>
    </row>
    <row r="1099" customHeight="1" spans="1:23">
      <c r="A1099" s="246">
        <v>892</v>
      </c>
      <c r="B1099" s="223" t="s">
        <v>4967</v>
      </c>
      <c r="C1099" s="222" t="s">
        <v>263</v>
      </c>
      <c r="D1099" s="222" t="s">
        <v>283</v>
      </c>
      <c r="E1099" s="222" t="s">
        <v>3711</v>
      </c>
      <c r="F1099" s="222" t="s">
        <v>3711</v>
      </c>
      <c r="G1099" s="222" t="s">
        <v>3711</v>
      </c>
      <c r="H1099" s="222" t="s">
        <v>543</v>
      </c>
      <c r="I1099" s="222" t="s">
        <v>354</v>
      </c>
      <c r="J1099" s="222">
        <v>100</v>
      </c>
      <c r="K1099" s="222">
        <v>130</v>
      </c>
      <c r="L1099" s="222">
        <v>100</v>
      </c>
      <c r="M1099" s="222">
        <v>63</v>
      </c>
      <c r="N1099" s="222">
        <v>60</v>
      </c>
      <c r="O1099" s="222">
        <v>97</v>
      </c>
      <c r="P1099" s="222">
        <v>3</v>
      </c>
      <c r="Q1099" s="242">
        <v>1.9</v>
      </c>
      <c r="R1099" s="243">
        <v>105</v>
      </c>
      <c r="S1099" s="244" t="s">
        <v>4968</v>
      </c>
      <c r="T1099" s="244" t="s">
        <v>4969</v>
      </c>
      <c r="U1099" s="244"/>
      <c r="V1099" s="244" t="s">
        <v>4970</v>
      </c>
      <c r="W1099" s="244"/>
    </row>
    <row r="1100" customHeight="1" spans="1:23">
      <c r="A1100" s="246">
        <v>892.1</v>
      </c>
      <c r="B1100" s="223" t="s">
        <v>4971</v>
      </c>
      <c r="C1100" s="222" t="s">
        <v>263</v>
      </c>
      <c r="D1100" s="222" t="s">
        <v>277</v>
      </c>
      <c r="E1100" s="222" t="s">
        <v>3711</v>
      </c>
      <c r="F1100" s="222" t="s">
        <v>3711</v>
      </c>
      <c r="G1100" s="222" t="s">
        <v>3711</v>
      </c>
      <c r="H1100" s="222" t="s">
        <v>543</v>
      </c>
      <c r="I1100" s="222" t="s">
        <v>354</v>
      </c>
      <c r="J1100" s="222">
        <v>100</v>
      </c>
      <c r="K1100" s="222">
        <v>130</v>
      </c>
      <c r="L1100" s="222">
        <v>100</v>
      </c>
      <c r="M1100" s="222">
        <v>63</v>
      </c>
      <c r="N1100" s="222">
        <v>60</v>
      </c>
      <c r="O1100" s="222">
        <v>97</v>
      </c>
      <c r="P1100" s="222">
        <v>3</v>
      </c>
      <c r="Q1100" s="242">
        <v>1.9</v>
      </c>
      <c r="R1100" s="243">
        <v>105</v>
      </c>
      <c r="S1100" s="244" t="s">
        <v>4972</v>
      </c>
      <c r="T1100" s="244" t="s">
        <v>4973</v>
      </c>
      <c r="U1100" s="244"/>
      <c r="V1100" s="244" t="s">
        <v>4801</v>
      </c>
      <c r="W1100" s="244"/>
    </row>
    <row r="1101" customHeight="1" spans="1:23">
      <c r="A1101" s="247">
        <v>893</v>
      </c>
      <c r="B1101" s="221" t="s">
        <v>4974</v>
      </c>
      <c r="C1101" s="220" t="s">
        <v>283</v>
      </c>
      <c r="D1101" s="220" t="s">
        <v>278</v>
      </c>
      <c r="E1101" s="220" t="s">
        <v>1176</v>
      </c>
      <c r="F1101" s="220" t="s">
        <v>1176</v>
      </c>
      <c r="G1101" s="220" t="s">
        <v>1176</v>
      </c>
      <c r="H1101" s="220" t="s">
        <v>543</v>
      </c>
      <c r="I1101" s="220" t="s">
        <v>354</v>
      </c>
      <c r="J1101" s="220">
        <v>105</v>
      </c>
      <c r="K1101" s="220">
        <v>120</v>
      </c>
      <c r="L1101" s="220">
        <v>105</v>
      </c>
      <c r="M1101" s="220">
        <v>70</v>
      </c>
      <c r="N1101" s="220">
        <v>95</v>
      </c>
      <c r="O1101" s="220">
        <v>105</v>
      </c>
      <c r="P1101" s="220">
        <v>3</v>
      </c>
      <c r="Q1101" s="239">
        <v>1.8</v>
      </c>
      <c r="R1101" s="240">
        <v>70</v>
      </c>
      <c r="S1101" s="241" t="s">
        <v>4975</v>
      </c>
      <c r="T1101" s="241" t="s">
        <v>4976</v>
      </c>
      <c r="U1101" s="241"/>
      <c r="V1101" s="241" t="s">
        <v>4977</v>
      </c>
      <c r="W1101" s="241"/>
    </row>
    <row r="1102" customHeight="1" spans="1:23">
      <c r="A1102" s="246">
        <v>894</v>
      </c>
      <c r="B1102" s="223" t="s">
        <v>4978</v>
      </c>
      <c r="C1102" s="222" t="s">
        <v>279</v>
      </c>
      <c r="D1102" s="222" t="s">
        <v>354</v>
      </c>
      <c r="E1102" s="222" t="s">
        <v>4979</v>
      </c>
      <c r="F1102" s="222" t="s">
        <v>4979</v>
      </c>
      <c r="G1102" s="222" t="s">
        <v>4979</v>
      </c>
      <c r="H1102" s="222" t="s">
        <v>543</v>
      </c>
      <c r="I1102" s="222" t="s">
        <v>354</v>
      </c>
      <c r="J1102" s="222">
        <v>80</v>
      </c>
      <c r="K1102" s="222">
        <v>100</v>
      </c>
      <c r="L1102" s="222">
        <v>50</v>
      </c>
      <c r="M1102" s="222">
        <v>100</v>
      </c>
      <c r="N1102" s="222">
        <v>50</v>
      </c>
      <c r="O1102" s="222">
        <v>200</v>
      </c>
      <c r="P1102" s="222">
        <v>3</v>
      </c>
      <c r="Q1102" s="242">
        <v>1.2</v>
      </c>
      <c r="R1102" s="243">
        <v>145</v>
      </c>
      <c r="S1102" s="244" t="s">
        <v>4980</v>
      </c>
      <c r="T1102" s="244" t="s">
        <v>4981</v>
      </c>
      <c r="U1102" s="244"/>
      <c r="V1102" s="244" t="s">
        <v>4725</v>
      </c>
      <c r="W1102" s="244"/>
    </row>
    <row r="1103" customHeight="1" spans="1:23">
      <c r="A1103" s="247">
        <v>895</v>
      </c>
      <c r="B1103" s="221" t="s">
        <v>4982</v>
      </c>
      <c r="C1103" s="220" t="s">
        <v>282</v>
      </c>
      <c r="D1103" s="220" t="s">
        <v>354</v>
      </c>
      <c r="E1103" s="220" t="s">
        <v>4983</v>
      </c>
      <c r="F1103" s="220" t="s">
        <v>4983</v>
      </c>
      <c r="G1103" s="220" t="s">
        <v>4983</v>
      </c>
      <c r="H1103" s="220" t="s">
        <v>543</v>
      </c>
      <c r="I1103" s="220" t="s">
        <v>354</v>
      </c>
      <c r="J1103" s="220">
        <v>200</v>
      </c>
      <c r="K1103" s="220">
        <v>100</v>
      </c>
      <c r="L1103" s="220">
        <v>50</v>
      </c>
      <c r="M1103" s="220">
        <v>100</v>
      </c>
      <c r="N1103" s="220">
        <v>50</v>
      </c>
      <c r="O1103" s="220">
        <v>80</v>
      </c>
      <c r="P1103" s="220">
        <v>3</v>
      </c>
      <c r="Q1103" s="239">
        <v>2.1</v>
      </c>
      <c r="R1103" s="240">
        <v>200</v>
      </c>
      <c r="S1103" s="241" t="s">
        <v>4984</v>
      </c>
      <c r="T1103" s="241" t="s">
        <v>4985</v>
      </c>
      <c r="U1103" s="241"/>
      <c r="V1103" s="241" t="s">
        <v>4986</v>
      </c>
      <c r="W1103" s="241"/>
    </row>
    <row r="1104" customHeight="1" spans="1:23">
      <c r="A1104" s="246">
        <v>896</v>
      </c>
      <c r="B1104" s="223" t="s">
        <v>4987</v>
      </c>
      <c r="C1104" s="222" t="s">
        <v>281</v>
      </c>
      <c r="D1104" s="222" t="s">
        <v>354</v>
      </c>
      <c r="E1104" s="222" t="s">
        <v>4988</v>
      </c>
      <c r="F1104" s="222" t="s">
        <v>4988</v>
      </c>
      <c r="G1104" s="222" t="s">
        <v>4988</v>
      </c>
      <c r="H1104" s="222" t="s">
        <v>543</v>
      </c>
      <c r="I1104" s="222" t="s">
        <v>354</v>
      </c>
      <c r="J1104" s="222">
        <v>100</v>
      </c>
      <c r="K1104" s="222">
        <v>145</v>
      </c>
      <c r="L1104" s="222">
        <v>130</v>
      </c>
      <c r="M1104" s="222">
        <v>65</v>
      </c>
      <c r="N1104" s="222">
        <v>110</v>
      </c>
      <c r="O1104" s="222">
        <v>30</v>
      </c>
      <c r="P1104" s="222">
        <v>3</v>
      </c>
      <c r="Q1104" s="242">
        <v>2.2</v>
      </c>
      <c r="R1104" s="243">
        <v>800</v>
      </c>
      <c r="S1104" s="244" t="s">
        <v>4989</v>
      </c>
      <c r="T1104" s="244" t="s">
        <v>4990</v>
      </c>
      <c r="U1104" s="244"/>
      <c r="V1104" s="244" t="s">
        <v>2011</v>
      </c>
      <c r="W1104" s="244"/>
    </row>
    <row r="1105" customHeight="1" spans="1:23">
      <c r="A1105" s="247">
        <v>897</v>
      </c>
      <c r="B1105" s="221" t="s">
        <v>4991</v>
      </c>
      <c r="C1105" s="220" t="s">
        <v>269</v>
      </c>
      <c r="D1105" s="220" t="s">
        <v>354</v>
      </c>
      <c r="E1105" s="220" t="s">
        <v>4992</v>
      </c>
      <c r="F1105" s="220" t="s">
        <v>4992</v>
      </c>
      <c r="G1105" s="220" t="s">
        <v>4992</v>
      </c>
      <c r="H1105" s="220" t="s">
        <v>543</v>
      </c>
      <c r="I1105" s="220" t="s">
        <v>354</v>
      </c>
      <c r="J1105" s="220">
        <v>100</v>
      </c>
      <c r="K1105" s="220">
        <v>65</v>
      </c>
      <c r="L1105" s="220">
        <v>60</v>
      </c>
      <c r="M1105" s="220">
        <v>145</v>
      </c>
      <c r="N1105" s="220">
        <v>80</v>
      </c>
      <c r="O1105" s="220">
        <v>130</v>
      </c>
      <c r="P1105" s="220">
        <v>3</v>
      </c>
      <c r="Q1105" s="239">
        <v>2</v>
      </c>
      <c r="R1105" s="240">
        <v>44.5</v>
      </c>
      <c r="S1105" s="241" t="s">
        <v>4993</v>
      </c>
      <c r="T1105" s="241" t="s">
        <v>4994</v>
      </c>
      <c r="U1105" s="241"/>
      <c r="V1105" s="241" t="s">
        <v>2011</v>
      </c>
      <c r="W1105" s="241"/>
    </row>
    <row r="1106" customHeight="1" spans="1:23">
      <c r="A1106" s="246">
        <v>898</v>
      </c>
      <c r="B1106" s="223" t="s">
        <v>4995</v>
      </c>
      <c r="C1106" s="222" t="s">
        <v>280</v>
      </c>
      <c r="D1106" s="222" t="s">
        <v>278</v>
      </c>
      <c r="E1106" s="222" t="s">
        <v>476</v>
      </c>
      <c r="F1106" s="222" t="s">
        <v>476</v>
      </c>
      <c r="G1106" s="222" t="s">
        <v>476</v>
      </c>
      <c r="H1106" s="222" t="s">
        <v>543</v>
      </c>
      <c r="I1106" s="222" t="s">
        <v>354</v>
      </c>
      <c r="J1106" s="222">
        <v>100</v>
      </c>
      <c r="K1106" s="222">
        <v>80</v>
      </c>
      <c r="L1106" s="222">
        <v>80</v>
      </c>
      <c r="M1106" s="222">
        <v>80</v>
      </c>
      <c r="N1106" s="222">
        <v>80</v>
      </c>
      <c r="O1106" s="222">
        <v>80</v>
      </c>
      <c r="P1106" s="222">
        <v>3</v>
      </c>
      <c r="Q1106" s="242">
        <v>1.1</v>
      </c>
      <c r="R1106" s="243">
        <v>7.7</v>
      </c>
      <c r="S1106" s="244" t="s">
        <v>4996</v>
      </c>
      <c r="T1106" s="244" t="s">
        <v>4997</v>
      </c>
      <c r="U1106" s="244"/>
      <c r="V1106" s="244" t="s">
        <v>898</v>
      </c>
      <c r="W1106" s="244"/>
    </row>
    <row r="1107" customHeight="1" spans="1:23">
      <c r="A1107" s="246">
        <v>898.1</v>
      </c>
      <c r="B1107" s="223" t="s">
        <v>4998</v>
      </c>
      <c r="C1107" s="222" t="s">
        <v>280</v>
      </c>
      <c r="D1107" s="222" t="s">
        <v>281</v>
      </c>
      <c r="E1107" s="222" t="s">
        <v>4999</v>
      </c>
      <c r="F1107" s="222" t="s">
        <v>4999</v>
      </c>
      <c r="G1107" s="222" t="s">
        <v>4999</v>
      </c>
      <c r="H1107" s="222" t="s">
        <v>543</v>
      </c>
      <c r="I1107" s="222" t="s">
        <v>354</v>
      </c>
      <c r="J1107" s="222">
        <v>100</v>
      </c>
      <c r="K1107" s="222">
        <v>165</v>
      </c>
      <c r="L1107" s="222">
        <v>150</v>
      </c>
      <c r="M1107" s="222">
        <v>85</v>
      </c>
      <c r="N1107" s="222">
        <v>130</v>
      </c>
      <c r="O1107" s="222">
        <v>50</v>
      </c>
      <c r="P1107" s="222">
        <v>3</v>
      </c>
      <c r="Q1107" s="242">
        <v>2.4</v>
      </c>
      <c r="R1107" s="243">
        <v>809.1</v>
      </c>
      <c r="S1107" s="244" t="s">
        <v>5000</v>
      </c>
      <c r="T1107" s="244" t="s">
        <v>5001</v>
      </c>
      <c r="U1107" s="244"/>
      <c r="V1107" s="244" t="s">
        <v>5002</v>
      </c>
      <c r="W1107" s="244"/>
    </row>
    <row r="1108" customHeight="1" spans="1:23">
      <c r="A1108" s="246">
        <v>898.2</v>
      </c>
      <c r="B1108" s="223" t="s">
        <v>5003</v>
      </c>
      <c r="C1108" s="222" t="s">
        <v>280</v>
      </c>
      <c r="D1108" s="222" t="s">
        <v>269</v>
      </c>
      <c r="E1108" s="222" t="s">
        <v>4999</v>
      </c>
      <c r="F1108" s="222" t="s">
        <v>4999</v>
      </c>
      <c r="G1108" s="222" t="s">
        <v>4999</v>
      </c>
      <c r="H1108" s="222" t="s">
        <v>543</v>
      </c>
      <c r="I1108" s="222" t="s">
        <v>354</v>
      </c>
      <c r="J1108" s="222">
        <v>100</v>
      </c>
      <c r="K1108" s="222">
        <v>85</v>
      </c>
      <c r="L1108" s="222">
        <v>80</v>
      </c>
      <c r="M1108" s="222">
        <v>165</v>
      </c>
      <c r="N1108" s="222">
        <v>100</v>
      </c>
      <c r="O1108" s="222">
        <v>150</v>
      </c>
      <c r="P1108" s="222">
        <v>3</v>
      </c>
      <c r="Q1108" s="242">
        <v>2.4</v>
      </c>
      <c r="R1108" s="243">
        <v>53.6</v>
      </c>
      <c r="S1108" s="244" t="s">
        <v>5004</v>
      </c>
      <c r="T1108" s="244" t="s">
        <v>5005</v>
      </c>
      <c r="U1108" s="244"/>
      <c r="V1108" s="244" t="s">
        <v>5002</v>
      </c>
      <c r="W1108" s="244"/>
    </row>
    <row r="1109" customHeight="1" spans="1:23">
      <c r="A1109" s="247">
        <v>899</v>
      </c>
      <c r="B1109" s="221" t="s">
        <v>5006</v>
      </c>
      <c r="C1109" s="220" t="s">
        <v>262</v>
      </c>
      <c r="D1109" s="220" t="s">
        <v>280</v>
      </c>
      <c r="E1109" s="220" t="s">
        <v>475</v>
      </c>
      <c r="F1109" s="220" t="s">
        <v>612</v>
      </c>
      <c r="G1109" s="220" t="s">
        <v>1593</v>
      </c>
      <c r="H1109" s="220" t="s">
        <v>442</v>
      </c>
      <c r="I1109" s="220" t="s">
        <v>354</v>
      </c>
      <c r="J1109" s="220">
        <v>103</v>
      </c>
      <c r="K1109" s="220">
        <v>105</v>
      </c>
      <c r="L1109" s="220">
        <v>72</v>
      </c>
      <c r="M1109" s="220">
        <v>105</v>
      </c>
      <c r="N1109" s="220">
        <v>75</v>
      </c>
      <c r="O1109" s="220">
        <v>65</v>
      </c>
      <c r="P1109" s="220">
        <v>45</v>
      </c>
      <c r="Q1109" s="239">
        <v>1.8</v>
      </c>
      <c r="R1109" s="240">
        <v>95.1</v>
      </c>
      <c r="S1109" s="241" t="s">
        <v>5007</v>
      </c>
      <c r="T1109" s="241" t="s">
        <v>5008</v>
      </c>
      <c r="U1109" s="241" t="s">
        <v>1871</v>
      </c>
      <c r="V1109" s="241"/>
      <c r="W1109" s="241"/>
    </row>
    <row r="1110" customHeight="1" spans="1:23">
      <c r="A1110" s="246">
        <v>900</v>
      </c>
      <c r="B1110" s="223" t="s">
        <v>5009</v>
      </c>
      <c r="C1110" s="222" t="s">
        <v>268</v>
      </c>
      <c r="D1110" s="222" t="s">
        <v>267</v>
      </c>
      <c r="E1110" s="222" t="s">
        <v>415</v>
      </c>
      <c r="F1110" s="222" t="s">
        <v>548</v>
      </c>
      <c r="G1110" s="222" t="s">
        <v>3018</v>
      </c>
      <c r="H1110" s="222" t="s">
        <v>268</v>
      </c>
      <c r="I1110" s="222" t="s">
        <v>354</v>
      </c>
      <c r="J1110" s="222">
        <v>70</v>
      </c>
      <c r="K1110" s="222">
        <v>130</v>
      </c>
      <c r="L1110" s="222">
        <v>95</v>
      </c>
      <c r="M1110" s="222">
        <v>45</v>
      </c>
      <c r="N1110" s="222">
        <v>75</v>
      </c>
      <c r="O1110" s="222">
        <v>85</v>
      </c>
      <c r="P1110" s="222">
        <v>15</v>
      </c>
      <c r="Q1110" s="242">
        <v>1.8</v>
      </c>
      <c r="R1110" s="243">
        <v>89</v>
      </c>
      <c r="S1110" s="244" t="s">
        <v>5010</v>
      </c>
      <c r="T1110" s="244" t="s">
        <v>5011</v>
      </c>
      <c r="U1110" s="244"/>
      <c r="V1110" s="244"/>
      <c r="W1110" s="244"/>
    </row>
    <row r="1111" customHeight="1" spans="1:23">
      <c r="A1111" s="247">
        <v>901</v>
      </c>
      <c r="B1111" s="221" t="s">
        <v>5012</v>
      </c>
      <c r="C1111" s="220" t="s">
        <v>266</v>
      </c>
      <c r="D1111" s="220" t="s">
        <v>262</v>
      </c>
      <c r="E1111" s="220" t="s">
        <v>440</v>
      </c>
      <c r="F1111" s="220" t="s">
        <v>3838</v>
      </c>
      <c r="G1111" s="220" t="s">
        <v>476</v>
      </c>
      <c r="H1111" s="220" t="s">
        <v>442</v>
      </c>
      <c r="I1111" s="220" t="s">
        <v>354</v>
      </c>
      <c r="J1111" s="220">
        <v>130</v>
      </c>
      <c r="K1111" s="220">
        <v>140</v>
      </c>
      <c r="L1111" s="220">
        <v>105</v>
      </c>
      <c r="M1111" s="220">
        <v>45</v>
      </c>
      <c r="N1111" s="220">
        <v>80</v>
      </c>
      <c r="O1111" s="220">
        <v>50</v>
      </c>
      <c r="P1111" s="220">
        <v>20</v>
      </c>
      <c r="Q1111" s="239">
        <v>2.4</v>
      </c>
      <c r="R1111" s="240">
        <v>290</v>
      </c>
      <c r="S1111" s="241" t="s">
        <v>5013</v>
      </c>
      <c r="T1111" s="241" t="s">
        <v>5014</v>
      </c>
      <c r="U1111" s="662" t="s">
        <v>1773</v>
      </c>
      <c r="V1111" s="241"/>
      <c r="W1111" s="241"/>
    </row>
    <row r="1112" customHeight="1" spans="1:23">
      <c r="A1112" s="247">
        <v>901.1</v>
      </c>
      <c r="B1112" s="221" t="s">
        <v>5015</v>
      </c>
      <c r="C1112" s="220" t="s">
        <v>266</v>
      </c>
      <c r="D1112" s="220" t="s">
        <v>262</v>
      </c>
      <c r="E1112" s="220" t="s">
        <v>5016</v>
      </c>
      <c r="F1112" s="220" t="s">
        <v>5016</v>
      </c>
      <c r="G1112" s="220" t="s">
        <v>5016</v>
      </c>
      <c r="H1112" s="220" t="s">
        <v>442</v>
      </c>
      <c r="I1112" s="220" t="s">
        <v>354</v>
      </c>
      <c r="J1112" s="220">
        <v>113</v>
      </c>
      <c r="K1112" s="220">
        <v>70</v>
      </c>
      <c r="L1112" s="220">
        <v>120</v>
      </c>
      <c r="M1112" s="220">
        <v>135</v>
      </c>
      <c r="N1112" s="220">
        <v>65</v>
      </c>
      <c r="O1112" s="220">
        <v>52</v>
      </c>
      <c r="P1112" s="220">
        <v>20</v>
      </c>
      <c r="Q1112" s="239">
        <v>2.7</v>
      </c>
      <c r="R1112" s="240">
        <v>333</v>
      </c>
      <c r="S1112" s="241" t="s">
        <v>5017</v>
      </c>
      <c r="T1112" s="241" t="s">
        <v>5018</v>
      </c>
      <c r="U1112" s="241"/>
      <c r="V1112" s="241"/>
      <c r="W1112" s="241"/>
    </row>
    <row r="1113" customHeight="1" spans="1:23">
      <c r="A1113" s="246">
        <v>902</v>
      </c>
      <c r="B1113" s="223" t="s">
        <v>5019</v>
      </c>
      <c r="C1113" s="222" t="s">
        <v>277</v>
      </c>
      <c r="D1113" s="222" t="s">
        <v>269</v>
      </c>
      <c r="E1113" s="222" t="s">
        <v>728</v>
      </c>
      <c r="F1113" s="222" t="s">
        <v>422</v>
      </c>
      <c r="G1113" s="222" t="s">
        <v>1261</v>
      </c>
      <c r="H1113" s="222" t="s">
        <v>1202</v>
      </c>
      <c r="I1113" s="222" t="s">
        <v>354</v>
      </c>
      <c r="J1113" s="222">
        <v>120</v>
      </c>
      <c r="K1113" s="222">
        <v>112</v>
      </c>
      <c r="L1113" s="222">
        <v>65</v>
      </c>
      <c r="M1113" s="222">
        <v>80</v>
      </c>
      <c r="N1113" s="222">
        <v>75</v>
      </c>
      <c r="O1113" s="222">
        <v>78</v>
      </c>
      <c r="P1113" s="222">
        <v>45</v>
      </c>
      <c r="Q1113" s="242">
        <v>3</v>
      </c>
      <c r="R1113" s="243">
        <v>110</v>
      </c>
      <c r="S1113" s="244" t="s">
        <v>5020</v>
      </c>
      <c r="T1113" s="244" t="s">
        <v>5021</v>
      </c>
      <c r="U1113" s="244" t="s">
        <v>3365</v>
      </c>
      <c r="V1113" s="244"/>
      <c r="W1113" s="244"/>
    </row>
    <row r="1114" customHeight="1" spans="1:23">
      <c r="A1114" s="246">
        <v>902.1</v>
      </c>
      <c r="B1114" s="223" t="s">
        <v>5022</v>
      </c>
      <c r="C1114" s="222" t="s">
        <v>277</v>
      </c>
      <c r="D1114" s="222" t="s">
        <v>269</v>
      </c>
      <c r="E1114" s="222" t="s">
        <v>728</v>
      </c>
      <c r="F1114" s="222" t="s">
        <v>422</v>
      </c>
      <c r="G1114" s="222" t="s">
        <v>1261</v>
      </c>
      <c r="H1114" s="222" t="s">
        <v>1202</v>
      </c>
      <c r="I1114" s="222" t="s">
        <v>354</v>
      </c>
      <c r="J1114" s="222">
        <v>120</v>
      </c>
      <c r="K1114" s="222">
        <v>92</v>
      </c>
      <c r="L1114" s="222">
        <v>65</v>
      </c>
      <c r="M1114" s="222">
        <v>100</v>
      </c>
      <c r="N1114" s="222">
        <v>75</v>
      </c>
      <c r="O1114" s="222">
        <v>78</v>
      </c>
      <c r="P1114" s="222">
        <v>45</v>
      </c>
      <c r="Q1114" s="242">
        <v>3</v>
      </c>
      <c r="R1114" s="243">
        <v>110</v>
      </c>
      <c r="S1114" s="244" t="s">
        <v>5020</v>
      </c>
      <c r="T1114" s="244" t="s">
        <v>5021</v>
      </c>
      <c r="U1114" s="244" t="s">
        <v>3365</v>
      </c>
      <c r="V1114" s="244"/>
      <c r="W1114" s="244"/>
    </row>
    <row r="1115" customHeight="1" spans="1:23">
      <c r="A1115" s="247">
        <v>903</v>
      </c>
      <c r="B1115" s="221" t="s">
        <v>5023</v>
      </c>
      <c r="C1115" s="220" t="s">
        <v>263</v>
      </c>
      <c r="D1115" s="220" t="s">
        <v>265</v>
      </c>
      <c r="E1115" s="220" t="s">
        <v>1362</v>
      </c>
      <c r="F1115" s="220" t="s">
        <v>1122</v>
      </c>
      <c r="G1115" s="220" t="s">
        <v>980</v>
      </c>
      <c r="H1115" s="220" t="s">
        <v>442</v>
      </c>
      <c r="I1115" s="220" t="s">
        <v>354</v>
      </c>
      <c r="J1115" s="220">
        <v>80</v>
      </c>
      <c r="K1115" s="220">
        <v>130</v>
      </c>
      <c r="L1115" s="220">
        <v>60</v>
      </c>
      <c r="M1115" s="220">
        <v>40</v>
      </c>
      <c r="N1115" s="220">
        <v>80</v>
      </c>
      <c r="O1115" s="220">
        <v>120</v>
      </c>
      <c r="P1115" s="220">
        <v>20</v>
      </c>
      <c r="Q1115" s="239">
        <v>1.3</v>
      </c>
      <c r="R1115" s="240">
        <v>43</v>
      </c>
      <c r="S1115" s="241" t="s">
        <v>5024</v>
      </c>
      <c r="T1115" s="241" t="s">
        <v>5025</v>
      </c>
      <c r="U1115" s="241" t="s">
        <v>1763</v>
      </c>
      <c r="V1115" s="241"/>
      <c r="W1115" s="241"/>
    </row>
    <row r="1116" customHeight="1" spans="1:23">
      <c r="A1116" s="246">
        <v>904</v>
      </c>
      <c r="B1116" s="223" t="s">
        <v>5026</v>
      </c>
      <c r="C1116" s="222" t="s">
        <v>283</v>
      </c>
      <c r="D1116" s="222" t="s">
        <v>265</v>
      </c>
      <c r="E1116" s="222" t="s">
        <v>535</v>
      </c>
      <c r="F1116" s="222" t="s">
        <v>728</v>
      </c>
      <c r="G1116" s="222" t="s">
        <v>475</v>
      </c>
      <c r="H1116" s="222" t="s">
        <v>1202</v>
      </c>
      <c r="I1116" s="222" t="s">
        <v>354</v>
      </c>
      <c r="J1116" s="222">
        <v>85</v>
      </c>
      <c r="K1116" s="222">
        <v>115</v>
      </c>
      <c r="L1116" s="222">
        <v>95</v>
      </c>
      <c r="M1116" s="222">
        <v>65</v>
      </c>
      <c r="N1116" s="222">
        <v>65</v>
      </c>
      <c r="O1116" s="222">
        <v>85</v>
      </c>
      <c r="P1116" s="222">
        <v>45</v>
      </c>
      <c r="Q1116" s="242">
        <v>2.5</v>
      </c>
      <c r="R1116" s="243">
        <v>60.5</v>
      </c>
      <c r="S1116" s="244" t="s">
        <v>1738</v>
      </c>
      <c r="T1116" s="244" t="s">
        <v>5027</v>
      </c>
      <c r="U1116" s="244"/>
      <c r="V1116" s="244"/>
      <c r="W1116" s="244"/>
    </row>
    <row r="1117" customHeight="1" spans="1:23">
      <c r="A1117" s="247">
        <v>905</v>
      </c>
      <c r="B1117" s="221" t="s">
        <v>5028</v>
      </c>
      <c r="C1117" s="220" t="s">
        <v>284</v>
      </c>
      <c r="D1117" s="220" t="s">
        <v>264</v>
      </c>
      <c r="E1117" s="220" t="s">
        <v>568</v>
      </c>
      <c r="F1117" s="220" t="s">
        <v>568</v>
      </c>
      <c r="G1117" s="220" t="s">
        <v>1748</v>
      </c>
      <c r="H1117" s="220" t="s">
        <v>543</v>
      </c>
      <c r="I1117" s="220" t="s">
        <v>354</v>
      </c>
      <c r="J1117" s="220">
        <v>74</v>
      </c>
      <c r="K1117" s="220">
        <v>115</v>
      </c>
      <c r="L1117" s="220">
        <v>70</v>
      </c>
      <c r="M1117" s="220">
        <v>135</v>
      </c>
      <c r="N1117" s="220">
        <v>80</v>
      </c>
      <c r="O1117" s="220">
        <v>106</v>
      </c>
      <c r="P1117" s="220">
        <v>3</v>
      </c>
      <c r="Q1117" s="239">
        <v>1.6</v>
      </c>
      <c r="R1117" s="240">
        <v>48</v>
      </c>
      <c r="S1117" s="241" t="s">
        <v>5029</v>
      </c>
      <c r="T1117" s="241" t="s">
        <v>5030</v>
      </c>
      <c r="U1117" s="241"/>
      <c r="V1117" s="241"/>
      <c r="W1117" s="241"/>
    </row>
    <row r="1118" customHeight="1" spans="1:23">
      <c r="A1118" s="247">
        <v>905.1</v>
      </c>
      <c r="B1118" s="221" t="s">
        <v>5031</v>
      </c>
      <c r="C1118" s="220" t="s">
        <v>284</v>
      </c>
      <c r="D1118" s="220" t="s">
        <v>264</v>
      </c>
      <c r="E1118" s="220" t="s">
        <v>1006</v>
      </c>
      <c r="F1118" s="220" t="s">
        <v>1006</v>
      </c>
      <c r="G1118" s="220" t="s">
        <v>1006</v>
      </c>
      <c r="H1118" s="220" t="s">
        <v>543</v>
      </c>
      <c r="I1118" s="220" t="s">
        <v>354</v>
      </c>
      <c r="J1118" s="220">
        <v>74</v>
      </c>
      <c r="K1118" s="220">
        <v>115</v>
      </c>
      <c r="L1118" s="220">
        <v>110</v>
      </c>
      <c r="M1118" s="220">
        <v>135</v>
      </c>
      <c r="N1118" s="220">
        <v>100</v>
      </c>
      <c r="O1118" s="220">
        <v>46</v>
      </c>
      <c r="P1118" s="220">
        <v>3</v>
      </c>
      <c r="Q1118" s="239">
        <v>1.6</v>
      </c>
      <c r="R1118" s="240">
        <v>48</v>
      </c>
      <c r="S1118" s="241" t="s">
        <v>5029</v>
      </c>
      <c r="T1118" s="241" t="s">
        <v>5030</v>
      </c>
      <c r="U1118" s="241"/>
      <c r="V1118" s="241"/>
      <c r="W1118" s="241"/>
    </row>
    <row r="1119" customHeight="1" spans="1:23">
      <c r="A1119" s="246">
        <v>906</v>
      </c>
      <c r="B1119" s="223" t="s">
        <v>5032</v>
      </c>
      <c r="C1119" s="222" t="s">
        <v>278</v>
      </c>
      <c r="D1119" s="222" t="s">
        <v>354</v>
      </c>
      <c r="E1119" s="222" t="s">
        <v>334</v>
      </c>
      <c r="F1119" s="222" t="s">
        <v>334</v>
      </c>
      <c r="G1119" s="222" t="s">
        <v>2439</v>
      </c>
      <c r="H1119" s="222" t="s">
        <v>442</v>
      </c>
      <c r="I1119" s="222" t="s">
        <v>337</v>
      </c>
      <c r="J1119" s="222">
        <v>40</v>
      </c>
      <c r="K1119" s="222">
        <v>61</v>
      </c>
      <c r="L1119" s="222">
        <v>54</v>
      </c>
      <c r="M1119" s="222">
        <v>45</v>
      </c>
      <c r="N1119" s="222">
        <v>45</v>
      </c>
      <c r="O1119" s="222">
        <v>65</v>
      </c>
      <c r="P1119" s="222">
        <v>45</v>
      </c>
      <c r="Q1119" s="242">
        <v>0.4</v>
      </c>
      <c r="R1119" s="243">
        <v>4.1</v>
      </c>
      <c r="S1119" s="244" t="s">
        <v>5033</v>
      </c>
      <c r="T1119" s="244" t="s">
        <v>5034</v>
      </c>
      <c r="U1119" s="244" t="s">
        <v>5035</v>
      </c>
      <c r="V1119" s="244"/>
      <c r="W1119" s="244"/>
    </row>
    <row r="1120" customHeight="1" spans="1:23">
      <c r="A1120" s="247">
        <v>907</v>
      </c>
      <c r="B1120" s="221" t="s">
        <v>5036</v>
      </c>
      <c r="C1120" s="220" t="s">
        <v>278</v>
      </c>
      <c r="D1120" s="220" t="s">
        <v>354</v>
      </c>
      <c r="E1120" s="220" t="s">
        <v>334</v>
      </c>
      <c r="F1120" s="220" t="s">
        <v>334</v>
      </c>
      <c r="G1120" s="220" t="s">
        <v>2439</v>
      </c>
      <c r="H1120" s="220" t="s">
        <v>442</v>
      </c>
      <c r="I1120" s="220" t="s">
        <v>337</v>
      </c>
      <c r="J1120" s="220">
        <v>61</v>
      </c>
      <c r="K1120" s="220">
        <v>80</v>
      </c>
      <c r="L1120" s="220">
        <v>63</v>
      </c>
      <c r="M1120" s="220">
        <v>60</v>
      </c>
      <c r="N1120" s="220">
        <v>63</v>
      </c>
      <c r="O1120" s="220">
        <v>83</v>
      </c>
      <c r="P1120" s="220">
        <v>45</v>
      </c>
      <c r="Q1120" s="239">
        <v>0.9</v>
      </c>
      <c r="R1120" s="240">
        <v>12.2</v>
      </c>
      <c r="S1120" s="241" t="s">
        <v>5037</v>
      </c>
      <c r="T1120" s="241" t="s">
        <v>5038</v>
      </c>
      <c r="U1120" s="241" t="s">
        <v>5035</v>
      </c>
      <c r="V1120" s="241"/>
      <c r="W1120" s="241"/>
    </row>
    <row r="1121" customHeight="1" spans="1:23">
      <c r="A1121" s="246">
        <v>908</v>
      </c>
      <c r="B1121" s="223" t="s">
        <v>5039</v>
      </c>
      <c r="C1121" s="222" t="s">
        <v>278</v>
      </c>
      <c r="D1121" s="222" t="s">
        <v>283</v>
      </c>
      <c r="E1121" s="222" t="s">
        <v>334</v>
      </c>
      <c r="F1121" s="222" t="s">
        <v>334</v>
      </c>
      <c r="G1121" s="222" t="s">
        <v>2439</v>
      </c>
      <c r="H1121" s="222" t="s">
        <v>442</v>
      </c>
      <c r="I1121" s="222" t="s">
        <v>337</v>
      </c>
      <c r="J1121" s="222">
        <v>76</v>
      </c>
      <c r="K1121" s="222">
        <v>110</v>
      </c>
      <c r="L1121" s="222">
        <v>70</v>
      </c>
      <c r="M1121" s="222">
        <v>81</v>
      </c>
      <c r="N1121" s="222">
        <v>70</v>
      </c>
      <c r="O1121" s="222">
        <v>123</v>
      </c>
      <c r="P1121" s="222">
        <v>45</v>
      </c>
      <c r="Q1121" s="242">
        <v>1.5</v>
      </c>
      <c r="R1121" s="243">
        <v>31.2</v>
      </c>
      <c r="S1121" s="244" t="s">
        <v>5040</v>
      </c>
      <c r="T1121" s="244" t="s">
        <v>5041</v>
      </c>
      <c r="U1121" s="244" t="s">
        <v>5035</v>
      </c>
      <c r="V1121" s="244"/>
      <c r="W1121" s="244"/>
    </row>
    <row r="1122" customHeight="1" spans="1:23">
      <c r="A1122" s="247">
        <v>909</v>
      </c>
      <c r="B1122" s="221" t="s">
        <v>5042</v>
      </c>
      <c r="C1122" s="220" t="s">
        <v>276</v>
      </c>
      <c r="D1122" s="220" t="s">
        <v>354</v>
      </c>
      <c r="E1122" s="220" t="s">
        <v>355</v>
      </c>
      <c r="F1122" s="220" t="s">
        <v>355</v>
      </c>
      <c r="G1122" s="220" t="s">
        <v>576</v>
      </c>
      <c r="H1122" s="220" t="s">
        <v>442</v>
      </c>
      <c r="I1122" s="220" t="s">
        <v>354</v>
      </c>
      <c r="J1122" s="220">
        <v>67</v>
      </c>
      <c r="K1122" s="220">
        <v>45</v>
      </c>
      <c r="L1122" s="220">
        <v>59</v>
      </c>
      <c r="M1122" s="220">
        <v>63</v>
      </c>
      <c r="N1122" s="220">
        <v>40</v>
      </c>
      <c r="O1122" s="220">
        <v>36</v>
      </c>
      <c r="P1122" s="220">
        <v>45</v>
      </c>
      <c r="Q1122" s="239">
        <v>0.4</v>
      </c>
      <c r="R1122" s="240">
        <v>9.8</v>
      </c>
      <c r="S1122" s="241" t="s">
        <v>5043</v>
      </c>
      <c r="T1122" s="241" t="s">
        <v>5044</v>
      </c>
      <c r="U1122" s="241" t="s">
        <v>5045</v>
      </c>
      <c r="V1122" s="241"/>
      <c r="W1122" s="241"/>
    </row>
    <row r="1123" customHeight="1" spans="1:23">
      <c r="A1123" s="246">
        <v>910</v>
      </c>
      <c r="B1123" s="223" t="s">
        <v>5046</v>
      </c>
      <c r="C1123" s="222" t="s">
        <v>276</v>
      </c>
      <c r="D1123" s="222" t="s">
        <v>354</v>
      </c>
      <c r="E1123" s="222" t="s">
        <v>355</v>
      </c>
      <c r="F1123" s="222" t="s">
        <v>355</v>
      </c>
      <c r="G1123" s="222" t="s">
        <v>576</v>
      </c>
      <c r="H1123" s="222" t="s">
        <v>442</v>
      </c>
      <c r="I1123" s="222" t="s">
        <v>354</v>
      </c>
      <c r="J1123" s="222">
        <v>81</v>
      </c>
      <c r="K1123" s="222">
        <v>55</v>
      </c>
      <c r="L1123" s="222">
        <v>78</v>
      </c>
      <c r="M1123" s="222">
        <v>90</v>
      </c>
      <c r="N1123" s="222">
        <v>58</v>
      </c>
      <c r="O1123" s="222">
        <v>49</v>
      </c>
      <c r="P1123" s="222">
        <v>45</v>
      </c>
      <c r="Q1123" s="242">
        <v>1</v>
      </c>
      <c r="R1123" s="243">
        <v>30.7</v>
      </c>
      <c r="S1123" s="244" t="s">
        <v>5047</v>
      </c>
      <c r="T1123" s="244" t="s">
        <v>5044</v>
      </c>
      <c r="U1123" s="244" t="s">
        <v>5045</v>
      </c>
      <c r="V1123" s="244"/>
      <c r="W1123" s="244"/>
    </row>
    <row r="1124" customHeight="1" spans="1:23">
      <c r="A1124" s="247">
        <v>911</v>
      </c>
      <c r="B1124" s="221" t="s">
        <v>5048</v>
      </c>
      <c r="C1124" s="220" t="s">
        <v>276</v>
      </c>
      <c r="D1124" s="220" t="s">
        <v>269</v>
      </c>
      <c r="E1124" s="220" t="s">
        <v>355</v>
      </c>
      <c r="F1124" s="220" t="s">
        <v>355</v>
      </c>
      <c r="G1124" s="220" t="s">
        <v>576</v>
      </c>
      <c r="H1124" s="220" t="s">
        <v>442</v>
      </c>
      <c r="I1124" s="220" t="s">
        <v>354</v>
      </c>
      <c r="J1124" s="220">
        <v>104</v>
      </c>
      <c r="K1124" s="220">
        <v>75</v>
      </c>
      <c r="L1124" s="220">
        <v>100</v>
      </c>
      <c r="M1124" s="220">
        <v>110</v>
      </c>
      <c r="N1124" s="220">
        <v>75</v>
      </c>
      <c r="O1124" s="220">
        <v>66</v>
      </c>
      <c r="P1124" s="220">
        <v>45</v>
      </c>
      <c r="Q1124" s="239">
        <v>1.6</v>
      </c>
      <c r="R1124" s="240">
        <v>326.5</v>
      </c>
      <c r="S1124" s="241" t="s">
        <v>5049</v>
      </c>
      <c r="T1124" s="241" t="s">
        <v>5050</v>
      </c>
      <c r="U1124" s="241" t="s">
        <v>5045</v>
      </c>
      <c r="V1124" s="241"/>
      <c r="W1124" s="241"/>
    </row>
    <row r="1125" customHeight="1" spans="1:23">
      <c r="A1125" s="246">
        <v>912</v>
      </c>
      <c r="B1125" s="223" t="s">
        <v>5051</v>
      </c>
      <c r="C1125" s="222" t="s">
        <v>277</v>
      </c>
      <c r="D1125" s="222" t="s">
        <v>354</v>
      </c>
      <c r="E1125" s="222" t="s">
        <v>375</v>
      </c>
      <c r="F1125" s="222" t="s">
        <v>375</v>
      </c>
      <c r="G1125" s="222" t="s">
        <v>1262</v>
      </c>
      <c r="H1125" s="222" t="s">
        <v>264</v>
      </c>
      <c r="I1125" s="222" t="s">
        <v>377</v>
      </c>
      <c r="J1125" s="222">
        <v>55</v>
      </c>
      <c r="K1125" s="222">
        <v>65</v>
      </c>
      <c r="L1125" s="222">
        <v>45</v>
      </c>
      <c r="M1125" s="222">
        <v>50</v>
      </c>
      <c r="N1125" s="222">
        <v>45</v>
      </c>
      <c r="O1125" s="222">
        <v>50</v>
      </c>
      <c r="P1125" s="222">
        <v>45</v>
      </c>
      <c r="Q1125" s="242">
        <v>0.5</v>
      </c>
      <c r="R1125" s="243">
        <v>6.1</v>
      </c>
      <c r="S1125" s="244" t="s">
        <v>5052</v>
      </c>
      <c r="T1125" s="244" t="s">
        <v>5053</v>
      </c>
      <c r="U1125" s="244" t="s">
        <v>5054</v>
      </c>
      <c r="V1125" s="244"/>
      <c r="W1125" s="244"/>
    </row>
    <row r="1126" customHeight="1" spans="1:23">
      <c r="A1126" s="247">
        <v>913</v>
      </c>
      <c r="B1126" s="221" t="s">
        <v>5055</v>
      </c>
      <c r="C1126" s="220" t="s">
        <v>277</v>
      </c>
      <c r="D1126" s="220" t="s">
        <v>354</v>
      </c>
      <c r="E1126" s="220" t="s">
        <v>375</v>
      </c>
      <c r="F1126" s="220" t="s">
        <v>375</v>
      </c>
      <c r="G1126" s="220" t="s">
        <v>1262</v>
      </c>
      <c r="H1126" s="220" t="s">
        <v>264</v>
      </c>
      <c r="I1126" s="220" t="s">
        <v>1202</v>
      </c>
      <c r="J1126" s="220">
        <v>70</v>
      </c>
      <c r="K1126" s="220">
        <v>85</v>
      </c>
      <c r="L1126" s="220">
        <v>65</v>
      </c>
      <c r="M1126" s="220">
        <v>65</v>
      </c>
      <c r="N1126" s="220">
        <v>60</v>
      </c>
      <c r="O1126" s="220">
        <v>65</v>
      </c>
      <c r="P1126" s="220">
        <v>45</v>
      </c>
      <c r="Q1126" s="239">
        <v>1.2</v>
      </c>
      <c r="R1126" s="240">
        <v>21.5</v>
      </c>
      <c r="S1126" s="241" t="s">
        <v>5056</v>
      </c>
      <c r="T1126" s="241" t="s">
        <v>5057</v>
      </c>
      <c r="U1126" s="241" t="s">
        <v>5054</v>
      </c>
      <c r="V1126" s="241"/>
      <c r="W1126" s="241"/>
    </row>
    <row r="1127" customHeight="1" spans="1:23">
      <c r="A1127" s="246">
        <v>914</v>
      </c>
      <c r="B1127" s="223" t="s">
        <v>5058</v>
      </c>
      <c r="C1127" s="222" t="s">
        <v>277</v>
      </c>
      <c r="D1127" s="222" t="s">
        <v>263</v>
      </c>
      <c r="E1127" s="222" t="s">
        <v>375</v>
      </c>
      <c r="F1127" s="222" t="s">
        <v>375</v>
      </c>
      <c r="G1127" s="222" t="s">
        <v>1262</v>
      </c>
      <c r="H1127" s="222" t="s">
        <v>264</v>
      </c>
      <c r="I1127" s="222" t="s">
        <v>843</v>
      </c>
      <c r="J1127" s="222">
        <v>85</v>
      </c>
      <c r="K1127" s="222">
        <v>120</v>
      </c>
      <c r="L1127" s="222">
        <v>80</v>
      </c>
      <c r="M1127" s="222">
        <v>85</v>
      </c>
      <c r="N1127" s="222">
        <v>75</v>
      </c>
      <c r="O1127" s="222">
        <v>85</v>
      </c>
      <c r="P1127" s="222">
        <v>45</v>
      </c>
      <c r="Q1127" s="242">
        <v>1.8</v>
      </c>
      <c r="R1127" s="243">
        <v>61.9</v>
      </c>
      <c r="S1127" s="244" t="s">
        <v>5059</v>
      </c>
      <c r="T1127" s="244" t="s">
        <v>5060</v>
      </c>
      <c r="U1127" s="244" t="s">
        <v>5054</v>
      </c>
      <c r="V1127" s="244"/>
      <c r="W1127" s="244"/>
    </row>
    <row r="1128" customHeight="1" spans="1:23">
      <c r="A1128" s="247">
        <v>915</v>
      </c>
      <c r="B1128" s="221" t="s">
        <v>5061</v>
      </c>
      <c r="C1128" s="220" t="s">
        <v>262</v>
      </c>
      <c r="D1128" s="220" t="s">
        <v>354</v>
      </c>
      <c r="E1128" s="220" t="s">
        <v>3996</v>
      </c>
      <c r="F1128" s="220" t="s">
        <v>449</v>
      </c>
      <c r="G1128" s="220" t="s">
        <v>352</v>
      </c>
      <c r="H1128" s="220" t="s">
        <v>442</v>
      </c>
      <c r="I1128" s="220" t="s">
        <v>354</v>
      </c>
      <c r="J1128" s="220">
        <v>54</v>
      </c>
      <c r="K1128" s="220">
        <v>45</v>
      </c>
      <c r="L1128" s="220">
        <v>40</v>
      </c>
      <c r="M1128" s="220">
        <v>35</v>
      </c>
      <c r="N1128" s="220">
        <v>45</v>
      </c>
      <c r="O1128" s="220">
        <v>35</v>
      </c>
      <c r="P1128" s="220">
        <v>255</v>
      </c>
      <c r="Q1128" s="239">
        <v>0.5</v>
      </c>
      <c r="R1128" s="240">
        <v>10.2</v>
      </c>
      <c r="S1128" s="241" t="s">
        <v>5062</v>
      </c>
      <c r="T1128" s="241" t="s">
        <v>5063</v>
      </c>
      <c r="U1128" s="241" t="s">
        <v>5064</v>
      </c>
      <c r="V1128" s="241"/>
      <c r="W1128" s="241"/>
    </row>
    <row r="1129" customHeight="1" spans="1:23">
      <c r="A1129" s="246">
        <v>916</v>
      </c>
      <c r="B1129" s="223" t="s">
        <v>5065</v>
      </c>
      <c r="C1129" s="222" t="s">
        <v>262</v>
      </c>
      <c r="D1129" s="222" t="s">
        <v>354</v>
      </c>
      <c r="E1129" s="222" t="s">
        <v>5066</v>
      </c>
      <c r="F1129" s="222" t="s">
        <v>449</v>
      </c>
      <c r="G1129" s="222" t="s">
        <v>352</v>
      </c>
      <c r="H1129" s="222" t="s">
        <v>442</v>
      </c>
      <c r="I1129" s="222" t="s">
        <v>354</v>
      </c>
      <c r="J1129" s="222">
        <v>110</v>
      </c>
      <c r="K1129" s="222">
        <v>100</v>
      </c>
      <c r="L1129" s="222">
        <v>75</v>
      </c>
      <c r="M1129" s="222">
        <v>59</v>
      </c>
      <c r="N1129" s="222">
        <v>80</v>
      </c>
      <c r="O1129" s="222">
        <v>65</v>
      </c>
      <c r="P1129" s="222">
        <v>100</v>
      </c>
      <c r="Q1129" s="242">
        <v>1</v>
      </c>
      <c r="R1129" s="243">
        <v>120</v>
      </c>
      <c r="S1129" s="244" t="s">
        <v>5067</v>
      </c>
      <c r="T1129" s="244" t="s">
        <v>5068</v>
      </c>
      <c r="U1129" s="244" t="s">
        <v>5064</v>
      </c>
      <c r="V1129" s="244"/>
      <c r="W1129" s="244"/>
    </row>
    <row r="1130" customHeight="1" spans="1:23">
      <c r="A1130" s="246">
        <v>916.1</v>
      </c>
      <c r="B1130" s="223" t="s">
        <v>5069</v>
      </c>
      <c r="C1130" s="222" t="s">
        <v>262</v>
      </c>
      <c r="D1130" s="222" t="s">
        <v>354</v>
      </c>
      <c r="E1130" s="222" t="s">
        <v>3996</v>
      </c>
      <c r="F1130" s="222" t="s">
        <v>449</v>
      </c>
      <c r="G1130" s="222" t="s">
        <v>352</v>
      </c>
      <c r="H1130" s="222" t="s">
        <v>442</v>
      </c>
      <c r="I1130" s="222" t="s">
        <v>354</v>
      </c>
      <c r="J1130" s="222">
        <v>115</v>
      </c>
      <c r="K1130" s="222">
        <v>90</v>
      </c>
      <c r="L1130" s="222">
        <v>70</v>
      </c>
      <c r="M1130" s="222">
        <v>59</v>
      </c>
      <c r="N1130" s="222">
        <v>90</v>
      </c>
      <c r="O1130" s="222">
        <v>65</v>
      </c>
      <c r="P1130" s="222">
        <v>100</v>
      </c>
      <c r="Q1130" s="242">
        <v>1</v>
      </c>
      <c r="R1130" s="243">
        <v>120</v>
      </c>
      <c r="S1130" s="244" t="s">
        <v>5067</v>
      </c>
      <c r="T1130" s="244" t="s">
        <v>5068</v>
      </c>
      <c r="U1130" s="244" t="s">
        <v>5064</v>
      </c>
      <c r="V1130" s="244"/>
      <c r="W1130" s="244"/>
    </row>
    <row r="1131" customHeight="1" spans="1:23">
      <c r="A1131" s="247">
        <v>917</v>
      </c>
      <c r="B1131" s="221" t="s">
        <v>5070</v>
      </c>
      <c r="C1131" s="220" t="s">
        <v>268</v>
      </c>
      <c r="D1131" s="220" t="s">
        <v>354</v>
      </c>
      <c r="E1131" s="220" t="s">
        <v>1044</v>
      </c>
      <c r="F1131" s="220" t="s">
        <v>1044</v>
      </c>
      <c r="G1131" s="220" t="s">
        <v>4251</v>
      </c>
      <c r="H1131" s="220" t="s">
        <v>268</v>
      </c>
      <c r="I1131" s="220" t="s">
        <v>354</v>
      </c>
      <c r="J1131" s="220">
        <v>35</v>
      </c>
      <c r="K1131" s="220">
        <v>41</v>
      </c>
      <c r="L1131" s="220">
        <v>45</v>
      </c>
      <c r="M1131" s="220">
        <v>29</v>
      </c>
      <c r="N1131" s="220">
        <v>40</v>
      </c>
      <c r="O1131" s="220">
        <v>20</v>
      </c>
      <c r="P1131" s="220">
        <v>255</v>
      </c>
      <c r="Q1131" s="239">
        <v>0.3</v>
      </c>
      <c r="R1131" s="240">
        <v>4</v>
      </c>
      <c r="S1131" s="241" t="s">
        <v>5071</v>
      </c>
      <c r="T1131" s="241" t="s">
        <v>5072</v>
      </c>
      <c r="U1131" s="241" t="s">
        <v>5073</v>
      </c>
      <c r="V1131" s="241"/>
      <c r="W1131" s="241"/>
    </row>
    <row r="1132" customHeight="1" spans="1:23">
      <c r="A1132" s="246">
        <v>918</v>
      </c>
      <c r="B1132" s="223" t="s">
        <v>5074</v>
      </c>
      <c r="C1132" s="222" t="s">
        <v>268</v>
      </c>
      <c r="D1132" s="222" t="s">
        <v>354</v>
      </c>
      <c r="E1132" s="222" t="s">
        <v>1044</v>
      </c>
      <c r="F1132" s="222" t="s">
        <v>1044</v>
      </c>
      <c r="G1132" s="222" t="s">
        <v>4251</v>
      </c>
      <c r="H1132" s="222" t="s">
        <v>268</v>
      </c>
      <c r="I1132" s="222" t="s">
        <v>354</v>
      </c>
      <c r="J1132" s="222">
        <v>60</v>
      </c>
      <c r="K1132" s="222">
        <v>79</v>
      </c>
      <c r="L1132" s="222">
        <v>95</v>
      </c>
      <c r="M1132" s="222">
        <v>52</v>
      </c>
      <c r="N1132" s="222">
        <v>86</v>
      </c>
      <c r="O1132" s="222">
        <v>35</v>
      </c>
      <c r="P1132" s="222">
        <v>120</v>
      </c>
      <c r="Q1132" s="242">
        <v>1</v>
      </c>
      <c r="R1132" s="243">
        <v>16.5</v>
      </c>
      <c r="S1132" s="244" t="s">
        <v>5075</v>
      </c>
      <c r="T1132" s="244" t="s">
        <v>5076</v>
      </c>
      <c r="U1132" s="244" t="s">
        <v>5073</v>
      </c>
      <c r="V1132" s="244"/>
      <c r="W1132" s="244"/>
    </row>
    <row r="1133" customHeight="1" spans="1:23">
      <c r="A1133" s="247">
        <v>919</v>
      </c>
      <c r="B1133" s="221" t="s">
        <v>5077</v>
      </c>
      <c r="C1133" s="220" t="s">
        <v>268</v>
      </c>
      <c r="D1133" s="220" t="s">
        <v>354</v>
      </c>
      <c r="E1133" s="220" t="s">
        <v>415</v>
      </c>
      <c r="F1133" s="220" t="s">
        <v>415</v>
      </c>
      <c r="G1133" s="220" t="s">
        <v>405</v>
      </c>
      <c r="H1133" s="220" t="s">
        <v>268</v>
      </c>
      <c r="I1133" s="220" t="s">
        <v>354</v>
      </c>
      <c r="J1133" s="220">
        <v>33</v>
      </c>
      <c r="K1133" s="220">
        <v>46</v>
      </c>
      <c r="L1133" s="220">
        <v>40</v>
      </c>
      <c r="M1133" s="220">
        <v>21</v>
      </c>
      <c r="N1133" s="220">
        <v>25</v>
      </c>
      <c r="O1133" s="220">
        <v>45</v>
      </c>
      <c r="P1133" s="220">
        <v>190</v>
      </c>
      <c r="Q1133" s="239">
        <v>0.2</v>
      </c>
      <c r="R1133" s="240">
        <v>1</v>
      </c>
      <c r="S1133" s="241" t="s">
        <v>5078</v>
      </c>
      <c r="T1133" s="241" t="s">
        <v>5079</v>
      </c>
      <c r="U1133" s="241" t="s">
        <v>5080</v>
      </c>
      <c r="V1133" s="241"/>
      <c r="W1133" s="241"/>
    </row>
    <row r="1134" customHeight="1" spans="1:23">
      <c r="A1134" s="246">
        <v>920</v>
      </c>
      <c r="B1134" s="223" t="s">
        <v>5081</v>
      </c>
      <c r="C1134" s="222" t="s">
        <v>268</v>
      </c>
      <c r="D1134" s="222" t="s">
        <v>283</v>
      </c>
      <c r="E1134" s="222" t="s">
        <v>415</v>
      </c>
      <c r="F1134" s="222" t="s">
        <v>415</v>
      </c>
      <c r="G1134" s="222" t="s">
        <v>405</v>
      </c>
      <c r="H1134" s="222" t="s">
        <v>268</v>
      </c>
      <c r="I1134" s="222" t="s">
        <v>354</v>
      </c>
      <c r="J1134" s="222">
        <v>71</v>
      </c>
      <c r="K1134" s="222">
        <v>102</v>
      </c>
      <c r="L1134" s="222">
        <v>78</v>
      </c>
      <c r="M1134" s="222">
        <v>52</v>
      </c>
      <c r="N1134" s="222">
        <v>55</v>
      </c>
      <c r="O1134" s="222">
        <v>92</v>
      </c>
      <c r="P1134" s="222">
        <v>30</v>
      </c>
      <c r="Q1134" s="242">
        <v>1</v>
      </c>
      <c r="R1134" s="243">
        <v>17.5</v>
      </c>
      <c r="S1134" s="244" t="s">
        <v>5082</v>
      </c>
      <c r="T1134" s="244" t="s">
        <v>5083</v>
      </c>
      <c r="U1134" s="244" t="s">
        <v>5080</v>
      </c>
      <c r="V1134" s="244"/>
      <c r="W1134" s="244"/>
    </row>
    <row r="1135" customHeight="1" spans="1:23">
      <c r="A1135" s="247">
        <v>921</v>
      </c>
      <c r="B1135" s="221" t="s">
        <v>5084</v>
      </c>
      <c r="C1135" s="220" t="s">
        <v>279</v>
      </c>
      <c r="D1135" s="220" t="s">
        <v>354</v>
      </c>
      <c r="E1135" s="220" t="s">
        <v>488</v>
      </c>
      <c r="F1135" s="220" t="s">
        <v>1167</v>
      </c>
      <c r="G1135" s="220" t="s">
        <v>1129</v>
      </c>
      <c r="H1135" s="220" t="s">
        <v>442</v>
      </c>
      <c r="I1135" s="220" t="s">
        <v>354</v>
      </c>
      <c r="J1135" s="220">
        <v>45</v>
      </c>
      <c r="K1135" s="220">
        <v>50</v>
      </c>
      <c r="L1135" s="220">
        <v>20</v>
      </c>
      <c r="M1135" s="220">
        <v>40</v>
      </c>
      <c r="N1135" s="220">
        <v>25</v>
      </c>
      <c r="O1135" s="220">
        <v>60</v>
      </c>
      <c r="P1135" s="220">
        <v>190</v>
      </c>
      <c r="Q1135" s="239">
        <v>0.3</v>
      </c>
      <c r="R1135" s="240">
        <v>2.5</v>
      </c>
      <c r="S1135" s="241" t="s">
        <v>5085</v>
      </c>
      <c r="T1135" s="241" t="s">
        <v>5086</v>
      </c>
      <c r="U1135" s="241" t="s">
        <v>5087</v>
      </c>
      <c r="V1135" s="241"/>
      <c r="W1135" s="241" t="s">
        <v>2999</v>
      </c>
    </row>
    <row r="1136" customHeight="1" spans="1:23">
      <c r="A1136" s="246">
        <v>922</v>
      </c>
      <c r="B1136" s="223" t="s">
        <v>5088</v>
      </c>
      <c r="C1136" s="222" t="s">
        <v>279</v>
      </c>
      <c r="D1136" s="222" t="s">
        <v>263</v>
      </c>
      <c r="E1136" s="222" t="s">
        <v>1322</v>
      </c>
      <c r="F1136" s="222" t="s">
        <v>1167</v>
      </c>
      <c r="G1136" s="222" t="s">
        <v>1129</v>
      </c>
      <c r="H1136" s="222" t="s">
        <v>442</v>
      </c>
      <c r="I1136" s="222" t="s">
        <v>354</v>
      </c>
      <c r="J1136" s="222">
        <v>60</v>
      </c>
      <c r="K1136" s="222">
        <v>75</v>
      </c>
      <c r="L1136" s="222">
        <v>40</v>
      </c>
      <c r="M1136" s="222">
        <v>50</v>
      </c>
      <c r="N1136" s="222">
        <v>40</v>
      </c>
      <c r="O1136" s="222">
        <v>85</v>
      </c>
      <c r="P1136" s="222">
        <v>80</v>
      </c>
      <c r="Q1136" s="242">
        <v>0.4</v>
      </c>
      <c r="R1136" s="243">
        <v>6.5</v>
      </c>
      <c r="S1136" s="244" t="s">
        <v>5089</v>
      </c>
      <c r="T1136" s="244" t="s">
        <v>5090</v>
      </c>
      <c r="U1136" s="244" t="s">
        <v>5087</v>
      </c>
      <c r="V1136" s="244"/>
      <c r="W1136" s="244"/>
    </row>
    <row r="1137" customHeight="1" spans="1:23">
      <c r="A1137" s="247">
        <v>923</v>
      </c>
      <c r="B1137" s="221" t="s">
        <v>5091</v>
      </c>
      <c r="C1137" s="220" t="s">
        <v>279</v>
      </c>
      <c r="D1137" s="220" t="s">
        <v>263</v>
      </c>
      <c r="E1137" s="220" t="s">
        <v>1322</v>
      </c>
      <c r="F1137" s="220" t="s">
        <v>1167</v>
      </c>
      <c r="G1137" s="220" t="s">
        <v>1129</v>
      </c>
      <c r="H1137" s="220" t="s">
        <v>442</v>
      </c>
      <c r="I1137" s="220" t="s">
        <v>354</v>
      </c>
      <c r="J1137" s="220">
        <v>70</v>
      </c>
      <c r="K1137" s="220">
        <v>115</v>
      </c>
      <c r="L1137" s="220">
        <v>70</v>
      </c>
      <c r="M1137" s="220">
        <v>70</v>
      </c>
      <c r="N1137" s="220">
        <v>60</v>
      </c>
      <c r="O1137" s="220">
        <v>105</v>
      </c>
      <c r="P1137" s="220">
        <v>45</v>
      </c>
      <c r="Q1137" s="239">
        <v>0.9</v>
      </c>
      <c r="R1137" s="240">
        <v>41</v>
      </c>
      <c r="S1137" s="241" t="s">
        <v>5092</v>
      </c>
      <c r="T1137" s="241" t="s">
        <v>5093</v>
      </c>
      <c r="U1137" s="241" t="s">
        <v>5087</v>
      </c>
      <c r="V1137" s="241"/>
      <c r="W1137" s="241"/>
    </row>
    <row r="1138" customHeight="1" spans="1:23">
      <c r="A1138" s="246">
        <v>924</v>
      </c>
      <c r="B1138" s="223" t="s">
        <v>5094</v>
      </c>
      <c r="C1138" s="222" t="s">
        <v>262</v>
      </c>
      <c r="D1138" s="222" t="s">
        <v>354</v>
      </c>
      <c r="E1138" s="222" t="s">
        <v>394</v>
      </c>
      <c r="F1138" s="222" t="s">
        <v>695</v>
      </c>
      <c r="G1138" s="222" t="s">
        <v>909</v>
      </c>
      <c r="H1138" s="222" t="s">
        <v>442</v>
      </c>
      <c r="I1138" s="222" t="s">
        <v>284</v>
      </c>
      <c r="J1138" s="222">
        <v>50</v>
      </c>
      <c r="K1138" s="222">
        <v>50</v>
      </c>
      <c r="L1138" s="222">
        <v>45</v>
      </c>
      <c r="M1138" s="222">
        <v>40</v>
      </c>
      <c r="N1138" s="222">
        <v>45</v>
      </c>
      <c r="O1138" s="222">
        <v>75</v>
      </c>
      <c r="P1138" s="222">
        <v>150</v>
      </c>
      <c r="Q1138" s="242">
        <v>0.3</v>
      </c>
      <c r="R1138" s="243">
        <v>1.8</v>
      </c>
      <c r="S1138" s="244" t="s">
        <v>5095</v>
      </c>
      <c r="T1138" s="244" t="s">
        <v>5096</v>
      </c>
      <c r="U1138" s="244" t="s">
        <v>5097</v>
      </c>
      <c r="V1138" s="244"/>
      <c r="W1138" s="244" t="s">
        <v>2999</v>
      </c>
    </row>
    <row r="1139" customHeight="1" spans="1:23">
      <c r="A1139" s="247">
        <v>925</v>
      </c>
      <c r="B1139" s="221" t="s">
        <v>5098</v>
      </c>
      <c r="C1139" s="220" t="s">
        <v>262</v>
      </c>
      <c r="D1139" s="220" t="s">
        <v>354</v>
      </c>
      <c r="E1139" s="220" t="s">
        <v>570</v>
      </c>
      <c r="F1139" s="220" t="s">
        <v>3883</v>
      </c>
      <c r="G1139" s="220" t="s">
        <v>696</v>
      </c>
      <c r="H1139" s="220" t="s">
        <v>442</v>
      </c>
      <c r="I1139" s="220" t="s">
        <v>284</v>
      </c>
      <c r="J1139" s="220">
        <v>74</v>
      </c>
      <c r="K1139" s="220">
        <v>75</v>
      </c>
      <c r="L1139" s="220">
        <v>70</v>
      </c>
      <c r="M1139" s="220">
        <v>65</v>
      </c>
      <c r="N1139" s="220">
        <v>75</v>
      </c>
      <c r="O1139" s="220">
        <v>111</v>
      </c>
      <c r="P1139" s="220">
        <v>75</v>
      </c>
      <c r="Q1139" s="239">
        <v>0.3</v>
      </c>
      <c r="R1139" s="240">
        <v>2.3</v>
      </c>
      <c r="S1139" s="241" t="s">
        <v>5099</v>
      </c>
      <c r="T1139" s="241" t="s">
        <v>5100</v>
      </c>
      <c r="U1139" s="241" t="s">
        <v>5097</v>
      </c>
      <c r="V1139" s="241"/>
      <c r="W1139" s="241"/>
    </row>
    <row r="1140" customHeight="1" spans="1:23">
      <c r="A1140" s="247">
        <v>925.1</v>
      </c>
      <c r="B1140" s="221" t="s">
        <v>5101</v>
      </c>
      <c r="C1140" s="220" t="s">
        <v>262</v>
      </c>
      <c r="D1140" s="220" t="s">
        <v>354</v>
      </c>
      <c r="E1140" s="220" t="s">
        <v>570</v>
      </c>
      <c r="F1140" s="220" t="s">
        <v>3883</v>
      </c>
      <c r="G1140" s="220" t="s">
        <v>696</v>
      </c>
      <c r="H1140" s="220" t="s">
        <v>442</v>
      </c>
      <c r="I1140" s="220" t="s">
        <v>284</v>
      </c>
      <c r="J1140" s="220">
        <v>74</v>
      </c>
      <c r="K1140" s="220">
        <v>75</v>
      </c>
      <c r="L1140" s="220">
        <v>70</v>
      </c>
      <c r="M1140" s="220">
        <v>65</v>
      </c>
      <c r="N1140" s="220">
        <v>75</v>
      </c>
      <c r="O1140" s="220">
        <v>111</v>
      </c>
      <c r="P1140" s="220">
        <v>75</v>
      </c>
      <c r="Q1140" s="239">
        <v>0.3</v>
      </c>
      <c r="R1140" s="240">
        <v>2.8</v>
      </c>
      <c r="S1140" s="241" t="s">
        <v>5099</v>
      </c>
      <c r="T1140" s="241" t="s">
        <v>5100</v>
      </c>
      <c r="U1140" s="241" t="s">
        <v>5097</v>
      </c>
      <c r="V1140" s="241"/>
      <c r="W1140" s="241"/>
    </row>
    <row r="1141" customHeight="1" spans="1:23">
      <c r="A1141" s="246">
        <v>926</v>
      </c>
      <c r="B1141" s="223" t="s">
        <v>5102</v>
      </c>
      <c r="C1141" s="222" t="s">
        <v>284</v>
      </c>
      <c r="D1141" s="222" t="s">
        <v>354</v>
      </c>
      <c r="E1141" s="222" t="s">
        <v>909</v>
      </c>
      <c r="F1141" s="222" t="s">
        <v>909</v>
      </c>
      <c r="G1141" s="222" t="s">
        <v>2793</v>
      </c>
      <c r="H1141" s="222" t="s">
        <v>442</v>
      </c>
      <c r="I1141" s="222" t="s">
        <v>856</v>
      </c>
      <c r="J1141" s="222">
        <v>37</v>
      </c>
      <c r="K1141" s="222">
        <v>55</v>
      </c>
      <c r="L1141" s="222">
        <v>70</v>
      </c>
      <c r="M1141" s="222">
        <v>30</v>
      </c>
      <c r="N1141" s="222">
        <v>55</v>
      </c>
      <c r="O1141" s="222">
        <v>65</v>
      </c>
      <c r="P1141" s="222">
        <v>190</v>
      </c>
      <c r="Q1141" s="242">
        <v>0.3</v>
      </c>
      <c r="R1141" s="243">
        <v>10.9</v>
      </c>
      <c r="S1141" s="244" t="s">
        <v>5103</v>
      </c>
      <c r="T1141" s="244" t="s">
        <v>5104</v>
      </c>
      <c r="U1141" s="244" t="s">
        <v>5105</v>
      </c>
      <c r="V1141" s="244"/>
      <c r="W1141" s="244"/>
    </row>
    <row r="1142" customHeight="1" spans="1:23">
      <c r="A1142" s="247">
        <v>927</v>
      </c>
      <c r="B1142" s="221" t="s">
        <v>5106</v>
      </c>
      <c r="C1142" s="220" t="s">
        <v>284</v>
      </c>
      <c r="D1142" s="220" t="s">
        <v>354</v>
      </c>
      <c r="E1142" s="220" t="s">
        <v>5107</v>
      </c>
      <c r="F1142" s="220" t="s">
        <v>5107</v>
      </c>
      <c r="G1142" s="220" t="s">
        <v>3996</v>
      </c>
      <c r="H1142" s="220" t="s">
        <v>442</v>
      </c>
      <c r="I1142" s="220" t="s">
        <v>354</v>
      </c>
      <c r="J1142" s="220">
        <v>57</v>
      </c>
      <c r="K1142" s="220">
        <v>80</v>
      </c>
      <c r="L1142" s="220">
        <v>115</v>
      </c>
      <c r="M1142" s="220">
        <v>50</v>
      </c>
      <c r="N1142" s="220">
        <v>80</v>
      </c>
      <c r="O1142" s="220">
        <v>95</v>
      </c>
      <c r="P1142" s="220">
        <v>90</v>
      </c>
      <c r="Q1142" s="239">
        <v>0.5</v>
      </c>
      <c r="R1142" s="240">
        <v>14.9</v>
      </c>
      <c r="S1142" s="241" t="s">
        <v>5103</v>
      </c>
      <c r="T1142" s="241" t="s">
        <v>5108</v>
      </c>
      <c r="U1142" s="241" t="s">
        <v>5105</v>
      </c>
      <c r="V1142" s="241"/>
      <c r="W1142" s="241"/>
    </row>
    <row r="1143" customHeight="1" spans="1:23">
      <c r="A1143" s="246">
        <v>928</v>
      </c>
      <c r="B1143" s="223" t="s">
        <v>5109</v>
      </c>
      <c r="C1143" s="222" t="s">
        <v>278</v>
      </c>
      <c r="D1143" s="222" t="s">
        <v>262</v>
      </c>
      <c r="E1143" s="222" t="s">
        <v>955</v>
      </c>
      <c r="F1143" s="222" t="s">
        <v>955</v>
      </c>
      <c r="G1143" s="222" t="s">
        <v>1088</v>
      </c>
      <c r="H1143" s="222" t="s">
        <v>337</v>
      </c>
      <c r="I1143" s="222" t="s">
        <v>354</v>
      </c>
      <c r="J1143" s="222">
        <v>41</v>
      </c>
      <c r="K1143" s="222">
        <v>35</v>
      </c>
      <c r="L1143" s="222">
        <v>45</v>
      </c>
      <c r="M1143" s="222">
        <v>58</v>
      </c>
      <c r="N1143" s="222">
        <v>51</v>
      </c>
      <c r="O1143" s="222">
        <v>30</v>
      </c>
      <c r="P1143" s="222">
        <v>255</v>
      </c>
      <c r="Q1143" s="242">
        <v>0.3</v>
      </c>
      <c r="R1143" s="243">
        <v>6.5</v>
      </c>
      <c r="S1143" s="244" t="s">
        <v>5110</v>
      </c>
      <c r="T1143" s="244" t="s">
        <v>5111</v>
      </c>
      <c r="U1143" s="244" t="s">
        <v>5112</v>
      </c>
      <c r="V1143" s="244"/>
      <c r="W1143" s="244"/>
    </row>
    <row r="1144" customHeight="1" spans="1:23">
      <c r="A1144" s="247">
        <v>929</v>
      </c>
      <c r="B1144" s="221" t="s">
        <v>5113</v>
      </c>
      <c r="C1144" s="220" t="s">
        <v>278</v>
      </c>
      <c r="D1144" s="220" t="s">
        <v>262</v>
      </c>
      <c r="E1144" s="220" t="s">
        <v>955</v>
      </c>
      <c r="F1144" s="220" t="s">
        <v>955</v>
      </c>
      <c r="G1144" s="220" t="s">
        <v>1088</v>
      </c>
      <c r="H1144" s="220" t="s">
        <v>337</v>
      </c>
      <c r="I1144" s="220" t="s">
        <v>354</v>
      </c>
      <c r="J1144" s="220">
        <v>52</v>
      </c>
      <c r="K1144" s="220">
        <v>53</v>
      </c>
      <c r="L1144" s="220">
        <v>60</v>
      </c>
      <c r="M1144" s="220">
        <v>78</v>
      </c>
      <c r="N1144" s="220">
        <v>78</v>
      </c>
      <c r="O1144" s="220">
        <v>33</v>
      </c>
      <c r="P1144" s="220">
        <v>120</v>
      </c>
      <c r="Q1144" s="239">
        <v>0.6</v>
      </c>
      <c r="R1144" s="240">
        <v>11.9</v>
      </c>
      <c r="S1144" s="241" t="s">
        <v>5110</v>
      </c>
      <c r="T1144" s="241" t="s">
        <v>5111</v>
      </c>
      <c r="U1144" s="241" t="s">
        <v>5112</v>
      </c>
      <c r="V1144" s="241"/>
      <c r="W1144" s="241"/>
    </row>
    <row r="1145" customHeight="1" spans="1:23">
      <c r="A1145" s="246">
        <v>930</v>
      </c>
      <c r="B1145" s="223" t="s">
        <v>5114</v>
      </c>
      <c r="C1145" s="222" t="s">
        <v>278</v>
      </c>
      <c r="D1145" s="222" t="s">
        <v>262</v>
      </c>
      <c r="E1145" s="222" t="s">
        <v>5115</v>
      </c>
      <c r="F1145" s="222" t="s">
        <v>5115</v>
      </c>
      <c r="G1145" s="222" t="s">
        <v>1088</v>
      </c>
      <c r="H1145" s="222" t="s">
        <v>337</v>
      </c>
      <c r="I1145" s="222" t="s">
        <v>354</v>
      </c>
      <c r="J1145" s="222">
        <v>78</v>
      </c>
      <c r="K1145" s="222">
        <v>69</v>
      </c>
      <c r="L1145" s="222">
        <v>90</v>
      </c>
      <c r="M1145" s="222">
        <v>125</v>
      </c>
      <c r="N1145" s="222">
        <v>109</v>
      </c>
      <c r="O1145" s="222">
        <v>39</v>
      </c>
      <c r="P1145" s="222">
        <v>45</v>
      </c>
      <c r="Q1145" s="242">
        <v>1.4</v>
      </c>
      <c r="R1145" s="243">
        <v>48.2</v>
      </c>
      <c r="S1145" s="244" t="s">
        <v>5116</v>
      </c>
      <c r="T1145" s="244" t="s">
        <v>5117</v>
      </c>
      <c r="U1145" s="244" t="s">
        <v>5112</v>
      </c>
      <c r="V1145" s="244"/>
      <c r="W1145" s="244"/>
    </row>
    <row r="1146" customHeight="1" spans="1:23">
      <c r="A1146" s="247">
        <v>931</v>
      </c>
      <c r="B1146" s="221" t="s">
        <v>5118</v>
      </c>
      <c r="C1146" s="220" t="s">
        <v>262</v>
      </c>
      <c r="D1146" s="220" t="s">
        <v>264</v>
      </c>
      <c r="E1146" s="220" t="s">
        <v>475</v>
      </c>
      <c r="F1146" s="220" t="s">
        <v>441</v>
      </c>
      <c r="G1146" s="220" t="s">
        <v>548</v>
      </c>
      <c r="H1146" s="220" t="s">
        <v>264</v>
      </c>
      <c r="I1146" s="220" t="s">
        <v>354</v>
      </c>
      <c r="J1146" s="220">
        <v>82</v>
      </c>
      <c r="K1146" s="220">
        <v>96</v>
      </c>
      <c r="L1146" s="220">
        <v>51</v>
      </c>
      <c r="M1146" s="220">
        <v>45</v>
      </c>
      <c r="N1146" s="220">
        <v>51</v>
      </c>
      <c r="O1146" s="220">
        <v>92</v>
      </c>
      <c r="P1146" s="220">
        <v>190</v>
      </c>
      <c r="Q1146" s="239">
        <v>0.6</v>
      </c>
      <c r="R1146" s="240">
        <v>2.4</v>
      </c>
      <c r="S1146" s="241" t="s">
        <v>5119</v>
      </c>
      <c r="T1146" s="241" t="s">
        <v>5120</v>
      </c>
      <c r="U1146" s="241" t="s">
        <v>5121</v>
      </c>
      <c r="V1146" s="241"/>
      <c r="W1146" s="241"/>
    </row>
    <row r="1147" customHeight="1" spans="1:23">
      <c r="A1147" s="246">
        <v>932</v>
      </c>
      <c r="B1147" s="223" t="s">
        <v>5122</v>
      </c>
      <c r="C1147" s="222" t="s">
        <v>267</v>
      </c>
      <c r="D1147" s="222" t="s">
        <v>354</v>
      </c>
      <c r="E1147" s="222" t="s">
        <v>5123</v>
      </c>
      <c r="F1147" s="222" t="s">
        <v>855</v>
      </c>
      <c r="G1147" s="222" t="s">
        <v>841</v>
      </c>
      <c r="H1147" s="222" t="s">
        <v>856</v>
      </c>
      <c r="I1147" s="222" t="s">
        <v>354</v>
      </c>
      <c r="J1147" s="222">
        <v>55</v>
      </c>
      <c r="K1147" s="222">
        <v>55</v>
      </c>
      <c r="L1147" s="222">
        <v>75</v>
      </c>
      <c r="M1147" s="222">
        <v>35</v>
      </c>
      <c r="N1147" s="222">
        <v>35</v>
      </c>
      <c r="O1147" s="222">
        <v>25</v>
      </c>
      <c r="P1147" s="222">
        <v>255</v>
      </c>
      <c r="Q1147" s="242">
        <v>0.4</v>
      </c>
      <c r="R1147" s="243">
        <v>16</v>
      </c>
      <c r="S1147" s="244" t="s">
        <v>5124</v>
      </c>
      <c r="T1147" s="244" t="s">
        <v>5125</v>
      </c>
      <c r="U1147" s="244" t="s">
        <v>5126</v>
      </c>
      <c r="V1147" s="244"/>
      <c r="W1147" s="244"/>
    </row>
    <row r="1148" customHeight="1" spans="1:23">
      <c r="A1148" s="247">
        <v>933</v>
      </c>
      <c r="B1148" s="221" t="s">
        <v>5127</v>
      </c>
      <c r="C1148" s="220" t="s">
        <v>267</v>
      </c>
      <c r="D1148" s="220" t="s">
        <v>354</v>
      </c>
      <c r="E1148" s="220" t="s">
        <v>5123</v>
      </c>
      <c r="F1148" s="220" t="s">
        <v>855</v>
      </c>
      <c r="G1148" s="220" t="s">
        <v>841</v>
      </c>
      <c r="H1148" s="220" t="s">
        <v>856</v>
      </c>
      <c r="I1148" s="220" t="s">
        <v>354</v>
      </c>
      <c r="J1148" s="220">
        <v>60</v>
      </c>
      <c r="K1148" s="220">
        <v>60</v>
      </c>
      <c r="L1148" s="220">
        <v>100</v>
      </c>
      <c r="M1148" s="220">
        <v>35</v>
      </c>
      <c r="N1148" s="220">
        <v>65</v>
      </c>
      <c r="O1148" s="220">
        <v>35</v>
      </c>
      <c r="P1148" s="220">
        <v>120</v>
      </c>
      <c r="Q1148" s="239">
        <v>0.6</v>
      </c>
      <c r="R1148" s="240">
        <v>105</v>
      </c>
      <c r="S1148" s="241" t="s">
        <v>5128</v>
      </c>
      <c r="T1148" s="241" t="s">
        <v>5129</v>
      </c>
      <c r="U1148" s="241" t="s">
        <v>5126</v>
      </c>
      <c r="V1148" s="241"/>
      <c r="W1148" s="241"/>
    </row>
    <row r="1149" customHeight="1" spans="1:23">
      <c r="A1149" s="246">
        <v>934</v>
      </c>
      <c r="B1149" s="223" t="s">
        <v>5130</v>
      </c>
      <c r="C1149" s="222" t="s">
        <v>267</v>
      </c>
      <c r="D1149" s="222" t="s">
        <v>354</v>
      </c>
      <c r="E1149" s="222" t="s">
        <v>5123</v>
      </c>
      <c r="F1149" s="222" t="s">
        <v>855</v>
      </c>
      <c r="G1149" s="222" t="s">
        <v>841</v>
      </c>
      <c r="H1149" s="222" t="s">
        <v>856</v>
      </c>
      <c r="I1149" s="222" t="s">
        <v>354</v>
      </c>
      <c r="J1149" s="222">
        <v>100</v>
      </c>
      <c r="K1149" s="222">
        <v>100</v>
      </c>
      <c r="L1149" s="222">
        <v>130</v>
      </c>
      <c r="M1149" s="222">
        <v>45</v>
      </c>
      <c r="N1149" s="222">
        <v>90</v>
      </c>
      <c r="O1149" s="222">
        <v>35</v>
      </c>
      <c r="P1149" s="222">
        <v>45</v>
      </c>
      <c r="Q1149" s="242">
        <v>2.3</v>
      </c>
      <c r="R1149" s="243">
        <v>240</v>
      </c>
      <c r="S1149" s="244" t="s">
        <v>5131</v>
      </c>
      <c r="T1149" s="244" t="s">
        <v>5132</v>
      </c>
      <c r="U1149" s="244" t="s">
        <v>5126</v>
      </c>
      <c r="V1149" s="244"/>
      <c r="W1149" s="244"/>
    </row>
    <row r="1150" customHeight="1" spans="1:23">
      <c r="A1150" s="247">
        <v>935</v>
      </c>
      <c r="B1150" s="221" t="s">
        <v>5133</v>
      </c>
      <c r="C1150" s="220" t="s">
        <v>276</v>
      </c>
      <c r="D1150" s="220" t="s">
        <v>354</v>
      </c>
      <c r="E1150" s="220" t="s">
        <v>583</v>
      </c>
      <c r="F1150" s="220" t="s">
        <v>583</v>
      </c>
      <c r="G1150" s="220" t="s">
        <v>886</v>
      </c>
      <c r="H1150" s="220" t="s">
        <v>791</v>
      </c>
      <c r="I1150" s="220" t="s">
        <v>354</v>
      </c>
      <c r="J1150" s="220">
        <v>40</v>
      </c>
      <c r="K1150" s="220">
        <v>50</v>
      </c>
      <c r="L1150" s="220">
        <v>40</v>
      </c>
      <c r="M1150" s="220">
        <v>50</v>
      </c>
      <c r="N1150" s="220">
        <v>40</v>
      </c>
      <c r="O1150" s="220">
        <v>35</v>
      </c>
      <c r="P1150" s="220">
        <v>90</v>
      </c>
      <c r="Q1150" s="239">
        <v>0.6</v>
      </c>
      <c r="R1150" s="240">
        <v>10.5</v>
      </c>
      <c r="S1150" s="241" t="s">
        <v>5134</v>
      </c>
      <c r="T1150" s="241" t="s">
        <v>5135</v>
      </c>
      <c r="U1150" s="241" t="s">
        <v>5136</v>
      </c>
      <c r="V1150" s="241"/>
      <c r="W1150" s="241" t="s">
        <v>2999</v>
      </c>
    </row>
    <row r="1151" customHeight="1" spans="1:23">
      <c r="A1151" s="246">
        <v>936</v>
      </c>
      <c r="B1151" s="223" t="s">
        <v>5137</v>
      </c>
      <c r="C1151" s="222" t="s">
        <v>276</v>
      </c>
      <c r="D1151" s="222" t="s">
        <v>280</v>
      </c>
      <c r="E1151" s="222" t="s">
        <v>583</v>
      </c>
      <c r="F1151" s="222" t="s">
        <v>583</v>
      </c>
      <c r="G1151" s="222" t="s">
        <v>1037</v>
      </c>
      <c r="H1151" s="222" t="s">
        <v>791</v>
      </c>
      <c r="I1151" s="222" t="s">
        <v>354</v>
      </c>
      <c r="J1151" s="222">
        <v>85</v>
      </c>
      <c r="K1151" s="222">
        <v>60</v>
      </c>
      <c r="L1151" s="222">
        <v>100</v>
      </c>
      <c r="M1151" s="222">
        <v>125</v>
      </c>
      <c r="N1151" s="222">
        <v>80</v>
      </c>
      <c r="O1151" s="222">
        <v>75</v>
      </c>
      <c r="P1151" s="222">
        <v>25</v>
      </c>
      <c r="Q1151" s="242">
        <v>1.5</v>
      </c>
      <c r="R1151" s="243">
        <v>85</v>
      </c>
      <c r="S1151" s="244" t="s">
        <v>5138</v>
      </c>
      <c r="T1151" s="244" t="s">
        <v>5139</v>
      </c>
      <c r="U1151" s="244" t="s">
        <v>5136</v>
      </c>
      <c r="V1151" s="244"/>
      <c r="W1151" s="244"/>
    </row>
    <row r="1152" customHeight="1" spans="1:23">
      <c r="A1152" s="247">
        <v>937</v>
      </c>
      <c r="B1152" s="221" t="s">
        <v>5140</v>
      </c>
      <c r="C1152" s="220" t="s">
        <v>276</v>
      </c>
      <c r="D1152" s="220" t="s">
        <v>269</v>
      </c>
      <c r="E1152" s="220" t="s">
        <v>583</v>
      </c>
      <c r="F1152" s="220" t="s">
        <v>583</v>
      </c>
      <c r="G1152" s="220" t="s">
        <v>1037</v>
      </c>
      <c r="H1152" s="220" t="s">
        <v>791</v>
      </c>
      <c r="I1152" s="220" t="s">
        <v>354</v>
      </c>
      <c r="J1152" s="220">
        <v>75</v>
      </c>
      <c r="K1152" s="220">
        <v>125</v>
      </c>
      <c r="L1152" s="220">
        <v>80</v>
      </c>
      <c r="M1152" s="220">
        <v>60</v>
      </c>
      <c r="N1152" s="220">
        <v>100</v>
      </c>
      <c r="O1152" s="220">
        <v>85</v>
      </c>
      <c r="P1152" s="220">
        <v>25</v>
      </c>
      <c r="Q1152" s="239">
        <v>1.6</v>
      </c>
      <c r="R1152" s="240">
        <v>62</v>
      </c>
      <c r="S1152" s="241" t="s">
        <v>5141</v>
      </c>
      <c r="T1152" s="241" t="s">
        <v>5142</v>
      </c>
      <c r="U1152" s="241" t="s">
        <v>5136</v>
      </c>
      <c r="V1152" s="241"/>
      <c r="W1152" s="241"/>
    </row>
    <row r="1153" customHeight="1" spans="1:23">
      <c r="A1153" s="246">
        <v>938</v>
      </c>
      <c r="B1153" s="223" t="s">
        <v>5143</v>
      </c>
      <c r="C1153" s="222" t="s">
        <v>279</v>
      </c>
      <c r="D1153" s="222" t="s">
        <v>354</v>
      </c>
      <c r="E1153" s="222" t="s">
        <v>909</v>
      </c>
      <c r="F1153" s="222" t="s">
        <v>488</v>
      </c>
      <c r="G1153" s="222" t="s">
        <v>648</v>
      </c>
      <c r="H1153" s="222" t="s">
        <v>377</v>
      </c>
      <c r="I1153" s="222" t="s">
        <v>354</v>
      </c>
      <c r="J1153" s="222">
        <v>61</v>
      </c>
      <c r="K1153" s="222">
        <v>31</v>
      </c>
      <c r="L1153" s="222">
        <v>41</v>
      </c>
      <c r="M1153" s="222">
        <v>59</v>
      </c>
      <c r="N1153" s="222">
        <v>35</v>
      </c>
      <c r="O1153" s="222">
        <v>45</v>
      </c>
      <c r="P1153" s="222">
        <v>190</v>
      </c>
      <c r="Q1153" s="242">
        <v>0.3</v>
      </c>
      <c r="R1153" s="243">
        <v>0.4</v>
      </c>
      <c r="S1153" s="244" t="s">
        <v>5144</v>
      </c>
      <c r="T1153" s="244" t="s">
        <v>5145</v>
      </c>
      <c r="U1153" s="244" t="s">
        <v>5146</v>
      </c>
      <c r="V1153" s="244"/>
      <c r="W1153" s="244"/>
    </row>
    <row r="1154" customHeight="1" spans="1:23">
      <c r="A1154" s="247">
        <v>939</v>
      </c>
      <c r="B1154" s="221" t="s">
        <v>5147</v>
      </c>
      <c r="C1154" s="220" t="s">
        <v>279</v>
      </c>
      <c r="D1154" s="220" t="s">
        <v>354</v>
      </c>
      <c r="E1154" s="220" t="s">
        <v>5148</v>
      </c>
      <c r="F1154" s="220" t="s">
        <v>488</v>
      </c>
      <c r="G1154" s="220" t="s">
        <v>648</v>
      </c>
      <c r="H1154" s="220" t="s">
        <v>377</v>
      </c>
      <c r="I1154" s="220" t="s">
        <v>354</v>
      </c>
      <c r="J1154" s="220">
        <v>109</v>
      </c>
      <c r="K1154" s="220">
        <v>64</v>
      </c>
      <c r="L1154" s="220">
        <v>91</v>
      </c>
      <c r="M1154" s="220">
        <v>103</v>
      </c>
      <c r="N1154" s="220">
        <v>83</v>
      </c>
      <c r="O1154" s="220">
        <v>45</v>
      </c>
      <c r="P1154" s="220">
        <v>50</v>
      </c>
      <c r="Q1154" s="239">
        <v>1.2</v>
      </c>
      <c r="R1154" s="240">
        <v>113</v>
      </c>
      <c r="S1154" s="241" t="s">
        <v>5149</v>
      </c>
      <c r="T1154" s="241" t="s">
        <v>5150</v>
      </c>
      <c r="U1154" s="241" t="s">
        <v>5146</v>
      </c>
      <c r="V1154" s="241"/>
      <c r="W1154" s="241"/>
    </row>
    <row r="1155" customHeight="1" spans="1:23">
      <c r="A1155" s="246">
        <v>940</v>
      </c>
      <c r="B1155" s="223" t="s">
        <v>5151</v>
      </c>
      <c r="C1155" s="222" t="s">
        <v>279</v>
      </c>
      <c r="D1155" s="222" t="s">
        <v>264</v>
      </c>
      <c r="E1155" s="222" t="s">
        <v>5152</v>
      </c>
      <c r="F1155" s="222" t="s">
        <v>1322</v>
      </c>
      <c r="G1155" s="222" t="s">
        <v>607</v>
      </c>
      <c r="H1155" s="222" t="s">
        <v>377</v>
      </c>
      <c r="I1155" s="222" t="s">
        <v>264</v>
      </c>
      <c r="J1155" s="222">
        <v>40</v>
      </c>
      <c r="K1155" s="222">
        <v>40</v>
      </c>
      <c r="L1155" s="222">
        <v>35</v>
      </c>
      <c r="M1155" s="222">
        <v>55</v>
      </c>
      <c r="N1155" s="222">
        <v>40</v>
      </c>
      <c r="O1155" s="222">
        <v>70</v>
      </c>
      <c r="P1155" s="222">
        <v>180</v>
      </c>
      <c r="Q1155" s="242">
        <v>0.4</v>
      </c>
      <c r="R1155" s="243">
        <v>3.6</v>
      </c>
      <c r="S1155" s="244" t="s">
        <v>5153</v>
      </c>
      <c r="T1155" s="244" t="s">
        <v>5154</v>
      </c>
      <c r="U1155" s="244" t="s">
        <v>5155</v>
      </c>
      <c r="V1155" s="244"/>
      <c r="W1155" s="244"/>
    </row>
    <row r="1156" customHeight="1" spans="1:23">
      <c r="A1156" s="247">
        <v>941</v>
      </c>
      <c r="B1156" s="221" t="s">
        <v>5156</v>
      </c>
      <c r="C1156" s="220" t="s">
        <v>279</v>
      </c>
      <c r="D1156" s="220" t="s">
        <v>264</v>
      </c>
      <c r="E1156" s="220" t="s">
        <v>5152</v>
      </c>
      <c r="F1156" s="220" t="s">
        <v>1322</v>
      </c>
      <c r="G1156" s="220" t="s">
        <v>607</v>
      </c>
      <c r="H1156" s="220" t="s">
        <v>1202</v>
      </c>
      <c r="I1156" s="220" t="s">
        <v>264</v>
      </c>
      <c r="J1156" s="220">
        <v>70</v>
      </c>
      <c r="K1156" s="220">
        <v>70</v>
      </c>
      <c r="L1156" s="220">
        <v>60</v>
      </c>
      <c r="M1156" s="220">
        <v>105</v>
      </c>
      <c r="N1156" s="220">
        <v>60</v>
      </c>
      <c r="O1156" s="220">
        <v>125</v>
      </c>
      <c r="P1156" s="220">
        <v>90</v>
      </c>
      <c r="Q1156" s="239">
        <v>1.4</v>
      </c>
      <c r="R1156" s="240">
        <v>38.6</v>
      </c>
      <c r="S1156" s="241" t="s">
        <v>5157</v>
      </c>
      <c r="T1156" s="241" t="s">
        <v>5158</v>
      </c>
      <c r="U1156" s="241" t="s">
        <v>5155</v>
      </c>
      <c r="V1156" s="241"/>
      <c r="W1156" s="241"/>
    </row>
    <row r="1157" customHeight="1" spans="1:23">
      <c r="A1157" s="246">
        <v>942</v>
      </c>
      <c r="B1157" s="223" t="s">
        <v>5159</v>
      </c>
      <c r="C1157" s="222" t="s">
        <v>283</v>
      </c>
      <c r="D1157" s="222" t="s">
        <v>354</v>
      </c>
      <c r="E1157" s="222" t="s">
        <v>475</v>
      </c>
      <c r="F1157" s="222" t="s">
        <v>394</v>
      </c>
      <c r="G1157" s="222" t="s">
        <v>4251</v>
      </c>
      <c r="H1157" s="222" t="s">
        <v>442</v>
      </c>
      <c r="I1157" s="222" t="s">
        <v>354</v>
      </c>
      <c r="J1157" s="222">
        <v>60</v>
      </c>
      <c r="K1157" s="222">
        <v>78</v>
      </c>
      <c r="L1157" s="222">
        <v>60</v>
      </c>
      <c r="M1157" s="222">
        <v>40</v>
      </c>
      <c r="N1157" s="222">
        <v>51</v>
      </c>
      <c r="O1157" s="222">
        <v>51</v>
      </c>
      <c r="P1157" s="222">
        <v>150</v>
      </c>
      <c r="Q1157" s="242">
        <v>0.5</v>
      </c>
      <c r="R1157" s="243">
        <v>16</v>
      </c>
      <c r="S1157" s="244" t="s">
        <v>5160</v>
      </c>
      <c r="T1157" s="244" t="s">
        <v>5161</v>
      </c>
      <c r="U1157" s="244" t="s">
        <v>5162</v>
      </c>
      <c r="V1157" s="244"/>
      <c r="W1157" s="244"/>
    </row>
    <row r="1158" customHeight="1" spans="1:23">
      <c r="A1158" s="247">
        <v>943</v>
      </c>
      <c r="B1158" s="221" t="s">
        <v>5163</v>
      </c>
      <c r="C1158" s="220" t="s">
        <v>283</v>
      </c>
      <c r="D1158" s="220" t="s">
        <v>354</v>
      </c>
      <c r="E1158" s="220" t="s">
        <v>475</v>
      </c>
      <c r="F1158" s="220" t="s">
        <v>5164</v>
      </c>
      <c r="G1158" s="220" t="s">
        <v>4251</v>
      </c>
      <c r="H1158" s="220" t="s">
        <v>442</v>
      </c>
      <c r="I1158" s="220" t="s">
        <v>354</v>
      </c>
      <c r="J1158" s="220">
        <v>80</v>
      </c>
      <c r="K1158" s="220">
        <v>120</v>
      </c>
      <c r="L1158" s="220">
        <v>90</v>
      </c>
      <c r="M1158" s="220">
        <v>60</v>
      </c>
      <c r="N1158" s="220">
        <v>70</v>
      </c>
      <c r="O1158" s="220">
        <v>85</v>
      </c>
      <c r="P1158" s="220">
        <v>75</v>
      </c>
      <c r="Q1158" s="239">
        <v>1.1</v>
      </c>
      <c r="R1158" s="240">
        <v>61</v>
      </c>
      <c r="S1158" s="241" t="s">
        <v>5165</v>
      </c>
      <c r="T1158" s="241" t="s">
        <v>5166</v>
      </c>
      <c r="U1158" s="241" t="s">
        <v>5162</v>
      </c>
      <c r="V1158" s="241"/>
      <c r="W1158" s="241"/>
    </row>
    <row r="1159" customHeight="1" spans="1:23">
      <c r="A1159" s="246">
        <v>944</v>
      </c>
      <c r="B1159" s="223" t="s">
        <v>5167</v>
      </c>
      <c r="C1159" s="222" t="s">
        <v>265</v>
      </c>
      <c r="D1159" s="222" t="s">
        <v>262</v>
      </c>
      <c r="E1159" s="222" t="s">
        <v>1122</v>
      </c>
      <c r="F1159" s="222" t="s">
        <v>1760</v>
      </c>
      <c r="G1159" s="222" t="s">
        <v>1665</v>
      </c>
      <c r="H1159" s="222" t="s">
        <v>442</v>
      </c>
      <c r="I1159" s="222" t="s">
        <v>354</v>
      </c>
      <c r="J1159" s="222">
        <v>40</v>
      </c>
      <c r="K1159" s="222">
        <v>65</v>
      </c>
      <c r="L1159" s="222">
        <v>35</v>
      </c>
      <c r="M1159" s="222">
        <v>40</v>
      </c>
      <c r="N1159" s="222">
        <v>35</v>
      </c>
      <c r="O1159" s="222">
        <v>75</v>
      </c>
      <c r="P1159" s="222">
        <v>190</v>
      </c>
      <c r="Q1159" s="242">
        <v>0.2</v>
      </c>
      <c r="R1159" s="243">
        <v>0.7</v>
      </c>
      <c r="S1159" s="244" t="s">
        <v>5168</v>
      </c>
      <c r="T1159" s="244" t="s">
        <v>5169</v>
      </c>
      <c r="U1159" s="244" t="s">
        <v>5170</v>
      </c>
      <c r="V1159" s="244"/>
      <c r="W1159" s="244"/>
    </row>
    <row r="1160" customHeight="1" spans="1:23">
      <c r="A1160" s="247">
        <v>945</v>
      </c>
      <c r="B1160" s="221" t="s">
        <v>5171</v>
      </c>
      <c r="C1160" s="220" t="s">
        <v>265</v>
      </c>
      <c r="D1160" s="220" t="s">
        <v>262</v>
      </c>
      <c r="E1160" s="220" t="s">
        <v>1122</v>
      </c>
      <c r="F1160" s="220" t="s">
        <v>980</v>
      </c>
      <c r="G1160" s="220" t="s">
        <v>1665</v>
      </c>
      <c r="H1160" s="220" t="s">
        <v>442</v>
      </c>
      <c r="I1160" s="220" t="s">
        <v>354</v>
      </c>
      <c r="J1160" s="220">
        <v>63</v>
      </c>
      <c r="K1160" s="220">
        <v>95</v>
      </c>
      <c r="L1160" s="220">
        <v>65</v>
      </c>
      <c r="M1160" s="220">
        <v>80</v>
      </c>
      <c r="N1160" s="220">
        <v>72</v>
      </c>
      <c r="O1160" s="220">
        <v>110</v>
      </c>
      <c r="P1160" s="220">
        <v>90</v>
      </c>
      <c r="Q1160" s="239">
        <v>0.7</v>
      </c>
      <c r="R1160" s="240">
        <v>27.2</v>
      </c>
      <c r="S1160" s="241" t="s">
        <v>5172</v>
      </c>
      <c r="T1160" s="241" t="s">
        <v>5173</v>
      </c>
      <c r="U1160" s="241" t="s">
        <v>5170</v>
      </c>
      <c r="V1160" s="241"/>
      <c r="W1160" s="241"/>
    </row>
    <row r="1161" customHeight="1" spans="1:23">
      <c r="A1161" s="246">
        <v>946</v>
      </c>
      <c r="B1161" s="223" t="s">
        <v>5174</v>
      </c>
      <c r="C1161" s="222" t="s">
        <v>278</v>
      </c>
      <c r="D1161" s="222" t="s">
        <v>269</v>
      </c>
      <c r="E1161" s="222" t="s">
        <v>5175</v>
      </c>
      <c r="F1161" s="222" t="s">
        <v>5175</v>
      </c>
      <c r="G1161" s="222" t="s">
        <v>619</v>
      </c>
      <c r="H1161" s="222" t="s">
        <v>337</v>
      </c>
      <c r="I1161" s="222" t="s">
        <v>354</v>
      </c>
      <c r="J1161" s="222">
        <v>40</v>
      </c>
      <c r="K1161" s="222">
        <v>65</v>
      </c>
      <c r="L1161" s="222">
        <v>30</v>
      </c>
      <c r="M1161" s="222">
        <v>45</v>
      </c>
      <c r="N1161" s="222">
        <v>35</v>
      </c>
      <c r="O1161" s="222">
        <v>60</v>
      </c>
      <c r="P1161" s="222">
        <v>190</v>
      </c>
      <c r="Q1161" s="242">
        <v>0.6</v>
      </c>
      <c r="R1161" s="243">
        <v>0.6</v>
      </c>
      <c r="S1161" s="244" t="s">
        <v>5176</v>
      </c>
      <c r="T1161" s="244" t="s">
        <v>5177</v>
      </c>
      <c r="U1161" s="244" t="s">
        <v>5178</v>
      </c>
      <c r="V1161" s="244"/>
      <c r="W1161" s="244"/>
    </row>
    <row r="1162" customHeight="1" spans="1:23">
      <c r="A1162" s="247">
        <v>947</v>
      </c>
      <c r="B1162" s="221" t="s">
        <v>5179</v>
      </c>
      <c r="C1162" s="220" t="s">
        <v>278</v>
      </c>
      <c r="D1162" s="220" t="s">
        <v>269</v>
      </c>
      <c r="E1162" s="220" t="s">
        <v>5175</v>
      </c>
      <c r="F1162" s="220" t="s">
        <v>5175</v>
      </c>
      <c r="G1162" s="220" t="s">
        <v>619</v>
      </c>
      <c r="H1162" s="220" t="s">
        <v>337</v>
      </c>
      <c r="I1162" s="220" t="s">
        <v>354</v>
      </c>
      <c r="J1162" s="220">
        <v>55</v>
      </c>
      <c r="K1162" s="220">
        <v>115</v>
      </c>
      <c r="L1162" s="220">
        <v>70</v>
      </c>
      <c r="M1162" s="220">
        <v>80</v>
      </c>
      <c r="N1162" s="220">
        <v>70</v>
      </c>
      <c r="O1162" s="220">
        <v>90</v>
      </c>
      <c r="P1162" s="220">
        <v>45</v>
      </c>
      <c r="Q1162" s="239">
        <v>1.2</v>
      </c>
      <c r="R1162" s="240">
        <v>6</v>
      </c>
      <c r="S1162" s="241" t="s">
        <v>5176</v>
      </c>
      <c r="T1162" s="241" t="s">
        <v>5180</v>
      </c>
      <c r="U1162" s="241" t="s">
        <v>5178</v>
      </c>
      <c r="V1162" s="241"/>
      <c r="W1162" s="241"/>
    </row>
    <row r="1163" customHeight="1" spans="1:23">
      <c r="A1163" s="246">
        <v>948</v>
      </c>
      <c r="B1163" s="223" t="s">
        <v>5181</v>
      </c>
      <c r="C1163" s="222" t="s">
        <v>266</v>
      </c>
      <c r="D1163" s="222" t="s">
        <v>278</v>
      </c>
      <c r="E1163" s="222" t="s">
        <v>5182</v>
      </c>
      <c r="F1163" s="222" t="s">
        <v>5182</v>
      </c>
      <c r="G1163" s="222" t="s">
        <v>5182</v>
      </c>
      <c r="H1163" s="222" t="s">
        <v>337</v>
      </c>
      <c r="I1163" s="222" t="s">
        <v>354</v>
      </c>
      <c r="J1163" s="222">
        <v>40</v>
      </c>
      <c r="K1163" s="222">
        <v>40</v>
      </c>
      <c r="L1163" s="222">
        <v>35</v>
      </c>
      <c r="M1163" s="222">
        <v>50</v>
      </c>
      <c r="N1163" s="222">
        <v>100</v>
      </c>
      <c r="O1163" s="222">
        <v>70</v>
      </c>
      <c r="P1163" s="222">
        <v>190</v>
      </c>
      <c r="Q1163" s="242">
        <v>0.9</v>
      </c>
      <c r="R1163" s="243">
        <v>33</v>
      </c>
      <c r="S1163" s="244" t="s">
        <v>5183</v>
      </c>
      <c r="T1163" s="244" t="s">
        <v>5184</v>
      </c>
      <c r="U1163" s="244" t="s">
        <v>5185</v>
      </c>
      <c r="V1163" s="244"/>
      <c r="W1163" s="244" t="s">
        <v>2999</v>
      </c>
    </row>
    <row r="1164" customHeight="1" spans="1:23">
      <c r="A1164" s="247">
        <v>949</v>
      </c>
      <c r="B1164" s="221" t="s">
        <v>5186</v>
      </c>
      <c r="C1164" s="220" t="s">
        <v>266</v>
      </c>
      <c r="D1164" s="220" t="s">
        <v>278</v>
      </c>
      <c r="E1164" s="220" t="s">
        <v>5182</v>
      </c>
      <c r="F1164" s="220" t="s">
        <v>5182</v>
      </c>
      <c r="G1164" s="220" t="s">
        <v>5182</v>
      </c>
      <c r="H1164" s="220" t="s">
        <v>337</v>
      </c>
      <c r="I1164" s="220" t="s">
        <v>354</v>
      </c>
      <c r="J1164" s="220">
        <v>80</v>
      </c>
      <c r="K1164" s="220">
        <v>70</v>
      </c>
      <c r="L1164" s="220">
        <v>65</v>
      </c>
      <c r="M1164" s="220">
        <v>80</v>
      </c>
      <c r="N1164" s="220">
        <v>120</v>
      </c>
      <c r="O1164" s="220">
        <v>100</v>
      </c>
      <c r="P1164" s="220">
        <v>90</v>
      </c>
      <c r="Q1164" s="239">
        <v>1.9</v>
      </c>
      <c r="R1164" s="240">
        <v>58</v>
      </c>
      <c r="S1164" s="241" t="s">
        <v>5187</v>
      </c>
      <c r="T1164" s="241" t="s">
        <v>5188</v>
      </c>
      <c r="U1164" s="241" t="s">
        <v>5185</v>
      </c>
      <c r="V1164" s="241"/>
      <c r="W1164" s="241"/>
    </row>
    <row r="1165" customHeight="1" spans="1:23">
      <c r="A1165" s="246">
        <v>950</v>
      </c>
      <c r="B1165" s="223" t="s">
        <v>5189</v>
      </c>
      <c r="C1165" s="222" t="s">
        <v>267</v>
      </c>
      <c r="D1165" s="222" t="s">
        <v>354</v>
      </c>
      <c r="E1165" s="222" t="s">
        <v>5190</v>
      </c>
      <c r="F1165" s="222" t="s">
        <v>926</v>
      </c>
      <c r="G1165" s="222" t="s">
        <v>910</v>
      </c>
      <c r="H1165" s="222" t="s">
        <v>843</v>
      </c>
      <c r="I1165" s="222" t="s">
        <v>354</v>
      </c>
      <c r="J1165" s="222">
        <v>70</v>
      </c>
      <c r="K1165" s="222">
        <v>100</v>
      </c>
      <c r="L1165" s="222">
        <v>115</v>
      </c>
      <c r="M1165" s="222">
        <v>35</v>
      </c>
      <c r="N1165" s="222">
        <v>55</v>
      </c>
      <c r="O1165" s="222">
        <v>75</v>
      </c>
      <c r="P1165" s="222">
        <v>120</v>
      </c>
      <c r="Q1165" s="242">
        <v>1.3</v>
      </c>
      <c r="R1165" s="243">
        <v>79</v>
      </c>
      <c r="S1165" s="244" t="s">
        <v>5191</v>
      </c>
      <c r="T1165" s="244" t="s">
        <v>5192</v>
      </c>
      <c r="U1165" s="244" t="s">
        <v>5193</v>
      </c>
      <c r="V1165" s="244"/>
      <c r="W1165" s="244" t="s">
        <v>5194</v>
      </c>
    </row>
    <row r="1166" customHeight="1" spans="1:23">
      <c r="A1166" s="247">
        <v>951</v>
      </c>
      <c r="B1166" s="221" t="s">
        <v>5195</v>
      </c>
      <c r="C1166" s="220" t="s">
        <v>278</v>
      </c>
      <c r="D1166" s="220" t="s">
        <v>354</v>
      </c>
      <c r="E1166" s="220" t="s">
        <v>335</v>
      </c>
      <c r="F1166" s="220" t="s">
        <v>1044</v>
      </c>
      <c r="G1166" s="220" t="s">
        <v>2793</v>
      </c>
      <c r="H1166" s="220" t="s">
        <v>337</v>
      </c>
      <c r="I1166" s="220" t="s">
        <v>354</v>
      </c>
      <c r="J1166" s="220">
        <v>50</v>
      </c>
      <c r="K1166" s="220">
        <v>62</v>
      </c>
      <c r="L1166" s="220">
        <v>40</v>
      </c>
      <c r="M1166" s="220">
        <v>62</v>
      </c>
      <c r="N1166" s="220">
        <v>40</v>
      </c>
      <c r="O1166" s="220">
        <v>50</v>
      </c>
      <c r="P1166" s="220">
        <v>190</v>
      </c>
      <c r="Q1166" s="239">
        <v>0.3</v>
      </c>
      <c r="R1166" s="240">
        <v>3</v>
      </c>
      <c r="S1166" s="241" t="s">
        <v>5196</v>
      </c>
      <c r="T1166" s="241" t="s">
        <v>5197</v>
      </c>
      <c r="U1166" s="241" t="s">
        <v>5198</v>
      </c>
      <c r="V1166" s="241"/>
      <c r="W1166" s="241"/>
    </row>
    <row r="1167" customHeight="1" spans="1:23">
      <c r="A1167" s="246">
        <v>952</v>
      </c>
      <c r="B1167" s="223" t="s">
        <v>5199</v>
      </c>
      <c r="C1167" s="222" t="s">
        <v>278</v>
      </c>
      <c r="D1167" s="222" t="s">
        <v>276</v>
      </c>
      <c r="E1167" s="222" t="s">
        <v>335</v>
      </c>
      <c r="F1167" s="222" t="s">
        <v>1044</v>
      </c>
      <c r="G1167" s="222" t="s">
        <v>1812</v>
      </c>
      <c r="H1167" s="222" t="s">
        <v>337</v>
      </c>
      <c r="I1167" s="222" t="s">
        <v>354</v>
      </c>
      <c r="J1167" s="222">
        <v>65</v>
      </c>
      <c r="K1167" s="222">
        <v>108</v>
      </c>
      <c r="L1167" s="222">
        <v>65</v>
      </c>
      <c r="M1167" s="222">
        <v>108</v>
      </c>
      <c r="N1167" s="222">
        <v>65</v>
      </c>
      <c r="O1167" s="222">
        <v>75</v>
      </c>
      <c r="P1167" s="222">
        <v>75</v>
      </c>
      <c r="Q1167" s="242">
        <v>0.9</v>
      </c>
      <c r="R1167" s="243">
        <v>15</v>
      </c>
      <c r="S1167" s="244" t="s">
        <v>5200</v>
      </c>
      <c r="T1167" s="244" t="s">
        <v>5201</v>
      </c>
      <c r="U1167" s="244" t="s">
        <v>5198</v>
      </c>
      <c r="V1167" s="244"/>
      <c r="W1167" s="244"/>
    </row>
    <row r="1168" customHeight="1" spans="1:23">
      <c r="A1168" s="246">
        <v>952.1</v>
      </c>
      <c r="B1168" s="223" t="s">
        <v>5202</v>
      </c>
      <c r="C1168" s="222" t="s">
        <v>278</v>
      </c>
      <c r="D1168" s="222" t="s">
        <v>276</v>
      </c>
      <c r="E1168" s="222" t="s">
        <v>5203</v>
      </c>
      <c r="F1168" s="222" t="s">
        <v>5203</v>
      </c>
      <c r="G1168" s="222" t="s">
        <v>5203</v>
      </c>
      <c r="H1168" s="222" t="s">
        <v>337</v>
      </c>
      <c r="I1168" s="222" t="s">
        <v>354</v>
      </c>
      <c r="J1168" s="222">
        <v>65</v>
      </c>
      <c r="K1168" s="222">
        <v>138</v>
      </c>
      <c r="L1168" s="222">
        <v>85</v>
      </c>
      <c r="M1168" s="222">
        <v>138</v>
      </c>
      <c r="N1168" s="222">
        <v>85</v>
      </c>
      <c r="O1168" s="222">
        <v>75</v>
      </c>
      <c r="P1168" s="222">
        <v>75</v>
      </c>
      <c r="Q1168" s="242">
        <v>1.2</v>
      </c>
      <c r="R1168" s="243">
        <v>22</v>
      </c>
      <c r="S1168" s="244"/>
      <c r="T1168" s="244"/>
      <c r="U1168" s="244"/>
      <c r="V1168" s="244"/>
      <c r="W1168" s="244"/>
    </row>
    <row r="1169" customHeight="1" spans="1:23">
      <c r="A1169" s="247">
        <v>953</v>
      </c>
      <c r="B1169" s="221" t="s">
        <v>5204</v>
      </c>
      <c r="C1169" s="220" t="s">
        <v>268</v>
      </c>
      <c r="D1169" s="220" t="s">
        <v>354</v>
      </c>
      <c r="E1169" s="220" t="s">
        <v>404</v>
      </c>
      <c r="F1169" s="220" t="s">
        <v>404</v>
      </c>
      <c r="G1169" s="220" t="s">
        <v>399</v>
      </c>
      <c r="H1169" s="220" t="s">
        <v>268</v>
      </c>
      <c r="I1169" s="220" t="s">
        <v>354</v>
      </c>
      <c r="J1169" s="220">
        <v>41</v>
      </c>
      <c r="K1169" s="220">
        <v>50</v>
      </c>
      <c r="L1169" s="220">
        <v>60</v>
      </c>
      <c r="M1169" s="220">
        <v>31</v>
      </c>
      <c r="N1169" s="220">
        <v>58</v>
      </c>
      <c r="O1169" s="220">
        <v>30</v>
      </c>
      <c r="P1169" s="220">
        <v>190</v>
      </c>
      <c r="Q1169" s="239">
        <v>0.2</v>
      </c>
      <c r="R1169" s="240">
        <v>1</v>
      </c>
      <c r="S1169" s="241" t="s">
        <v>5205</v>
      </c>
      <c r="T1169" s="241" t="s">
        <v>5206</v>
      </c>
      <c r="U1169" s="241" t="s">
        <v>5207</v>
      </c>
      <c r="V1169" s="241"/>
      <c r="W1169" s="241"/>
    </row>
    <row r="1170" customHeight="1" spans="1:23">
      <c r="A1170" s="246">
        <v>954</v>
      </c>
      <c r="B1170" s="223" t="s">
        <v>5208</v>
      </c>
      <c r="C1170" s="222" t="s">
        <v>268</v>
      </c>
      <c r="D1170" s="222" t="s">
        <v>280</v>
      </c>
      <c r="E1170" s="222" t="s">
        <v>790</v>
      </c>
      <c r="F1170" s="222" t="s">
        <v>790</v>
      </c>
      <c r="G1170" s="222" t="s">
        <v>1688</v>
      </c>
      <c r="H1170" s="222" t="s">
        <v>268</v>
      </c>
      <c r="I1170" s="222" t="s">
        <v>354</v>
      </c>
      <c r="J1170" s="222">
        <v>75</v>
      </c>
      <c r="K1170" s="222">
        <v>50</v>
      </c>
      <c r="L1170" s="222">
        <v>85</v>
      </c>
      <c r="M1170" s="222">
        <v>115</v>
      </c>
      <c r="N1170" s="222">
        <v>100</v>
      </c>
      <c r="O1170" s="222">
        <v>45</v>
      </c>
      <c r="P1170" s="222">
        <v>45</v>
      </c>
      <c r="Q1170" s="242">
        <v>0.3</v>
      </c>
      <c r="R1170" s="243">
        <v>3.5</v>
      </c>
      <c r="S1170" s="244" t="s">
        <v>5209</v>
      </c>
      <c r="T1170" s="244" t="s">
        <v>5210</v>
      </c>
      <c r="U1170" s="244" t="s">
        <v>5207</v>
      </c>
      <c r="V1170" s="244"/>
      <c r="W1170" s="244"/>
    </row>
    <row r="1171" customHeight="1" spans="1:23">
      <c r="A1171" s="247">
        <v>955</v>
      </c>
      <c r="B1171" s="221" t="s">
        <v>5211</v>
      </c>
      <c r="C1171" s="220" t="s">
        <v>280</v>
      </c>
      <c r="D1171" s="220" t="s">
        <v>354</v>
      </c>
      <c r="E1171" s="220" t="s">
        <v>894</v>
      </c>
      <c r="F1171" s="220" t="s">
        <v>612</v>
      </c>
      <c r="G1171" s="220" t="s">
        <v>1638</v>
      </c>
      <c r="H1171" s="220" t="s">
        <v>264</v>
      </c>
      <c r="I1171" s="220" t="s">
        <v>354</v>
      </c>
      <c r="J1171" s="220">
        <v>30</v>
      </c>
      <c r="K1171" s="220">
        <v>35</v>
      </c>
      <c r="L1171" s="220">
        <v>30</v>
      </c>
      <c r="M1171" s="220">
        <v>55</v>
      </c>
      <c r="N1171" s="220">
        <v>30</v>
      </c>
      <c r="O1171" s="220">
        <v>75</v>
      </c>
      <c r="P1171" s="220">
        <v>120</v>
      </c>
      <c r="Q1171" s="239">
        <v>0.2</v>
      </c>
      <c r="R1171" s="240">
        <v>1.5</v>
      </c>
      <c r="S1171" s="241" t="s">
        <v>5212</v>
      </c>
      <c r="T1171" s="241" t="s">
        <v>5213</v>
      </c>
      <c r="U1171" s="241" t="s">
        <v>5214</v>
      </c>
      <c r="V1171" s="241"/>
      <c r="W1171" s="241"/>
    </row>
    <row r="1172" customHeight="1" spans="1:23">
      <c r="A1172" s="246">
        <v>956</v>
      </c>
      <c r="B1172" s="223" t="s">
        <v>5215</v>
      </c>
      <c r="C1172" s="222" t="s">
        <v>280</v>
      </c>
      <c r="D1172" s="222" t="s">
        <v>354</v>
      </c>
      <c r="E1172" s="222" t="s">
        <v>5216</v>
      </c>
      <c r="F1172" s="222" t="s">
        <v>612</v>
      </c>
      <c r="G1172" s="222" t="s">
        <v>1638</v>
      </c>
      <c r="H1172" s="222" t="s">
        <v>264</v>
      </c>
      <c r="I1172" s="222" t="s">
        <v>354</v>
      </c>
      <c r="J1172" s="222">
        <v>95</v>
      </c>
      <c r="K1172" s="222">
        <v>60</v>
      </c>
      <c r="L1172" s="222">
        <v>60</v>
      </c>
      <c r="M1172" s="222">
        <v>101</v>
      </c>
      <c r="N1172" s="222">
        <v>60</v>
      </c>
      <c r="O1172" s="222">
        <v>105</v>
      </c>
      <c r="P1172" s="222">
        <v>60</v>
      </c>
      <c r="Q1172" s="242">
        <v>1.9</v>
      </c>
      <c r="R1172" s="243">
        <v>90</v>
      </c>
      <c r="S1172" s="244" t="s">
        <v>5217</v>
      </c>
      <c r="T1172" s="244" t="s">
        <v>5218</v>
      </c>
      <c r="U1172" s="244"/>
      <c r="V1172" s="244"/>
      <c r="W1172" s="244"/>
    </row>
    <row r="1173" customHeight="1" spans="1:23">
      <c r="A1173" s="247">
        <v>957</v>
      </c>
      <c r="B1173" s="221" t="s">
        <v>5219</v>
      </c>
      <c r="C1173" s="220" t="s">
        <v>284</v>
      </c>
      <c r="D1173" s="220" t="s">
        <v>270</v>
      </c>
      <c r="E1173" s="220" t="s">
        <v>1261</v>
      </c>
      <c r="F1173" s="220" t="s">
        <v>909</v>
      </c>
      <c r="G1173" s="220" t="s">
        <v>1760</v>
      </c>
      <c r="H1173" s="220" t="s">
        <v>284</v>
      </c>
      <c r="I1173" s="220" t="s">
        <v>354</v>
      </c>
      <c r="J1173" s="220">
        <v>50</v>
      </c>
      <c r="K1173" s="220">
        <v>45</v>
      </c>
      <c r="L1173" s="220">
        <v>45</v>
      </c>
      <c r="M1173" s="220">
        <v>35</v>
      </c>
      <c r="N1173" s="220">
        <v>64</v>
      </c>
      <c r="O1173" s="220">
        <v>58</v>
      </c>
      <c r="P1173" s="220">
        <v>190</v>
      </c>
      <c r="Q1173" s="239">
        <v>0.4</v>
      </c>
      <c r="R1173" s="240">
        <v>8.9</v>
      </c>
      <c r="S1173" s="241" t="s">
        <v>5220</v>
      </c>
      <c r="T1173" s="241" t="s">
        <v>5221</v>
      </c>
      <c r="U1173" s="241" t="s">
        <v>5222</v>
      </c>
      <c r="V1173" s="241"/>
      <c r="W1173" s="241"/>
    </row>
    <row r="1174" customHeight="1" spans="1:23">
      <c r="A1174" s="246">
        <v>958</v>
      </c>
      <c r="B1174" s="223" t="s">
        <v>5223</v>
      </c>
      <c r="C1174" s="222" t="s">
        <v>284</v>
      </c>
      <c r="D1174" s="222" t="s">
        <v>270</v>
      </c>
      <c r="E1174" s="222" t="s">
        <v>1261</v>
      </c>
      <c r="F1174" s="222" t="s">
        <v>909</v>
      </c>
      <c r="G1174" s="222" t="s">
        <v>1760</v>
      </c>
      <c r="H1174" s="222" t="s">
        <v>284</v>
      </c>
      <c r="I1174" s="222" t="s">
        <v>354</v>
      </c>
      <c r="J1174" s="222">
        <v>65</v>
      </c>
      <c r="K1174" s="222">
        <v>55</v>
      </c>
      <c r="L1174" s="222">
        <v>55</v>
      </c>
      <c r="M1174" s="222">
        <v>45</v>
      </c>
      <c r="N1174" s="222">
        <v>82</v>
      </c>
      <c r="O1174" s="222">
        <v>78</v>
      </c>
      <c r="P1174" s="222">
        <v>90</v>
      </c>
      <c r="Q1174" s="242">
        <v>0.7</v>
      </c>
      <c r="R1174" s="243">
        <v>59.1</v>
      </c>
      <c r="S1174" s="244" t="s">
        <v>5220</v>
      </c>
      <c r="T1174" s="244" t="s">
        <v>5224</v>
      </c>
      <c r="U1174" s="244" t="s">
        <v>5222</v>
      </c>
      <c r="V1174" s="244"/>
      <c r="W1174" s="244"/>
    </row>
    <row r="1175" customHeight="1" spans="1:23">
      <c r="A1175" s="247">
        <v>959</v>
      </c>
      <c r="B1175" s="221" t="s">
        <v>5225</v>
      </c>
      <c r="C1175" s="220" t="s">
        <v>284</v>
      </c>
      <c r="D1175" s="220" t="s">
        <v>270</v>
      </c>
      <c r="E1175" s="220" t="s">
        <v>1261</v>
      </c>
      <c r="F1175" s="220" t="s">
        <v>909</v>
      </c>
      <c r="G1175" s="220" t="s">
        <v>1760</v>
      </c>
      <c r="H1175" s="220" t="s">
        <v>284</v>
      </c>
      <c r="I1175" s="220" t="s">
        <v>354</v>
      </c>
      <c r="J1175" s="220">
        <v>85</v>
      </c>
      <c r="K1175" s="220">
        <v>75</v>
      </c>
      <c r="L1175" s="220">
        <v>77</v>
      </c>
      <c r="M1175" s="220">
        <v>70</v>
      </c>
      <c r="N1175" s="220">
        <v>105</v>
      </c>
      <c r="O1175" s="220">
        <v>94</v>
      </c>
      <c r="P1175" s="220">
        <v>45</v>
      </c>
      <c r="Q1175" s="239">
        <v>0.7</v>
      </c>
      <c r="R1175" s="240">
        <v>112.8</v>
      </c>
      <c r="S1175" s="241" t="s">
        <v>5226</v>
      </c>
      <c r="T1175" s="241" t="s">
        <v>5227</v>
      </c>
      <c r="U1175" s="241" t="s">
        <v>5222</v>
      </c>
      <c r="V1175" s="241"/>
      <c r="W1175" s="241"/>
    </row>
    <row r="1176" customHeight="1" spans="1:23">
      <c r="A1176" s="246">
        <v>960</v>
      </c>
      <c r="B1176" s="223" t="s">
        <v>5228</v>
      </c>
      <c r="C1176" s="222" t="s">
        <v>277</v>
      </c>
      <c r="D1176" s="222" t="s">
        <v>354</v>
      </c>
      <c r="E1176" s="222" t="s">
        <v>4099</v>
      </c>
      <c r="F1176" s="222" t="s">
        <v>703</v>
      </c>
      <c r="G1176" s="222" t="s">
        <v>511</v>
      </c>
      <c r="H1176" s="222" t="s">
        <v>843</v>
      </c>
      <c r="I1176" s="222" t="s">
        <v>354</v>
      </c>
      <c r="J1176" s="222">
        <v>10</v>
      </c>
      <c r="K1176" s="222">
        <v>55</v>
      </c>
      <c r="L1176" s="222">
        <v>25</v>
      </c>
      <c r="M1176" s="222">
        <v>35</v>
      </c>
      <c r="N1176" s="222">
        <v>25</v>
      </c>
      <c r="O1176" s="222">
        <v>95</v>
      </c>
      <c r="P1176" s="222">
        <v>255</v>
      </c>
      <c r="Q1176" s="242">
        <v>1.2</v>
      </c>
      <c r="R1176" s="243">
        <v>1.8</v>
      </c>
      <c r="S1176" s="244" t="s">
        <v>5229</v>
      </c>
      <c r="T1176" s="244" t="s">
        <v>5230</v>
      </c>
      <c r="U1176" s="244" t="s">
        <v>5231</v>
      </c>
      <c r="V1176" s="244"/>
      <c r="W1176" s="244"/>
    </row>
    <row r="1177" customHeight="1" spans="1:23">
      <c r="A1177" s="247">
        <v>961</v>
      </c>
      <c r="B1177" s="221" t="s">
        <v>5232</v>
      </c>
      <c r="C1177" s="220" t="s">
        <v>277</v>
      </c>
      <c r="D1177" s="220" t="s">
        <v>354</v>
      </c>
      <c r="E1177" s="220" t="s">
        <v>4099</v>
      </c>
      <c r="F1177" s="220" t="s">
        <v>703</v>
      </c>
      <c r="G1177" s="220" t="s">
        <v>511</v>
      </c>
      <c r="H1177" s="220" t="s">
        <v>843</v>
      </c>
      <c r="I1177" s="220" t="s">
        <v>354</v>
      </c>
      <c r="J1177" s="220">
        <v>35</v>
      </c>
      <c r="K1177" s="220">
        <v>100</v>
      </c>
      <c r="L1177" s="220">
        <v>50</v>
      </c>
      <c r="M1177" s="220">
        <v>50</v>
      </c>
      <c r="N1177" s="220">
        <v>70</v>
      </c>
      <c r="O1177" s="220">
        <v>120</v>
      </c>
      <c r="P1177" s="220">
        <v>50</v>
      </c>
      <c r="Q1177" s="239">
        <v>1.2</v>
      </c>
      <c r="R1177" s="240">
        <v>5.4</v>
      </c>
      <c r="S1177" s="241" t="s">
        <v>5233</v>
      </c>
      <c r="T1177" s="241" t="s">
        <v>5234</v>
      </c>
      <c r="U1177" s="241" t="s">
        <v>5231</v>
      </c>
      <c r="V1177" s="241"/>
      <c r="W1177" s="241"/>
    </row>
    <row r="1178" customHeight="1" spans="1:23">
      <c r="A1178" s="246">
        <v>962</v>
      </c>
      <c r="B1178" s="223" t="s">
        <v>5235</v>
      </c>
      <c r="C1178" s="222" t="s">
        <v>264</v>
      </c>
      <c r="D1178" s="222" t="s">
        <v>283</v>
      </c>
      <c r="E1178" s="222" t="s">
        <v>426</v>
      </c>
      <c r="F1178" s="222" t="s">
        <v>424</v>
      </c>
      <c r="G1178" s="222" t="s">
        <v>5236</v>
      </c>
      <c r="H1178" s="222" t="s">
        <v>264</v>
      </c>
      <c r="I1178" s="222" t="s">
        <v>354</v>
      </c>
      <c r="J1178" s="222">
        <v>70</v>
      </c>
      <c r="K1178" s="222">
        <v>103</v>
      </c>
      <c r="L1178" s="222">
        <v>85</v>
      </c>
      <c r="M1178" s="222">
        <v>60</v>
      </c>
      <c r="N1178" s="222">
        <v>85</v>
      </c>
      <c r="O1178" s="222">
        <v>82</v>
      </c>
      <c r="P1178" s="222">
        <v>25</v>
      </c>
      <c r="Q1178" s="242">
        <v>1.5</v>
      </c>
      <c r="R1178" s="243">
        <v>42.9</v>
      </c>
      <c r="S1178" s="244" t="s">
        <v>5237</v>
      </c>
      <c r="T1178" s="244" t="s">
        <v>5238</v>
      </c>
      <c r="U1178" s="244" t="s">
        <v>5239</v>
      </c>
      <c r="V1178" s="244"/>
      <c r="W1178" s="244"/>
    </row>
    <row r="1179" customHeight="1" spans="1:23">
      <c r="A1179" s="247">
        <v>963</v>
      </c>
      <c r="B1179" s="221" t="s">
        <v>5240</v>
      </c>
      <c r="C1179" s="220" t="s">
        <v>277</v>
      </c>
      <c r="D1179" s="220" t="s">
        <v>354</v>
      </c>
      <c r="E1179" s="220" t="s">
        <v>1201</v>
      </c>
      <c r="F1179" s="220" t="s">
        <v>1201</v>
      </c>
      <c r="G1179" s="220" t="s">
        <v>1201</v>
      </c>
      <c r="H1179" s="220" t="s">
        <v>442</v>
      </c>
      <c r="I1179" s="220" t="s">
        <v>1202</v>
      </c>
      <c r="J1179" s="220">
        <v>70</v>
      </c>
      <c r="K1179" s="220">
        <v>45</v>
      </c>
      <c r="L1179" s="220">
        <v>40</v>
      </c>
      <c r="M1179" s="220">
        <v>45</v>
      </c>
      <c r="N1179" s="220">
        <v>40</v>
      </c>
      <c r="O1179" s="220">
        <v>75</v>
      </c>
      <c r="P1179" s="220">
        <v>200</v>
      </c>
      <c r="Q1179" s="239">
        <v>1.3</v>
      </c>
      <c r="R1179" s="240">
        <v>60.2</v>
      </c>
      <c r="S1179" s="241" t="s">
        <v>5241</v>
      </c>
      <c r="T1179" s="241" t="s">
        <v>5242</v>
      </c>
      <c r="U1179" s="241" t="s">
        <v>5243</v>
      </c>
      <c r="V1179" s="241"/>
      <c r="W1179" s="241"/>
    </row>
    <row r="1180" customHeight="1" spans="1:23">
      <c r="A1180" s="246">
        <v>964</v>
      </c>
      <c r="B1180" s="223" t="s">
        <v>5244</v>
      </c>
      <c r="C1180" s="222" t="s">
        <v>277</v>
      </c>
      <c r="D1180" s="222" t="s">
        <v>354</v>
      </c>
      <c r="E1180" s="222" t="s">
        <v>5245</v>
      </c>
      <c r="F1180" s="222" t="s">
        <v>5245</v>
      </c>
      <c r="G1180" s="222" t="s">
        <v>5245</v>
      </c>
      <c r="H1180" s="222" t="s">
        <v>442</v>
      </c>
      <c r="I1180" s="222" t="s">
        <v>1202</v>
      </c>
      <c r="J1180" s="222">
        <v>100</v>
      </c>
      <c r="K1180" s="222">
        <v>70</v>
      </c>
      <c r="L1180" s="222">
        <v>72</v>
      </c>
      <c r="M1180" s="222">
        <v>53</v>
      </c>
      <c r="N1180" s="222">
        <v>62</v>
      </c>
      <c r="O1180" s="222">
        <v>100</v>
      </c>
      <c r="P1180" s="222">
        <v>45</v>
      </c>
      <c r="Q1180" s="242">
        <v>1.3</v>
      </c>
      <c r="R1180" s="243">
        <v>60.2</v>
      </c>
      <c r="S1180" s="244" t="s">
        <v>5246</v>
      </c>
      <c r="T1180" s="244" t="s">
        <v>5247</v>
      </c>
      <c r="U1180" s="244" t="s">
        <v>5243</v>
      </c>
      <c r="V1180" s="244"/>
      <c r="W1180" s="244"/>
    </row>
    <row r="1181" customHeight="1" spans="1:23">
      <c r="A1181" s="246">
        <v>964.1</v>
      </c>
      <c r="B1181" s="223" t="s">
        <v>5248</v>
      </c>
      <c r="C1181" s="222" t="s">
        <v>277</v>
      </c>
      <c r="D1181" s="222" t="s">
        <v>354</v>
      </c>
      <c r="E1181" s="222" t="s">
        <v>5245</v>
      </c>
      <c r="F1181" s="222" t="s">
        <v>5245</v>
      </c>
      <c r="G1181" s="222" t="s">
        <v>5245</v>
      </c>
      <c r="H1181" s="222" t="s">
        <v>442</v>
      </c>
      <c r="I1181" s="222" t="s">
        <v>1202</v>
      </c>
      <c r="J1181" s="222">
        <v>100</v>
      </c>
      <c r="K1181" s="222">
        <v>160</v>
      </c>
      <c r="L1181" s="222">
        <v>97</v>
      </c>
      <c r="M1181" s="222">
        <v>106</v>
      </c>
      <c r="N1181" s="222">
        <v>87</v>
      </c>
      <c r="O1181" s="222">
        <v>100</v>
      </c>
      <c r="P1181" s="222">
        <v>45</v>
      </c>
      <c r="Q1181" s="242">
        <v>1.8</v>
      </c>
      <c r="R1181" s="243">
        <v>97.4</v>
      </c>
      <c r="S1181" s="244" t="s">
        <v>5246</v>
      </c>
      <c r="T1181" s="244" t="s">
        <v>5247</v>
      </c>
      <c r="U1181" s="244" t="s">
        <v>5243</v>
      </c>
      <c r="V1181" s="244"/>
      <c r="W1181" s="244"/>
    </row>
    <row r="1182" customHeight="1" spans="1:23">
      <c r="A1182" s="247">
        <v>965</v>
      </c>
      <c r="B1182" s="221" t="s">
        <v>5249</v>
      </c>
      <c r="C1182" s="220" t="s">
        <v>270</v>
      </c>
      <c r="D1182" s="220" t="s">
        <v>265</v>
      </c>
      <c r="E1182" s="220" t="s">
        <v>1006</v>
      </c>
      <c r="F1182" s="220" t="s">
        <v>1006</v>
      </c>
      <c r="G1182" s="220" t="s">
        <v>3080</v>
      </c>
      <c r="H1182" s="220" t="s">
        <v>856</v>
      </c>
      <c r="I1182" s="220" t="s">
        <v>354</v>
      </c>
      <c r="J1182" s="220">
        <v>45</v>
      </c>
      <c r="K1182" s="220">
        <v>70</v>
      </c>
      <c r="L1182" s="220">
        <v>63</v>
      </c>
      <c r="M1182" s="220">
        <v>30</v>
      </c>
      <c r="N1182" s="220">
        <v>45</v>
      </c>
      <c r="O1182" s="220">
        <v>47</v>
      </c>
      <c r="P1182" s="220">
        <v>190</v>
      </c>
      <c r="Q1182" s="239">
        <v>1</v>
      </c>
      <c r="R1182" s="240">
        <v>35</v>
      </c>
      <c r="S1182" s="241" t="s">
        <v>5250</v>
      </c>
      <c r="T1182" s="241" t="s">
        <v>5251</v>
      </c>
      <c r="U1182" s="241" t="s">
        <v>5252</v>
      </c>
      <c r="V1182" s="241"/>
      <c r="W1182" s="241"/>
    </row>
    <row r="1183" customHeight="1" spans="1:23">
      <c r="A1183" s="246">
        <v>966</v>
      </c>
      <c r="B1183" s="223" t="s">
        <v>5253</v>
      </c>
      <c r="C1183" s="222" t="s">
        <v>270</v>
      </c>
      <c r="D1183" s="222" t="s">
        <v>265</v>
      </c>
      <c r="E1183" s="222" t="s">
        <v>1006</v>
      </c>
      <c r="F1183" s="222" t="s">
        <v>1006</v>
      </c>
      <c r="G1183" s="222" t="s">
        <v>1226</v>
      </c>
      <c r="H1183" s="222" t="s">
        <v>856</v>
      </c>
      <c r="I1183" s="222" t="s">
        <v>354</v>
      </c>
      <c r="J1183" s="222">
        <v>80</v>
      </c>
      <c r="K1183" s="222">
        <v>119</v>
      </c>
      <c r="L1183" s="222">
        <v>90</v>
      </c>
      <c r="M1183" s="222">
        <v>54</v>
      </c>
      <c r="N1183" s="222">
        <v>67</v>
      </c>
      <c r="O1183" s="222">
        <v>90</v>
      </c>
      <c r="P1183" s="222">
        <v>75</v>
      </c>
      <c r="Q1183" s="242">
        <v>1.8</v>
      </c>
      <c r="R1183" s="243">
        <v>120</v>
      </c>
      <c r="S1183" s="244" t="s">
        <v>5254</v>
      </c>
      <c r="T1183" s="244" t="s">
        <v>5255</v>
      </c>
      <c r="U1183" s="244" t="s">
        <v>5252</v>
      </c>
      <c r="V1183" s="244"/>
      <c r="W1183" s="244"/>
    </row>
    <row r="1184" customHeight="1" spans="1:23">
      <c r="A1184" s="247">
        <v>967</v>
      </c>
      <c r="B1184" s="221" t="s">
        <v>5256</v>
      </c>
      <c r="C1184" s="220" t="s">
        <v>282</v>
      </c>
      <c r="D1184" s="220" t="s">
        <v>262</v>
      </c>
      <c r="E1184" s="220" t="s">
        <v>399</v>
      </c>
      <c r="F1184" s="220" t="s">
        <v>399</v>
      </c>
      <c r="G1184" s="220" t="s">
        <v>910</v>
      </c>
      <c r="H1184" s="220" t="s">
        <v>442</v>
      </c>
      <c r="I1184" s="220" t="s">
        <v>354</v>
      </c>
      <c r="J1184" s="220">
        <v>70</v>
      </c>
      <c r="K1184" s="220">
        <v>95</v>
      </c>
      <c r="L1184" s="220">
        <v>65</v>
      </c>
      <c r="M1184" s="220">
        <v>85</v>
      </c>
      <c r="N1184" s="220">
        <v>65</v>
      </c>
      <c r="O1184" s="220">
        <v>121</v>
      </c>
      <c r="P1184" s="220">
        <v>190</v>
      </c>
      <c r="Q1184" s="239">
        <v>1.6</v>
      </c>
      <c r="R1184" s="240">
        <v>63</v>
      </c>
      <c r="S1184" s="241" t="s">
        <v>5257</v>
      </c>
      <c r="T1184" s="241" t="s">
        <v>5258</v>
      </c>
      <c r="U1184" s="241" t="s">
        <v>5259</v>
      </c>
      <c r="V1184" s="241"/>
      <c r="W1184" s="241"/>
    </row>
    <row r="1185" customHeight="1" spans="1:23">
      <c r="A1185" s="246">
        <v>968</v>
      </c>
      <c r="B1185" s="223" t="s">
        <v>5260</v>
      </c>
      <c r="C1185" s="222" t="s">
        <v>270</v>
      </c>
      <c r="D1185" s="222" t="s">
        <v>354</v>
      </c>
      <c r="E1185" s="222" t="s">
        <v>5261</v>
      </c>
      <c r="F1185" s="222" t="s">
        <v>5261</v>
      </c>
      <c r="G1185" s="222" t="s">
        <v>511</v>
      </c>
      <c r="H1185" s="222" t="s">
        <v>442</v>
      </c>
      <c r="I1185" s="222" t="s">
        <v>354</v>
      </c>
      <c r="J1185" s="222">
        <v>70</v>
      </c>
      <c r="K1185" s="222">
        <v>85</v>
      </c>
      <c r="L1185" s="222">
        <v>145</v>
      </c>
      <c r="M1185" s="222">
        <v>60</v>
      </c>
      <c r="N1185" s="222">
        <v>55</v>
      </c>
      <c r="O1185" s="222">
        <v>65</v>
      </c>
      <c r="P1185" s="222">
        <v>25</v>
      </c>
      <c r="Q1185" s="242">
        <v>2.5</v>
      </c>
      <c r="R1185" s="243">
        <v>310</v>
      </c>
      <c r="S1185" s="244" t="s">
        <v>5262</v>
      </c>
      <c r="T1185" s="244" t="s">
        <v>5263</v>
      </c>
      <c r="U1185" s="244" t="s">
        <v>5264</v>
      </c>
      <c r="V1185" s="244"/>
      <c r="W1185" s="244" t="s">
        <v>708</v>
      </c>
    </row>
    <row r="1186" customHeight="1" spans="1:23">
      <c r="A1186" s="247">
        <v>969</v>
      </c>
      <c r="B1186" s="221" t="s">
        <v>5265</v>
      </c>
      <c r="C1186" s="220" t="s">
        <v>267</v>
      </c>
      <c r="D1186" s="220" t="s">
        <v>265</v>
      </c>
      <c r="E1186" s="220" t="s">
        <v>5266</v>
      </c>
      <c r="F1186" s="220" t="s">
        <v>5266</v>
      </c>
      <c r="G1186" s="220" t="s">
        <v>4370</v>
      </c>
      <c r="H1186" s="220" t="s">
        <v>856</v>
      </c>
      <c r="I1186" s="220" t="s">
        <v>354</v>
      </c>
      <c r="J1186" s="220">
        <v>48</v>
      </c>
      <c r="K1186" s="220">
        <v>35</v>
      </c>
      <c r="L1186" s="220">
        <v>42</v>
      </c>
      <c r="M1186" s="220">
        <v>105</v>
      </c>
      <c r="N1186" s="220">
        <v>60</v>
      </c>
      <c r="O1186" s="220">
        <v>60</v>
      </c>
      <c r="P1186" s="220">
        <v>70</v>
      </c>
      <c r="Q1186" s="239">
        <v>0.7</v>
      </c>
      <c r="R1186" s="240">
        <v>8</v>
      </c>
      <c r="S1186" s="241" t="s">
        <v>5267</v>
      </c>
      <c r="T1186" s="241" t="s">
        <v>5268</v>
      </c>
      <c r="U1186" s="241" t="s">
        <v>5269</v>
      </c>
      <c r="V1186" s="241"/>
      <c r="W1186" s="241"/>
    </row>
    <row r="1187" customHeight="1" spans="1:23">
      <c r="A1187" s="246">
        <v>970</v>
      </c>
      <c r="B1187" s="223" t="s">
        <v>5270</v>
      </c>
      <c r="C1187" s="222" t="s">
        <v>267</v>
      </c>
      <c r="D1187" s="222" t="s">
        <v>265</v>
      </c>
      <c r="E1187" s="222" t="s">
        <v>5266</v>
      </c>
      <c r="F1187" s="222" t="s">
        <v>5266</v>
      </c>
      <c r="G1187" s="222" t="s">
        <v>4370</v>
      </c>
      <c r="H1187" s="222" t="s">
        <v>856</v>
      </c>
      <c r="I1187" s="222" t="s">
        <v>354</v>
      </c>
      <c r="J1187" s="222">
        <v>83</v>
      </c>
      <c r="K1187" s="222">
        <v>55</v>
      </c>
      <c r="L1187" s="222">
        <v>90</v>
      </c>
      <c r="M1187" s="222">
        <v>130</v>
      </c>
      <c r="N1187" s="222">
        <v>81</v>
      </c>
      <c r="O1187" s="222">
        <v>86</v>
      </c>
      <c r="P1187" s="222">
        <v>25</v>
      </c>
      <c r="Q1187" s="242">
        <v>1.5</v>
      </c>
      <c r="R1187" s="243">
        <v>45</v>
      </c>
      <c r="S1187" s="244" t="s">
        <v>5271</v>
      </c>
      <c r="T1187" s="244" t="s">
        <v>5272</v>
      </c>
      <c r="U1187" s="244" t="s">
        <v>5269</v>
      </c>
      <c r="V1187" s="244"/>
      <c r="W1187" s="244"/>
    </row>
    <row r="1188" customHeight="1" spans="1:23">
      <c r="A1188" s="246">
        <v>970.1</v>
      </c>
      <c r="B1188" s="223" t="s">
        <v>5273</v>
      </c>
      <c r="C1188" s="222" t="s">
        <v>267</v>
      </c>
      <c r="D1188" s="222" t="s">
        <v>265</v>
      </c>
      <c r="E1188" s="222" t="s">
        <v>422</v>
      </c>
      <c r="F1188" s="222" t="s">
        <v>422</v>
      </c>
      <c r="G1188" s="222" t="s">
        <v>422</v>
      </c>
      <c r="H1188" s="222" t="s">
        <v>856</v>
      </c>
      <c r="I1188" s="222" t="s">
        <v>354</v>
      </c>
      <c r="J1188" s="222">
        <v>83</v>
      </c>
      <c r="K1188" s="222">
        <v>90</v>
      </c>
      <c r="L1188" s="222">
        <v>105</v>
      </c>
      <c r="M1188" s="222">
        <v>150</v>
      </c>
      <c r="N1188" s="222">
        <v>96</v>
      </c>
      <c r="O1188" s="222">
        <v>101</v>
      </c>
      <c r="P1188" s="222">
        <v>25</v>
      </c>
      <c r="Q1188" s="242">
        <v>2.8</v>
      </c>
      <c r="R1188" s="243">
        <v>77</v>
      </c>
      <c r="S1188" s="244"/>
      <c r="T1188" s="244"/>
      <c r="U1188" s="244"/>
      <c r="V1188" s="244"/>
      <c r="W1188" s="244"/>
    </row>
    <row r="1189" customHeight="1" spans="1:23">
      <c r="A1189" s="247">
        <v>971</v>
      </c>
      <c r="B1189" s="221" t="s">
        <v>5274</v>
      </c>
      <c r="C1189" s="220" t="s">
        <v>269</v>
      </c>
      <c r="D1189" s="220" t="s">
        <v>354</v>
      </c>
      <c r="E1189" s="220" t="s">
        <v>695</v>
      </c>
      <c r="F1189" s="220" t="s">
        <v>695</v>
      </c>
      <c r="G1189" s="220" t="s">
        <v>4380</v>
      </c>
      <c r="H1189" s="220" t="s">
        <v>442</v>
      </c>
      <c r="I1189" s="220" t="s">
        <v>354</v>
      </c>
      <c r="J1189" s="220">
        <v>50</v>
      </c>
      <c r="K1189" s="220">
        <v>61</v>
      </c>
      <c r="L1189" s="220">
        <v>60</v>
      </c>
      <c r="M1189" s="220">
        <v>30</v>
      </c>
      <c r="N1189" s="220">
        <v>55</v>
      </c>
      <c r="O1189" s="220">
        <v>34</v>
      </c>
      <c r="P1189" s="220">
        <v>120</v>
      </c>
      <c r="Q1189" s="239">
        <v>0.6</v>
      </c>
      <c r="R1189" s="240">
        <v>35</v>
      </c>
      <c r="S1189" s="241" t="s">
        <v>5275</v>
      </c>
      <c r="T1189" s="241" t="s">
        <v>5276</v>
      </c>
      <c r="U1189" s="241" t="s">
        <v>5277</v>
      </c>
      <c r="V1189" s="241"/>
      <c r="W1189" s="241"/>
    </row>
    <row r="1190" customHeight="1" spans="1:23">
      <c r="A1190" s="246">
        <v>972</v>
      </c>
      <c r="B1190" s="223" t="s">
        <v>5278</v>
      </c>
      <c r="C1190" s="222" t="s">
        <v>269</v>
      </c>
      <c r="D1190" s="222" t="s">
        <v>354</v>
      </c>
      <c r="E1190" s="222" t="s">
        <v>512</v>
      </c>
      <c r="F1190" s="222" t="s">
        <v>512</v>
      </c>
      <c r="G1190" s="222" t="s">
        <v>4380</v>
      </c>
      <c r="H1190" s="222" t="s">
        <v>442</v>
      </c>
      <c r="I1190" s="222" t="s">
        <v>354</v>
      </c>
      <c r="J1190" s="222">
        <v>72</v>
      </c>
      <c r="K1190" s="222">
        <v>101</v>
      </c>
      <c r="L1190" s="222">
        <v>100</v>
      </c>
      <c r="M1190" s="222">
        <v>50</v>
      </c>
      <c r="N1190" s="222">
        <v>97</v>
      </c>
      <c r="O1190" s="222">
        <v>68</v>
      </c>
      <c r="P1190" s="222">
        <v>60</v>
      </c>
      <c r="Q1190" s="242">
        <v>2</v>
      </c>
      <c r="R1190" s="243">
        <v>15</v>
      </c>
      <c r="S1190" s="244" t="s">
        <v>5279</v>
      </c>
      <c r="T1190" s="244" t="s">
        <v>5280</v>
      </c>
      <c r="U1190" s="244" t="s">
        <v>5277</v>
      </c>
      <c r="V1190" s="244"/>
      <c r="W1190" s="244"/>
    </row>
    <row r="1191" customHeight="1" spans="1:23">
      <c r="A1191" s="247">
        <v>973</v>
      </c>
      <c r="B1191" s="221" t="s">
        <v>5281</v>
      </c>
      <c r="C1191" s="220" t="s">
        <v>264</v>
      </c>
      <c r="D1191" s="220" t="s">
        <v>263</v>
      </c>
      <c r="E1191" s="220" t="s">
        <v>949</v>
      </c>
      <c r="F1191" s="220" t="s">
        <v>425</v>
      </c>
      <c r="G1191" s="220" t="s">
        <v>5282</v>
      </c>
      <c r="H1191" s="220" t="s">
        <v>264</v>
      </c>
      <c r="I1191" s="220" t="s">
        <v>354</v>
      </c>
      <c r="J1191" s="220">
        <v>82</v>
      </c>
      <c r="K1191" s="220">
        <v>115</v>
      </c>
      <c r="L1191" s="220">
        <v>74</v>
      </c>
      <c r="M1191" s="220">
        <v>75</v>
      </c>
      <c r="N1191" s="220">
        <v>64</v>
      </c>
      <c r="O1191" s="220">
        <v>90</v>
      </c>
      <c r="P1191" s="220">
        <v>100</v>
      </c>
      <c r="Q1191" s="239">
        <v>1.6</v>
      </c>
      <c r="R1191" s="240">
        <v>37</v>
      </c>
      <c r="S1191" s="241" t="s">
        <v>5283</v>
      </c>
      <c r="T1191" s="241" t="s">
        <v>5284</v>
      </c>
      <c r="U1191" s="241" t="s">
        <v>5285</v>
      </c>
      <c r="V1191" s="241"/>
      <c r="W1191" s="241"/>
    </row>
    <row r="1192" customHeight="1" spans="1:23">
      <c r="A1192" s="246">
        <v>974</v>
      </c>
      <c r="B1192" s="223" t="s">
        <v>5286</v>
      </c>
      <c r="C1192" s="222" t="s">
        <v>281</v>
      </c>
      <c r="D1192" s="222" t="s">
        <v>354</v>
      </c>
      <c r="E1192" s="222" t="s">
        <v>352</v>
      </c>
      <c r="F1192" s="222" t="s">
        <v>519</v>
      </c>
      <c r="G1192" s="222" t="s">
        <v>548</v>
      </c>
      <c r="H1192" s="222" t="s">
        <v>442</v>
      </c>
      <c r="I1192" s="222" t="s">
        <v>354</v>
      </c>
      <c r="J1192" s="222">
        <v>108</v>
      </c>
      <c r="K1192" s="222">
        <v>68</v>
      </c>
      <c r="L1192" s="222">
        <v>45</v>
      </c>
      <c r="M1192" s="222">
        <v>30</v>
      </c>
      <c r="N1192" s="222">
        <v>40</v>
      </c>
      <c r="O1192" s="222">
        <v>43</v>
      </c>
      <c r="P1192" s="222">
        <v>150</v>
      </c>
      <c r="Q1192" s="242">
        <v>1.2</v>
      </c>
      <c r="R1192" s="243">
        <v>45</v>
      </c>
      <c r="S1192" s="244" t="s">
        <v>5287</v>
      </c>
      <c r="T1192" s="244" t="s">
        <v>5288</v>
      </c>
      <c r="U1192" s="244"/>
      <c r="V1192" s="244"/>
      <c r="W1192" s="244"/>
    </row>
    <row r="1193" customHeight="1" spans="1:23">
      <c r="A1193" s="247">
        <v>975</v>
      </c>
      <c r="B1193" s="221" t="s">
        <v>5289</v>
      </c>
      <c r="C1193" s="220" t="s">
        <v>281</v>
      </c>
      <c r="D1193" s="220" t="s">
        <v>354</v>
      </c>
      <c r="E1193" s="220" t="s">
        <v>352</v>
      </c>
      <c r="F1193" s="220" t="s">
        <v>520</v>
      </c>
      <c r="G1193" s="220" t="s">
        <v>548</v>
      </c>
      <c r="H1193" s="220" t="s">
        <v>442</v>
      </c>
      <c r="I1193" s="220" t="s">
        <v>354</v>
      </c>
      <c r="J1193" s="220">
        <v>170</v>
      </c>
      <c r="K1193" s="220">
        <v>113</v>
      </c>
      <c r="L1193" s="220">
        <v>65</v>
      </c>
      <c r="M1193" s="220">
        <v>45</v>
      </c>
      <c r="N1193" s="220">
        <v>55</v>
      </c>
      <c r="O1193" s="220">
        <v>73</v>
      </c>
      <c r="P1193" s="220">
        <v>50</v>
      </c>
      <c r="Q1193" s="239">
        <v>4.5</v>
      </c>
      <c r="R1193" s="240">
        <v>700</v>
      </c>
      <c r="S1193" s="241" t="s">
        <v>5290</v>
      </c>
      <c r="T1193" s="241" t="s">
        <v>5291</v>
      </c>
      <c r="U1193" s="241"/>
      <c r="V1193" s="241"/>
      <c r="W1193" s="241"/>
    </row>
    <row r="1194" customHeight="1" spans="1:23">
      <c r="A1194" s="246">
        <v>976</v>
      </c>
      <c r="B1194" s="223" t="s">
        <v>5292</v>
      </c>
      <c r="C1194" s="222" t="s">
        <v>277</v>
      </c>
      <c r="D1194" s="222" t="s">
        <v>280</v>
      </c>
      <c r="E1194" s="222" t="s">
        <v>1261</v>
      </c>
      <c r="F1194" s="222" t="s">
        <v>1261</v>
      </c>
      <c r="G1194" s="222" t="s">
        <v>3018</v>
      </c>
      <c r="H1194" s="222" t="s">
        <v>1202</v>
      </c>
      <c r="I1194" s="222" t="s">
        <v>354</v>
      </c>
      <c r="J1194" s="222">
        <v>90</v>
      </c>
      <c r="K1194" s="222">
        <v>102</v>
      </c>
      <c r="L1194" s="222">
        <v>73</v>
      </c>
      <c r="M1194" s="222">
        <v>78</v>
      </c>
      <c r="N1194" s="222">
        <v>65</v>
      </c>
      <c r="O1194" s="222">
        <v>70</v>
      </c>
      <c r="P1194" s="222">
        <v>100</v>
      </c>
      <c r="Q1194" s="242">
        <v>2.5</v>
      </c>
      <c r="R1194" s="243">
        <v>90</v>
      </c>
      <c r="S1194" s="244" t="s">
        <v>5293</v>
      </c>
      <c r="T1194" s="244" t="s">
        <v>5294</v>
      </c>
      <c r="U1194" s="244" t="s">
        <v>5295</v>
      </c>
      <c r="V1194" s="244"/>
      <c r="W1194" s="244"/>
    </row>
    <row r="1195" customHeight="1" spans="1:23">
      <c r="A1195" s="247">
        <v>977</v>
      </c>
      <c r="B1195" s="221" t="s">
        <v>5296</v>
      </c>
      <c r="C1195" s="220" t="s">
        <v>277</v>
      </c>
      <c r="D1195" s="220" t="s">
        <v>354</v>
      </c>
      <c r="E1195" s="220" t="s">
        <v>576</v>
      </c>
      <c r="F1195" s="220" t="s">
        <v>908</v>
      </c>
      <c r="G1195" s="220" t="s">
        <v>1201</v>
      </c>
      <c r="H1195" s="220" t="s">
        <v>1202</v>
      </c>
      <c r="I1195" s="220" t="s">
        <v>354</v>
      </c>
      <c r="J1195" s="220">
        <v>150</v>
      </c>
      <c r="K1195" s="220">
        <v>100</v>
      </c>
      <c r="L1195" s="220">
        <v>115</v>
      </c>
      <c r="M1195" s="220">
        <v>65</v>
      </c>
      <c r="N1195" s="220">
        <v>65</v>
      </c>
      <c r="O1195" s="220">
        <v>35</v>
      </c>
      <c r="P1195" s="220">
        <v>25</v>
      </c>
      <c r="Q1195" s="239">
        <v>12</v>
      </c>
      <c r="R1195" s="240">
        <v>220</v>
      </c>
      <c r="S1195" s="241" t="s">
        <v>5297</v>
      </c>
      <c r="T1195" s="241" t="s">
        <v>5298</v>
      </c>
      <c r="U1195" s="241" t="s">
        <v>5299</v>
      </c>
      <c r="V1195" s="241"/>
      <c r="W1195" s="241"/>
    </row>
    <row r="1196" customHeight="1" spans="1:23">
      <c r="A1196" s="246">
        <v>978</v>
      </c>
      <c r="B1196" s="223" t="s">
        <v>5300</v>
      </c>
      <c r="C1196" s="222" t="s">
        <v>282</v>
      </c>
      <c r="D1196" s="222" t="s">
        <v>277</v>
      </c>
      <c r="E1196" s="222" t="s">
        <v>5301</v>
      </c>
      <c r="F1196" s="222" t="s">
        <v>5301</v>
      </c>
      <c r="G1196" s="222" t="s">
        <v>2402</v>
      </c>
      <c r="H1196" s="222" t="s">
        <v>1202</v>
      </c>
      <c r="I1196" s="222" t="s">
        <v>354</v>
      </c>
      <c r="J1196" s="222">
        <v>68</v>
      </c>
      <c r="K1196" s="222">
        <v>50</v>
      </c>
      <c r="L1196" s="222">
        <v>60</v>
      </c>
      <c r="M1196" s="222">
        <v>120</v>
      </c>
      <c r="N1196" s="222">
        <v>95</v>
      </c>
      <c r="O1196" s="222">
        <v>82</v>
      </c>
      <c r="P1196" s="222">
        <v>100</v>
      </c>
      <c r="Q1196" s="242">
        <v>0.3</v>
      </c>
      <c r="R1196" s="243">
        <v>8</v>
      </c>
      <c r="S1196" s="244" t="s">
        <v>5302</v>
      </c>
      <c r="T1196" s="244" t="s">
        <v>5303</v>
      </c>
      <c r="U1196" s="244" t="s">
        <v>5304</v>
      </c>
      <c r="V1196" s="244"/>
      <c r="W1196" s="244" t="s">
        <v>5305</v>
      </c>
    </row>
    <row r="1197" customHeight="1" spans="1:23">
      <c r="A1197" s="246">
        <v>978.1</v>
      </c>
      <c r="B1197" s="223" t="s">
        <v>5306</v>
      </c>
      <c r="C1197" s="222" t="s">
        <v>282</v>
      </c>
      <c r="D1197" s="222" t="s">
        <v>277</v>
      </c>
      <c r="E1197" s="222" t="s">
        <v>5301</v>
      </c>
      <c r="F1197" s="222" t="s">
        <v>5301</v>
      </c>
      <c r="G1197" s="222" t="s">
        <v>2402</v>
      </c>
      <c r="H1197" s="222" t="s">
        <v>1202</v>
      </c>
      <c r="I1197" s="222" t="s">
        <v>354</v>
      </c>
      <c r="J1197" s="222">
        <v>68</v>
      </c>
      <c r="K1197" s="222">
        <v>50</v>
      </c>
      <c r="L1197" s="222">
        <v>60</v>
      </c>
      <c r="M1197" s="222">
        <v>120</v>
      </c>
      <c r="N1197" s="222">
        <v>95</v>
      </c>
      <c r="O1197" s="222">
        <v>82</v>
      </c>
      <c r="P1197" s="222">
        <v>100</v>
      </c>
      <c r="Q1197" s="242">
        <v>0.3</v>
      </c>
      <c r="R1197" s="243">
        <v>8</v>
      </c>
      <c r="S1197" s="244" t="s">
        <v>5302</v>
      </c>
      <c r="T1197" s="244" t="s">
        <v>5303</v>
      </c>
      <c r="U1197" s="244" t="s">
        <v>5304</v>
      </c>
      <c r="V1197" s="244"/>
      <c r="W1197" s="244" t="s">
        <v>5305</v>
      </c>
    </row>
    <row r="1198" customHeight="1" spans="1:23">
      <c r="A1198" s="246">
        <v>978.2</v>
      </c>
      <c r="B1198" s="223" t="s">
        <v>5307</v>
      </c>
      <c r="C1198" s="222" t="s">
        <v>282</v>
      </c>
      <c r="D1198" s="222" t="s">
        <v>277</v>
      </c>
      <c r="E1198" s="222" t="s">
        <v>5301</v>
      </c>
      <c r="F1198" s="222" t="s">
        <v>5301</v>
      </c>
      <c r="G1198" s="222" t="s">
        <v>2402</v>
      </c>
      <c r="H1198" s="222" t="s">
        <v>1202</v>
      </c>
      <c r="I1198" s="222" t="s">
        <v>354</v>
      </c>
      <c r="J1198" s="222">
        <v>68</v>
      </c>
      <c r="K1198" s="222">
        <v>50</v>
      </c>
      <c r="L1198" s="222">
        <v>60</v>
      </c>
      <c r="M1198" s="222">
        <v>120</v>
      </c>
      <c r="N1198" s="222">
        <v>95</v>
      </c>
      <c r="O1198" s="222">
        <v>82</v>
      </c>
      <c r="P1198" s="222">
        <v>100</v>
      </c>
      <c r="Q1198" s="242">
        <v>0.3</v>
      </c>
      <c r="R1198" s="243">
        <v>8</v>
      </c>
      <c r="S1198" s="244" t="s">
        <v>5302</v>
      </c>
      <c r="T1198" s="244" t="s">
        <v>5303</v>
      </c>
      <c r="U1198" s="244" t="s">
        <v>5304</v>
      </c>
      <c r="V1198" s="244"/>
      <c r="W1198" s="244" t="s">
        <v>5305</v>
      </c>
    </row>
    <row r="1199" customHeight="1" spans="1:23">
      <c r="A1199" s="246">
        <v>978.3</v>
      </c>
      <c r="B1199" s="223" t="s">
        <v>5308</v>
      </c>
      <c r="C1199" s="222" t="s">
        <v>282</v>
      </c>
      <c r="D1199" s="222" t="s">
        <v>277</v>
      </c>
      <c r="E1199" s="222" t="s">
        <v>2484</v>
      </c>
      <c r="F1199" s="222" t="s">
        <v>2484</v>
      </c>
      <c r="G1199" s="222" t="s">
        <v>2484</v>
      </c>
      <c r="H1199" s="222" t="s">
        <v>1202</v>
      </c>
      <c r="I1199" s="222" t="s">
        <v>354</v>
      </c>
      <c r="J1199" s="222">
        <v>68</v>
      </c>
      <c r="K1199" s="222">
        <v>65</v>
      </c>
      <c r="L1199" s="222">
        <v>90</v>
      </c>
      <c r="M1199" s="222">
        <v>135</v>
      </c>
      <c r="N1199" s="222">
        <v>125</v>
      </c>
      <c r="O1199" s="222">
        <v>92</v>
      </c>
      <c r="P1199" s="222">
        <v>100</v>
      </c>
      <c r="Q1199" s="242">
        <v>0.6</v>
      </c>
      <c r="R1199" s="243">
        <v>24</v>
      </c>
      <c r="S1199" s="244"/>
      <c r="T1199" s="244"/>
      <c r="U1199" s="244"/>
      <c r="V1199" s="244"/>
      <c r="W1199" s="244"/>
    </row>
    <row r="1200" customHeight="1" spans="1:23">
      <c r="A1200" s="246">
        <v>978.4</v>
      </c>
      <c r="B1200" s="223" t="s">
        <v>5309</v>
      </c>
      <c r="C1200" s="222" t="s">
        <v>282</v>
      </c>
      <c r="D1200" s="222" t="s">
        <v>277</v>
      </c>
      <c r="E1200" s="222" t="s">
        <v>2484</v>
      </c>
      <c r="F1200" s="222" t="s">
        <v>2484</v>
      </c>
      <c r="G1200" s="222" t="s">
        <v>2484</v>
      </c>
      <c r="H1200" s="222" t="s">
        <v>1202</v>
      </c>
      <c r="I1200" s="222" t="s">
        <v>354</v>
      </c>
      <c r="J1200" s="222">
        <v>68</v>
      </c>
      <c r="K1200" s="222">
        <v>65</v>
      </c>
      <c r="L1200" s="222">
        <v>90</v>
      </c>
      <c r="M1200" s="222">
        <v>135</v>
      </c>
      <c r="N1200" s="222">
        <v>125</v>
      </c>
      <c r="O1200" s="222">
        <v>92</v>
      </c>
      <c r="P1200" s="222">
        <v>100</v>
      </c>
      <c r="Q1200" s="242">
        <v>0.6</v>
      </c>
      <c r="R1200" s="243">
        <v>24</v>
      </c>
      <c r="S1200" s="244"/>
      <c r="T1200" s="244"/>
      <c r="U1200" s="244"/>
      <c r="V1200" s="244"/>
      <c r="W1200" s="244"/>
    </row>
    <row r="1201" customHeight="1" spans="1:23">
      <c r="A1201" s="246">
        <v>978.5</v>
      </c>
      <c r="B1201" s="223" t="s">
        <v>5310</v>
      </c>
      <c r="C1201" s="222" t="s">
        <v>282</v>
      </c>
      <c r="D1201" s="222" t="s">
        <v>277</v>
      </c>
      <c r="E1201" s="222" t="s">
        <v>2484</v>
      </c>
      <c r="F1201" s="222" t="s">
        <v>2484</v>
      </c>
      <c r="G1201" s="222" t="s">
        <v>2484</v>
      </c>
      <c r="H1201" s="222" t="s">
        <v>1202</v>
      </c>
      <c r="I1201" s="222" t="s">
        <v>354</v>
      </c>
      <c r="J1201" s="222">
        <v>68</v>
      </c>
      <c r="K1201" s="222">
        <v>65</v>
      </c>
      <c r="L1201" s="222">
        <v>90</v>
      </c>
      <c r="M1201" s="222">
        <v>135</v>
      </c>
      <c r="N1201" s="222">
        <v>125</v>
      </c>
      <c r="O1201" s="222">
        <v>92</v>
      </c>
      <c r="P1201" s="222">
        <v>100</v>
      </c>
      <c r="Q1201" s="242">
        <v>0.6</v>
      </c>
      <c r="R1201" s="243">
        <v>24</v>
      </c>
      <c r="S1201" s="244"/>
      <c r="T1201" s="244"/>
      <c r="U1201" s="244"/>
      <c r="V1201" s="244"/>
      <c r="W1201" s="244"/>
    </row>
    <row r="1202" customHeight="1" spans="1:23">
      <c r="A1202" s="247">
        <v>979</v>
      </c>
      <c r="B1202" s="221" t="s">
        <v>5311</v>
      </c>
      <c r="C1202" s="220" t="s">
        <v>263</v>
      </c>
      <c r="D1202" s="220" t="s">
        <v>269</v>
      </c>
      <c r="E1202" s="220" t="s">
        <v>740</v>
      </c>
      <c r="F1202" s="220" t="s">
        <v>618</v>
      </c>
      <c r="G1202" s="220" t="s">
        <v>742</v>
      </c>
      <c r="H1202" s="220" t="s">
        <v>442</v>
      </c>
      <c r="I1202" s="220" t="s">
        <v>354</v>
      </c>
      <c r="J1202" s="220">
        <v>110</v>
      </c>
      <c r="K1202" s="220">
        <v>115</v>
      </c>
      <c r="L1202" s="220">
        <v>80</v>
      </c>
      <c r="M1202" s="220">
        <v>50</v>
      </c>
      <c r="N1202" s="220">
        <v>90</v>
      </c>
      <c r="O1202" s="220">
        <v>90</v>
      </c>
      <c r="P1202" s="220">
        <v>45</v>
      </c>
      <c r="Q1202" s="239">
        <v>1.2</v>
      </c>
      <c r="R1202" s="240">
        <v>56</v>
      </c>
      <c r="S1202" s="241" t="s">
        <v>5312</v>
      </c>
      <c r="T1202" s="241" t="s">
        <v>5313</v>
      </c>
      <c r="U1202" s="241" t="s">
        <v>745</v>
      </c>
      <c r="V1202" s="241"/>
      <c r="W1202" s="241"/>
    </row>
    <row r="1203" customHeight="1" spans="1:23">
      <c r="A1203" s="246">
        <v>980</v>
      </c>
      <c r="B1203" s="223" t="s">
        <v>5314</v>
      </c>
      <c r="C1203" s="222" t="s">
        <v>265</v>
      </c>
      <c r="D1203" s="222" t="s">
        <v>266</v>
      </c>
      <c r="E1203" s="222" t="s">
        <v>535</v>
      </c>
      <c r="F1203" s="222" t="s">
        <v>774</v>
      </c>
      <c r="G1203" s="222" t="s">
        <v>576</v>
      </c>
      <c r="H1203" s="222" t="s">
        <v>377</v>
      </c>
      <c r="I1203" s="222" t="s">
        <v>442</v>
      </c>
      <c r="J1203" s="222">
        <v>130</v>
      </c>
      <c r="K1203" s="222">
        <v>75</v>
      </c>
      <c r="L1203" s="222">
        <v>60</v>
      </c>
      <c r="M1203" s="222">
        <v>45</v>
      </c>
      <c r="N1203" s="222">
        <v>100</v>
      </c>
      <c r="O1203" s="222">
        <v>20</v>
      </c>
      <c r="P1203" s="222">
        <v>90</v>
      </c>
      <c r="Q1203" s="242">
        <v>1.8</v>
      </c>
      <c r="R1203" s="243">
        <v>223</v>
      </c>
      <c r="S1203" s="244" t="s">
        <v>5315</v>
      </c>
      <c r="T1203" s="244" t="s">
        <v>5316</v>
      </c>
      <c r="U1203" s="244" t="s">
        <v>1651</v>
      </c>
      <c r="V1203" s="244"/>
      <c r="W1203" s="244"/>
    </row>
    <row r="1204" customHeight="1" spans="1:23">
      <c r="A1204" s="247">
        <v>981</v>
      </c>
      <c r="B1204" s="221" t="s">
        <v>5317</v>
      </c>
      <c r="C1204" s="220" t="s">
        <v>262</v>
      </c>
      <c r="D1204" s="220" t="s">
        <v>280</v>
      </c>
      <c r="E1204" s="220" t="s">
        <v>1277</v>
      </c>
      <c r="F1204" s="220" t="s">
        <v>5318</v>
      </c>
      <c r="G1204" s="220" t="s">
        <v>1593</v>
      </c>
      <c r="H1204" s="220" t="s">
        <v>442</v>
      </c>
      <c r="I1204" s="220" t="s">
        <v>354</v>
      </c>
      <c r="J1204" s="220">
        <v>120</v>
      </c>
      <c r="K1204" s="220">
        <v>90</v>
      </c>
      <c r="L1204" s="220">
        <v>70</v>
      </c>
      <c r="M1204" s="220">
        <v>110</v>
      </c>
      <c r="N1204" s="220">
        <v>70</v>
      </c>
      <c r="O1204" s="220">
        <v>60</v>
      </c>
      <c r="P1204" s="220">
        <v>45</v>
      </c>
      <c r="Q1204" s="239">
        <v>3.2</v>
      </c>
      <c r="R1204" s="240">
        <v>160</v>
      </c>
      <c r="S1204" s="241" t="s">
        <v>5319</v>
      </c>
      <c r="T1204" s="241" t="s">
        <v>5320</v>
      </c>
      <c r="U1204" s="662" t="s">
        <v>1694</v>
      </c>
      <c r="V1204" s="241"/>
      <c r="W1204" s="241"/>
    </row>
    <row r="1205" customHeight="1" spans="1:23">
      <c r="A1205" s="246">
        <v>982</v>
      </c>
      <c r="B1205" s="223" t="s">
        <v>5321</v>
      </c>
      <c r="C1205" s="222" t="s">
        <v>262</v>
      </c>
      <c r="D1205" s="222" t="s">
        <v>354</v>
      </c>
      <c r="E1205" s="222" t="s">
        <v>1168</v>
      </c>
      <c r="F1205" s="222" t="s">
        <v>394</v>
      </c>
      <c r="G1205" s="222" t="s">
        <v>703</v>
      </c>
      <c r="H1205" s="222" t="s">
        <v>442</v>
      </c>
      <c r="I1205" s="222" t="s">
        <v>354</v>
      </c>
      <c r="J1205" s="222">
        <v>125</v>
      </c>
      <c r="K1205" s="222">
        <v>100</v>
      </c>
      <c r="L1205" s="222">
        <v>80</v>
      </c>
      <c r="M1205" s="222">
        <v>85</v>
      </c>
      <c r="N1205" s="222">
        <v>75</v>
      </c>
      <c r="O1205" s="222">
        <v>55</v>
      </c>
      <c r="P1205" s="222">
        <v>45</v>
      </c>
      <c r="Q1205" s="242">
        <v>3.6</v>
      </c>
      <c r="R1205" s="243">
        <v>39.2</v>
      </c>
      <c r="S1205" s="244" t="s">
        <v>5322</v>
      </c>
      <c r="T1205" s="244" t="s">
        <v>5323</v>
      </c>
      <c r="U1205" s="663" t="s">
        <v>1709</v>
      </c>
      <c r="V1205" s="244"/>
      <c r="W1205" s="244"/>
    </row>
    <row r="1206" customHeight="1" spans="1:23">
      <c r="A1206" s="246">
        <v>982.1</v>
      </c>
      <c r="B1206" s="223" t="s">
        <v>5324</v>
      </c>
      <c r="C1206" s="222" t="s">
        <v>262</v>
      </c>
      <c r="D1206" s="222" t="s">
        <v>354</v>
      </c>
      <c r="E1206" s="222" t="s">
        <v>1168</v>
      </c>
      <c r="F1206" s="222" t="s">
        <v>394</v>
      </c>
      <c r="G1206" s="222" t="s">
        <v>703</v>
      </c>
      <c r="H1206" s="222" t="s">
        <v>442</v>
      </c>
      <c r="I1206" s="222" t="s">
        <v>354</v>
      </c>
      <c r="J1206" s="222">
        <v>125</v>
      </c>
      <c r="K1206" s="222">
        <v>100</v>
      </c>
      <c r="L1206" s="222">
        <v>80</v>
      </c>
      <c r="M1206" s="222">
        <v>85</v>
      </c>
      <c r="N1206" s="222">
        <v>75</v>
      </c>
      <c r="O1206" s="222">
        <v>55</v>
      </c>
      <c r="P1206" s="222">
        <v>45</v>
      </c>
      <c r="Q1206" s="242">
        <v>4.5</v>
      </c>
      <c r="R1206" s="243">
        <v>47.4</v>
      </c>
      <c r="S1206" s="244" t="s">
        <v>5322</v>
      </c>
      <c r="T1206" s="244" t="s">
        <v>5323</v>
      </c>
      <c r="U1206" s="663" t="s">
        <v>1709</v>
      </c>
      <c r="V1206" s="244"/>
      <c r="W1206" s="244"/>
    </row>
    <row r="1207" customHeight="1" spans="1:23">
      <c r="A1207" s="247">
        <v>983</v>
      </c>
      <c r="B1207" s="221" t="s">
        <v>5325</v>
      </c>
      <c r="C1207" s="220" t="s">
        <v>283</v>
      </c>
      <c r="D1207" s="220" t="s">
        <v>270</v>
      </c>
      <c r="E1207" s="220" t="s">
        <v>742</v>
      </c>
      <c r="F1207" s="220" t="s">
        <v>5326</v>
      </c>
      <c r="G1207" s="220" t="s">
        <v>1362</v>
      </c>
      <c r="H1207" s="220" t="s">
        <v>791</v>
      </c>
      <c r="I1207" s="220" t="s">
        <v>354</v>
      </c>
      <c r="J1207" s="220">
        <v>100</v>
      </c>
      <c r="K1207" s="220">
        <v>135</v>
      </c>
      <c r="L1207" s="220">
        <v>120</v>
      </c>
      <c r="M1207" s="220">
        <v>60</v>
      </c>
      <c r="N1207" s="220">
        <v>85</v>
      </c>
      <c r="O1207" s="220">
        <v>50</v>
      </c>
      <c r="P1207" s="220">
        <v>25</v>
      </c>
      <c r="Q1207" s="239">
        <v>2</v>
      </c>
      <c r="R1207" s="240">
        <v>120</v>
      </c>
      <c r="S1207" s="241" t="s">
        <v>5327</v>
      </c>
      <c r="T1207" s="241" t="s">
        <v>5328</v>
      </c>
      <c r="U1207" s="662" t="s">
        <v>3715</v>
      </c>
      <c r="V1207" s="241"/>
      <c r="W1207" s="241"/>
    </row>
    <row r="1208" customHeight="1" spans="1:23">
      <c r="A1208" s="246">
        <v>984</v>
      </c>
      <c r="B1208" s="223" t="s">
        <v>5329</v>
      </c>
      <c r="C1208" s="222" t="s">
        <v>266</v>
      </c>
      <c r="D1208" s="222" t="s">
        <v>263</v>
      </c>
      <c r="E1208" s="222" t="s">
        <v>5330</v>
      </c>
      <c r="F1208" s="222" t="s">
        <v>5330</v>
      </c>
      <c r="G1208" s="222" t="s">
        <v>5330</v>
      </c>
      <c r="H1208" s="222" t="s">
        <v>543</v>
      </c>
      <c r="I1208" s="222" t="s">
        <v>354</v>
      </c>
      <c r="J1208" s="222">
        <v>115</v>
      </c>
      <c r="K1208" s="222">
        <v>131</v>
      </c>
      <c r="L1208" s="222">
        <v>131</v>
      </c>
      <c r="M1208" s="222">
        <v>53</v>
      </c>
      <c r="N1208" s="222">
        <v>53</v>
      </c>
      <c r="O1208" s="222">
        <v>87</v>
      </c>
      <c r="P1208" s="222">
        <v>30</v>
      </c>
      <c r="Q1208" s="242">
        <v>2.2</v>
      </c>
      <c r="R1208" s="243">
        <v>320</v>
      </c>
      <c r="S1208" s="244" t="s">
        <v>5331</v>
      </c>
      <c r="T1208" s="244" t="s">
        <v>5332</v>
      </c>
      <c r="U1208" s="244"/>
      <c r="V1208" s="244"/>
      <c r="W1208" s="244"/>
    </row>
    <row r="1209" customHeight="1" spans="1:23">
      <c r="A1209" s="247">
        <v>985</v>
      </c>
      <c r="B1209" s="221" t="s">
        <v>5333</v>
      </c>
      <c r="C1209" s="220" t="s">
        <v>284</v>
      </c>
      <c r="D1209" s="220" t="s">
        <v>280</v>
      </c>
      <c r="E1209" s="220" t="s">
        <v>5330</v>
      </c>
      <c r="F1209" s="220" t="s">
        <v>5330</v>
      </c>
      <c r="G1209" s="220" t="s">
        <v>5330</v>
      </c>
      <c r="H1209" s="220" t="s">
        <v>543</v>
      </c>
      <c r="I1209" s="220" t="s">
        <v>354</v>
      </c>
      <c r="J1209" s="220">
        <v>115</v>
      </c>
      <c r="K1209" s="220">
        <v>65</v>
      </c>
      <c r="L1209" s="220">
        <v>99</v>
      </c>
      <c r="M1209" s="220">
        <v>65</v>
      </c>
      <c r="N1209" s="220">
        <v>115</v>
      </c>
      <c r="O1209" s="220">
        <v>111</v>
      </c>
      <c r="P1209" s="220">
        <v>50</v>
      </c>
      <c r="Q1209" s="239">
        <v>1.2</v>
      </c>
      <c r="R1209" s="240">
        <v>8</v>
      </c>
      <c r="S1209" s="241" t="s">
        <v>5334</v>
      </c>
      <c r="T1209" s="241" t="s">
        <v>5335</v>
      </c>
      <c r="U1209" s="241"/>
      <c r="V1209" s="241"/>
      <c r="W1209" s="241"/>
    </row>
    <row r="1210" customHeight="1" spans="1:23">
      <c r="A1210" s="246">
        <v>986</v>
      </c>
      <c r="B1210" s="223" t="s">
        <v>5336</v>
      </c>
      <c r="C1210" s="222" t="s">
        <v>278</v>
      </c>
      <c r="D1210" s="222" t="s">
        <v>283</v>
      </c>
      <c r="E1210" s="222" t="s">
        <v>5330</v>
      </c>
      <c r="F1210" s="222" t="s">
        <v>5330</v>
      </c>
      <c r="G1210" s="222" t="s">
        <v>5330</v>
      </c>
      <c r="H1210" s="222" t="s">
        <v>543</v>
      </c>
      <c r="I1210" s="222" t="s">
        <v>354</v>
      </c>
      <c r="J1210" s="222">
        <v>111</v>
      </c>
      <c r="K1210" s="222">
        <v>127</v>
      </c>
      <c r="L1210" s="222">
        <v>99</v>
      </c>
      <c r="M1210" s="222">
        <v>79</v>
      </c>
      <c r="N1210" s="222">
        <v>99</v>
      </c>
      <c r="O1210" s="222">
        <v>55</v>
      </c>
      <c r="P1210" s="222">
        <v>50</v>
      </c>
      <c r="Q1210" s="242">
        <v>1.2</v>
      </c>
      <c r="R1210" s="243">
        <v>21</v>
      </c>
      <c r="S1210" s="244" t="s">
        <v>5337</v>
      </c>
      <c r="T1210" s="244" t="s">
        <v>5338</v>
      </c>
      <c r="U1210" s="244"/>
      <c r="V1210" s="244"/>
      <c r="W1210" s="244"/>
    </row>
    <row r="1211" customHeight="1" spans="1:23">
      <c r="A1211" s="247">
        <v>987</v>
      </c>
      <c r="B1211" s="221" t="s">
        <v>5339</v>
      </c>
      <c r="C1211" s="220" t="s">
        <v>269</v>
      </c>
      <c r="D1211" s="220" t="s">
        <v>284</v>
      </c>
      <c r="E1211" s="220" t="s">
        <v>5330</v>
      </c>
      <c r="F1211" s="220" t="s">
        <v>5330</v>
      </c>
      <c r="G1211" s="220" t="s">
        <v>5330</v>
      </c>
      <c r="H1211" s="220" t="s">
        <v>543</v>
      </c>
      <c r="I1211" s="220" t="s">
        <v>354</v>
      </c>
      <c r="J1211" s="220">
        <v>55</v>
      </c>
      <c r="K1211" s="220">
        <v>55</v>
      </c>
      <c r="L1211" s="220">
        <v>55</v>
      </c>
      <c r="M1211" s="220">
        <v>135</v>
      </c>
      <c r="N1211" s="220">
        <v>135</v>
      </c>
      <c r="O1211" s="220">
        <v>135</v>
      </c>
      <c r="P1211" s="220">
        <v>30</v>
      </c>
      <c r="Q1211" s="239">
        <v>1.4</v>
      </c>
      <c r="R1211" s="240">
        <v>4</v>
      </c>
      <c r="S1211" s="241" t="s">
        <v>5340</v>
      </c>
      <c r="T1211" s="241" t="s">
        <v>5341</v>
      </c>
      <c r="U1211" s="241"/>
      <c r="V1211" s="241"/>
      <c r="W1211" s="241"/>
    </row>
    <row r="1212" customHeight="1" spans="1:23">
      <c r="A1212" s="246">
        <v>988</v>
      </c>
      <c r="B1212" s="223" t="s">
        <v>5342</v>
      </c>
      <c r="C1212" s="222" t="s">
        <v>268</v>
      </c>
      <c r="D1212" s="222" t="s">
        <v>263</v>
      </c>
      <c r="E1212" s="222" t="s">
        <v>5330</v>
      </c>
      <c r="F1212" s="222" t="s">
        <v>5330</v>
      </c>
      <c r="G1212" s="222" t="s">
        <v>5330</v>
      </c>
      <c r="H1212" s="222" t="s">
        <v>543</v>
      </c>
      <c r="I1212" s="222" t="s">
        <v>354</v>
      </c>
      <c r="J1212" s="222">
        <v>85</v>
      </c>
      <c r="K1212" s="222">
        <v>135</v>
      </c>
      <c r="L1212" s="222">
        <v>79</v>
      </c>
      <c r="M1212" s="222">
        <v>85</v>
      </c>
      <c r="N1212" s="222">
        <v>105</v>
      </c>
      <c r="O1212" s="222">
        <v>81</v>
      </c>
      <c r="P1212" s="222">
        <v>30</v>
      </c>
      <c r="Q1212" s="242">
        <v>3.2</v>
      </c>
      <c r="R1212" s="243">
        <v>92</v>
      </c>
      <c r="S1212" s="244" t="s">
        <v>5343</v>
      </c>
      <c r="T1212" s="244" t="s">
        <v>5344</v>
      </c>
      <c r="U1212" s="244"/>
      <c r="V1212" s="244"/>
      <c r="W1212" s="244"/>
    </row>
    <row r="1213" customHeight="1" spans="1:23">
      <c r="A1213" s="247">
        <v>989</v>
      </c>
      <c r="B1213" s="221" t="s">
        <v>5345</v>
      </c>
      <c r="C1213" s="220" t="s">
        <v>279</v>
      </c>
      <c r="D1213" s="220" t="s">
        <v>266</v>
      </c>
      <c r="E1213" s="220" t="s">
        <v>5330</v>
      </c>
      <c r="F1213" s="220" t="s">
        <v>5330</v>
      </c>
      <c r="G1213" s="220" t="s">
        <v>5330</v>
      </c>
      <c r="H1213" s="220" t="s">
        <v>543</v>
      </c>
      <c r="I1213" s="220" t="s">
        <v>354</v>
      </c>
      <c r="J1213" s="220">
        <v>85</v>
      </c>
      <c r="K1213" s="220">
        <v>81</v>
      </c>
      <c r="L1213" s="220">
        <v>97</v>
      </c>
      <c r="M1213" s="220">
        <v>121</v>
      </c>
      <c r="N1213" s="220">
        <v>85</v>
      </c>
      <c r="O1213" s="220">
        <v>101</v>
      </c>
      <c r="P1213" s="220">
        <v>30</v>
      </c>
      <c r="Q1213" s="239">
        <v>2.3</v>
      </c>
      <c r="R1213" s="240">
        <v>60</v>
      </c>
      <c r="S1213" s="241" t="s">
        <v>5346</v>
      </c>
      <c r="T1213" s="241" t="s">
        <v>5347</v>
      </c>
      <c r="U1213" s="241"/>
      <c r="V1213" s="241"/>
      <c r="W1213" s="241"/>
    </row>
    <row r="1214" customHeight="1" spans="1:23">
      <c r="A1214" s="246">
        <v>990</v>
      </c>
      <c r="B1214" s="223" t="s">
        <v>5348</v>
      </c>
      <c r="C1214" s="222" t="s">
        <v>266</v>
      </c>
      <c r="D1214" s="222" t="s">
        <v>270</v>
      </c>
      <c r="E1214" s="222" t="s">
        <v>5349</v>
      </c>
      <c r="F1214" s="222" t="s">
        <v>5349</v>
      </c>
      <c r="G1214" s="222" t="s">
        <v>5349</v>
      </c>
      <c r="H1214" s="222" t="s">
        <v>543</v>
      </c>
      <c r="I1214" s="222" t="s">
        <v>354</v>
      </c>
      <c r="J1214" s="222">
        <v>90</v>
      </c>
      <c r="K1214" s="222">
        <v>112</v>
      </c>
      <c r="L1214" s="222">
        <v>120</v>
      </c>
      <c r="M1214" s="222">
        <v>72</v>
      </c>
      <c r="N1214" s="222">
        <v>70</v>
      </c>
      <c r="O1214" s="222">
        <v>106</v>
      </c>
      <c r="P1214" s="222">
        <v>30</v>
      </c>
      <c r="Q1214" s="242">
        <v>0.9</v>
      </c>
      <c r="R1214" s="243">
        <v>240</v>
      </c>
      <c r="S1214" s="244" t="s">
        <v>5350</v>
      </c>
      <c r="T1214" s="244" t="s">
        <v>5351</v>
      </c>
      <c r="U1214" s="244"/>
      <c r="V1214" s="244"/>
      <c r="W1214" s="244"/>
    </row>
    <row r="1215" customHeight="1" spans="1:23">
      <c r="A1215" s="247">
        <v>991</v>
      </c>
      <c r="B1215" s="221" t="s">
        <v>5352</v>
      </c>
      <c r="C1215" s="220" t="s">
        <v>281</v>
      </c>
      <c r="D1215" s="220" t="s">
        <v>277</v>
      </c>
      <c r="E1215" s="220" t="s">
        <v>5349</v>
      </c>
      <c r="F1215" s="220" t="s">
        <v>5349</v>
      </c>
      <c r="G1215" s="220" t="s">
        <v>5349</v>
      </c>
      <c r="H1215" s="220" t="s">
        <v>543</v>
      </c>
      <c r="I1215" s="220" t="s">
        <v>354</v>
      </c>
      <c r="J1215" s="220">
        <v>56</v>
      </c>
      <c r="K1215" s="220">
        <v>80</v>
      </c>
      <c r="L1215" s="220">
        <v>114</v>
      </c>
      <c r="M1215" s="220">
        <v>124</v>
      </c>
      <c r="N1215" s="220">
        <v>60</v>
      </c>
      <c r="O1215" s="220">
        <v>136</v>
      </c>
      <c r="P1215" s="220">
        <v>50</v>
      </c>
      <c r="Q1215" s="239">
        <v>0.6</v>
      </c>
      <c r="R1215" s="240">
        <v>11</v>
      </c>
      <c r="S1215" s="241" t="s">
        <v>5353</v>
      </c>
      <c r="T1215" s="241" t="s">
        <v>5354</v>
      </c>
      <c r="U1215" s="241"/>
      <c r="V1215" s="241"/>
      <c r="W1215" s="241"/>
    </row>
    <row r="1216" customHeight="1" spans="1:23">
      <c r="A1216" s="246">
        <v>992</v>
      </c>
      <c r="B1216" s="223" t="s">
        <v>5355</v>
      </c>
      <c r="C1216" s="222" t="s">
        <v>263</v>
      </c>
      <c r="D1216" s="222" t="s">
        <v>279</v>
      </c>
      <c r="E1216" s="222" t="s">
        <v>5349</v>
      </c>
      <c r="F1216" s="222" t="s">
        <v>5349</v>
      </c>
      <c r="G1216" s="222" t="s">
        <v>5349</v>
      </c>
      <c r="H1216" s="222" t="s">
        <v>543</v>
      </c>
      <c r="I1216" s="222" t="s">
        <v>354</v>
      </c>
      <c r="J1216" s="222">
        <v>154</v>
      </c>
      <c r="K1216" s="222">
        <v>140</v>
      </c>
      <c r="L1216" s="222">
        <v>108</v>
      </c>
      <c r="M1216" s="222">
        <v>50</v>
      </c>
      <c r="N1216" s="222">
        <v>68</v>
      </c>
      <c r="O1216" s="222">
        <v>50</v>
      </c>
      <c r="P1216" s="222">
        <v>50</v>
      </c>
      <c r="Q1216" s="242">
        <v>1.8</v>
      </c>
      <c r="R1216" s="243">
        <v>380.7</v>
      </c>
      <c r="S1216" s="244" t="s">
        <v>5356</v>
      </c>
      <c r="T1216" s="244" t="s">
        <v>5357</v>
      </c>
      <c r="U1216" s="244"/>
      <c r="V1216" s="244"/>
      <c r="W1216" s="244"/>
    </row>
    <row r="1217" customHeight="1" spans="1:23">
      <c r="A1217" s="247">
        <v>993</v>
      </c>
      <c r="B1217" s="221" t="s">
        <v>5358</v>
      </c>
      <c r="C1217" s="220" t="s">
        <v>283</v>
      </c>
      <c r="D1217" s="220" t="s">
        <v>264</v>
      </c>
      <c r="E1217" s="220" t="s">
        <v>5349</v>
      </c>
      <c r="F1217" s="220" t="s">
        <v>5349</v>
      </c>
      <c r="G1217" s="220" t="s">
        <v>5349</v>
      </c>
      <c r="H1217" s="220" t="s">
        <v>543</v>
      </c>
      <c r="I1217" s="220" t="s">
        <v>354</v>
      </c>
      <c r="J1217" s="220">
        <v>94</v>
      </c>
      <c r="K1217" s="220">
        <v>80</v>
      </c>
      <c r="L1217" s="220">
        <v>86</v>
      </c>
      <c r="M1217" s="220">
        <v>122</v>
      </c>
      <c r="N1217" s="220">
        <v>80</v>
      </c>
      <c r="O1217" s="220">
        <v>108</v>
      </c>
      <c r="P1217" s="220">
        <v>30</v>
      </c>
      <c r="Q1217" s="239">
        <v>1.3</v>
      </c>
      <c r="R1217" s="240">
        <v>111</v>
      </c>
      <c r="S1217" s="241" t="s">
        <v>5359</v>
      </c>
      <c r="T1217" s="241" t="s">
        <v>5360</v>
      </c>
      <c r="U1217" s="241"/>
      <c r="V1217" s="241"/>
      <c r="W1217" s="241"/>
    </row>
    <row r="1218" customHeight="1" spans="1:23">
      <c r="A1218" s="246">
        <v>994</v>
      </c>
      <c r="B1218" s="223" t="s">
        <v>5361</v>
      </c>
      <c r="C1218" s="222" t="s">
        <v>276</v>
      </c>
      <c r="D1218" s="222" t="s">
        <v>265</v>
      </c>
      <c r="E1218" s="222" t="s">
        <v>5349</v>
      </c>
      <c r="F1218" s="222" t="s">
        <v>5349</v>
      </c>
      <c r="G1218" s="222" t="s">
        <v>5349</v>
      </c>
      <c r="H1218" s="222" t="s">
        <v>543</v>
      </c>
      <c r="I1218" s="222" t="s">
        <v>354</v>
      </c>
      <c r="J1218" s="222">
        <v>80</v>
      </c>
      <c r="K1218" s="222">
        <v>70</v>
      </c>
      <c r="L1218" s="222">
        <v>60</v>
      </c>
      <c r="M1218" s="222">
        <v>140</v>
      </c>
      <c r="N1218" s="222">
        <v>110</v>
      </c>
      <c r="O1218" s="222">
        <v>110</v>
      </c>
      <c r="P1218" s="222">
        <v>30</v>
      </c>
      <c r="Q1218" s="242">
        <v>1.2</v>
      </c>
      <c r="R1218" s="243">
        <v>36</v>
      </c>
      <c r="S1218" s="244" t="s">
        <v>5362</v>
      </c>
      <c r="T1218" s="244" t="s">
        <v>5363</v>
      </c>
      <c r="U1218" s="244"/>
      <c r="V1218" s="244"/>
      <c r="W1218" s="244"/>
    </row>
    <row r="1219" customHeight="1" spans="1:23">
      <c r="A1219" s="247">
        <v>995</v>
      </c>
      <c r="B1219" s="221" t="s">
        <v>5364</v>
      </c>
      <c r="C1219" s="220" t="s">
        <v>267</v>
      </c>
      <c r="D1219" s="220" t="s">
        <v>279</v>
      </c>
      <c r="E1219" s="220" t="s">
        <v>5349</v>
      </c>
      <c r="F1219" s="220" t="s">
        <v>5349</v>
      </c>
      <c r="G1219" s="220" t="s">
        <v>5349</v>
      </c>
      <c r="H1219" s="220" t="s">
        <v>543</v>
      </c>
      <c r="I1219" s="220" t="s">
        <v>354</v>
      </c>
      <c r="J1219" s="220">
        <v>100</v>
      </c>
      <c r="K1219" s="220">
        <v>134</v>
      </c>
      <c r="L1219" s="220">
        <v>110</v>
      </c>
      <c r="M1219" s="220">
        <v>70</v>
      </c>
      <c r="N1219" s="220">
        <v>84</v>
      </c>
      <c r="O1219" s="220">
        <v>72</v>
      </c>
      <c r="P1219" s="220">
        <v>30</v>
      </c>
      <c r="Q1219" s="239">
        <v>1.6</v>
      </c>
      <c r="R1219" s="240">
        <v>303</v>
      </c>
      <c r="S1219" s="241" t="s">
        <v>5365</v>
      </c>
      <c r="T1219" s="241" t="s">
        <v>5366</v>
      </c>
      <c r="U1219" s="241"/>
      <c r="V1219" s="241"/>
      <c r="W1219" s="241"/>
    </row>
    <row r="1220" customHeight="1" spans="1:23">
      <c r="A1220" s="246">
        <v>996</v>
      </c>
      <c r="B1220" s="223" t="s">
        <v>5367</v>
      </c>
      <c r="C1220" s="222" t="s">
        <v>282</v>
      </c>
      <c r="D1220" s="222" t="s">
        <v>281</v>
      </c>
      <c r="E1220" s="222" t="s">
        <v>5368</v>
      </c>
      <c r="F1220" s="222" t="s">
        <v>5368</v>
      </c>
      <c r="G1220" s="222" t="s">
        <v>967</v>
      </c>
      <c r="H1220" s="222" t="s">
        <v>282</v>
      </c>
      <c r="I1220" s="222" t="s">
        <v>856</v>
      </c>
      <c r="J1220" s="222">
        <v>65</v>
      </c>
      <c r="K1220" s="222">
        <v>75</v>
      </c>
      <c r="L1220" s="222">
        <v>45</v>
      </c>
      <c r="M1220" s="222">
        <v>35</v>
      </c>
      <c r="N1220" s="222">
        <v>45</v>
      </c>
      <c r="O1220" s="222">
        <v>55</v>
      </c>
      <c r="P1220" s="222">
        <v>45</v>
      </c>
      <c r="Q1220" s="242">
        <v>0.5</v>
      </c>
      <c r="R1220" s="243">
        <v>17</v>
      </c>
      <c r="S1220" s="244" t="s">
        <v>5369</v>
      </c>
      <c r="T1220" s="244" t="s">
        <v>5370</v>
      </c>
      <c r="U1220" s="244" t="s">
        <v>5371</v>
      </c>
      <c r="V1220" s="244"/>
      <c r="W1220" s="244"/>
    </row>
    <row r="1221" customHeight="1" spans="1:23">
      <c r="A1221" s="247">
        <v>997</v>
      </c>
      <c r="B1221" s="221" t="s">
        <v>5372</v>
      </c>
      <c r="C1221" s="220" t="s">
        <v>282</v>
      </c>
      <c r="D1221" s="220" t="s">
        <v>281</v>
      </c>
      <c r="E1221" s="220" t="s">
        <v>5368</v>
      </c>
      <c r="F1221" s="220" t="s">
        <v>5368</v>
      </c>
      <c r="G1221" s="220" t="s">
        <v>967</v>
      </c>
      <c r="H1221" s="220" t="s">
        <v>282</v>
      </c>
      <c r="I1221" s="220" t="s">
        <v>856</v>
      </c>
      <c r="J1221" s="220">
        <v>90</v>
      </c>
      <c r="K1221" s="220">
        <v>95</v>
      </c>
      <c r="L1221" s="220">
        <v>66</v>
      </c>
      <c r="M1221" s="220">
        <v>45</v>
      </c>
      <c r="N1221" s="220">
        <v>65</v>
      </c>
      <c r="O1221" s="220">
        <v>62</v>
      </c>
      <c r="P1221" s="220">
        <v>25</v>
      </c>
      <c r="Q1221" s="239">
        <v>0.8</v>
      </c>
      <c r="R1221" s="240">
        <v>30</v>
      </c>
      <c r="S1221" s="241" t="s">
        <v>5373</v>
      </c>
      <c r="T1221" s="241" t="s">
        <v>5374</v>
      </c>
      <c r="U1221" s="241"/>
      <c r="V1221" s="241"/>
      <c r="W1221" s="241"/>
    </row>
    <row r="1222" customHeight="1" spans="1:23">
      <c r="A1222" s="246">
        <v>998</v>
      </c>
      <c r="B1222" s="223" t="s">
        <v>5375</v>
      </c>
      <c r="C1222" s="222" t="s">
        <v>282</v>
      </c>
      <c r="D1222" s="222" t="s">
        <v>281</v>
      </c>
      <c r="E1222" s="222" t="s">
        <v>5368</v>
      </c>
      <c r="F1222" s="222" t="s">
        <v>5368</v>
      </c>
      <c r="G1222" s="222" t="s">
        <v>967</v>
      </c>
      <c r="H1222" s="222" t="s">
        <v>282</v>
      </c>
      <c r="I1222" s="222" t="s">
        <v>856</v>
      </c>
      <c r="J1222" s="222">
        <v>115</v>
      </c>
      <c r="K1222" s="222">
        <v>145</v>
      </c>
      <c r="L1222" s="222">
        <v>92</v>
      </c>
      <c r="M1222" s="222">
        <v>75</v>
      </c>
      <c r="N1222" s="222">
        <v>86</v>
      </c>
      <c r="O1222" s="222">
        <v>87</v>
      </c>
      <c r="P1222" s="222">
        <v>10</v>
      </c>
      <c r="Q1222" s="242">
        <v>2.1</v>
      </c>
      <c r="R1222" s="243">
        <v>210</v>
      </c>
      <c r="S1222" s="244" t="s">
        <v>5376</v>
      </c>
      <c r="T1222" s="244" t="s">
        <v>5377</v>
      </c>
      <c r="U1222" s="244"/>
      <c r="V1222" s="244"/>
      <c r="W1222" s="244"/>
    </row>
    <row r="1223" customHeight="1" spans="1:23">
      <c r="A1223" s="246">
        <v>998.1</v>
      </c>
      <c r="B1223" s="223" t="s">
        <v>5378</v>
      </c>
      <c r="C1223" s="222" t="s">
        <v>282</v>
      </c>
      <c r="D1223" s="222" t="s">
        <v>281</v>
      </c>
      <c r="E1223" s="222" t="s">
        <v>2484</v>
      </c>
      <c r="F1223" s="222" t="s">
        <v>2484</v>
      </c>
      <c r="G1223" s="222" t="s">
        <v>2484</v>
      </c>
      <c r="H1223" s="222" t="s">
        <v>282</v>
      </c>
      <c r="I1223" s="222" t="s">
        <v>856</v>
      </c>
      <c r="J1223" s="222">
        <v>115</v>
      </c>
      <c r="K1223" s="222">
        <v>175</v>
      </c>
      <c r="L1223" s="222">
        <v>117</v>
      </c>
      <c r="M1223" s="222">
        <v>105</v>
      </c>
      <c r="N1223" s="222">
        <v>101</v>
      </c>
      <c r="O1223" s="222">
        <v>87</v>
      </c>
      <c r="P1223" s="222">
        <v>10</v>
      </c>
      <c r="Q1223" s="242">
        <v>2.1</v>
      </c>
      <c r="R1223" s="243">
        <v>315</v>
      </c>
      <c r="S1223" s="244"/>
      <c r="T1223" s="244"/>
      <c r="U1223" s="244"/>
      <c r="V1223" s="244"/>
      <c r="W1223" s="244"/>
    </row>
    <row r="1224" customHeight="1" spans="1:23">
      <c r="A1224" s="247">
        <v>999</v>
      </c>
      <c r="B1224" s="221" t="s">
        <v>5379</v>
      </c>
      <c r="C1224" s="220" t="s">
        <v>269</v>
      </c>
      <c r="D1224" s="220" t="s">
        <v>354</v>
      </c>
      <c r="E1224" s="220" t="s">
        <v>703</v>
      </c>
      <c r="F1224" s="220" t="s">
        <v>703</v>
      </c>
      <c r="G1224" s="220" t="s">
        <v>703</v>
      </c>
      <c r="H1224" s="220" t="s">
        <v>543</v>
      </c>
      <c r="I1224" s="220" t="s">
        <v>354</v>
      </c>
      <c r="J1224" s="220">
        <v>45</v>
      </c>
      <c r="K1224" s="220">
        <v>30</v>
      </c>
      <c r="L1224" s="220">
        <v>70</v>
      </c>
      <c r="M1224" s="220">
        <v>75</v>
      </c>
      <c r="N1224" s="220">
        <v>70</v>
      </c>
      <c r="O1224" s="220">
        <v>10</v>
      </c>
      <c r="P1224" s="220">
        <v>45</v>
      </c>
      <c r="Q1224" s="239">
        <v>0.3</v>
      </c>
      <c r="R1224" s="240">
        <v>5</v>
      </c>
      <c r="S1224" s="241" t="s">
        <v>5380</v>
      </c>
      <c r="T1224" s="241" t="s">
        <v>5381</v>
      </c>
      <c r="U1224" s="241"/>
      <c r="V1224" s="241"/>
      <c r="W1224" s="241"/>
    </row>
    <row r="1225" customHeight="1" spans="1:23">
      <c r="A1225" s="247">
        <v>999.1</v>
      </c>
      <c r="B1225" s="221" t="s">
        <v>5382</v>
      </c>
      <c r="C1225" s="220" t="s">
        <v>269</v>
      </c>
      <c r="D1225" s="220" t="s">
        <v>354</v>
      </c>
      <c r="E1225" s="220" t="s">
        <v>703</v>
      </c>
      <c r="F1225" s="220" t="s">
        <v>703</v>
      </c>
      <c r="G1225" s="220" t="s">
        <v>703</v>
      </c>
      <c r="H1225" s="220" t="s">
        <v>543</v>
      </c>
      <c r="I1225" s="220" t="s">
        <v>354</v>
      </c>
      <c r="J1225" s="220">
        <v>45</v>
      </c>
      <c r="K1225" s="220">
        <v>30</v>
      </c>
      <c r="L1225" s="220">
        <v>70</v>
      </c>
      <c r="M1225" s="220">
        <v>75</v>
      </c>
      <c r="N1225" s="220">
        <v>70</v>
      </c>
      <c r="O1225" s="220">
        <v>10</v>
      </c>
      <c r="P1225" s="220">
        <v>45</v>
      </c>
      <c r="Q1225" s="239">
        <v>0.1</v>
      </c>
      <c r="R1225" s="240">
        <v>0.1</v>
      </c>
      <c r="S1225" s="241" t="s">
        <v>5380</v>
      </c>
      <c r="T1225" s="241" t="s">
        <v>5381</v>
      </c>
      <c r="U1225" s="241"/>
      <c r="V1225" s="241"/>
      <c r="W1225" s="241"/>
    </row>
    <row r="1226" customHeight="1" spans="1:23">
      <c r="A1226" s="246">
        <v>1000</v>
      </c>
      <c r="B1226" s="223" t="s">
        <v>5383</v>
      </c>
      <c r="C1226" s="222" t="s">
        <v>270</v>
      </c>
      <c r="D1226" s="222" t="s">
        <v>269</v>
      </c>
      <c r="E1226" s="222" t="s">
        <v>5384</v>
      </c>
      <c r="F1226" s="222" t="s">
        <v>5384</v>
      </c>
      <c r="G1226" s="222" t="s">
        <v>5384</v>
      </c>
      <c r="H1226" s="222" t="s">
        <v>543</v>
      </c>
      <c r="I1226" s="222" t="s">
        <v>354</v>
      </c>
      <c r="J1226" s="222">
        <v>87</v>
      </c>
      <c r="K1226" s="222">
        <v>60</v>
      </c>
      <c r="L1226" s="222">
        <v>95</v>
      </c>
      <c r="M1226" s="222">
        <v>133</v>
      </c>
      <c r="N1226" s="222">
        <v>91</v>
      </c>
      <c r="O1226" s="222">
        <v>84</v>
      </c>
      <c r="P1226" s="222">
        <v>45</v>
      </c>
      <c r="Q1226" s="242">
        <v>1.2</v>
      </c>
      <c r="R1226" s="243">
        <v>30</v>
      </c>
      <c r="S1226" s="244" t="s">
        <v>5385</v>
      </c>
      <c r="T1226" s="244" t="s">
        <v>5386</v>
      </c>
      <c r="U1226" s="244"/>
      <c r="V1226" s="244"/>
      <c r="W1226" s="244"/>
    </row>
    <row r="1227" customHeight="1" spans="1:23">
      <c r="A1227" s="247">
        <v>1001</v>
      </c>
      <c r="B1227" s="221" t="s">
        <v>5387</v>
      </c>
      <c r="C1227" s="220" t="s">
        <v>283</v>
      </c>
      <c r="D1227" s="220" t="s">
        <v>278</v>
      </c>
      <c r="E1227" s="220" t="s">
        <v>5388</v>
      </c>
      <c r="F1227" s="220" t="s">
        <v>5388</v>
      </c>
      <c r="G1227" s="220" t="s">
        <v>5388</v>
      </c>
      <c r="H1227" s="220" t="s">
        <v>543</v>
      </c>
      <c r="I1227" s="220" t="s">
        <v>354</v>
      </c>
      <c r="J1227" s="220">
        <v>85</v>
      </c>
      <c r="K1227" s="220">
        <v>85</v>
      </c>
      <c r="L1227" s="220">
        <v>100</v>
      </c>
      <c r="M1227" s="220">
        <v>95</v>
      </c>
      <c r="N1227" s="220">
        <v>135</v>
      </c>
      <c r="O1227" s="220">
        <v>70</v>
      </c>
      <c r="P1227" s="220">
        <v>6</v>
      </c>
      <c r="Q1227" s="239">
        <v>1.5</v>
      </c>
      <c r="R1227" s="240">
        <v>74.2</v>
      </c>
      <c r="S1227" s="241" t="s">
        <v>5389</v>
      </c>
      <c r="T1227" s="241" t="s">
        <v>5390</v>
      </c>
      <c r="U1227" s="241"/>
      <c r="V1227" s="241"/>
      <c r="W1227" s="241"/>
    </row>
    <row r="1228" customHeight="1" spans="1:23">
      <c r="A1228" s="246">
        <v>1002</v>
      </c>
      <c r="B1228" s="223" t="s">
        <v>5391</v>
      </c>
      <c r="C1228" s="222" t="s">
        <v>283</v>
      </c>
      <c r="D1228" s="222" t="s">
        <v>281</v>
      </c>
      <c r="E1228" s="222" t="s">
        <v>5392</v>
      </c>
      <c r="F1228" s="222" t="s">
        <v>5392</v>
      </c>
      <c r="G1228" s="222" t="s">
        <v>5392</v>
      </c>
      <c r="H1228" s="222" t="s">
        <v>543</v>
      </c>
      <c r="I1228" s="222" t="s">
        <v>354</v>
      </c>
      <c r="J1228" s="222">
        <v>80</v>
      </c>
      <c r="K1228" s="222">
        <v>120</v>
      </c>
      <c r="L1228" s="222">
        <v>80</v>
      </c>
      <c r="M1228" s="222">
        <v>90</v>
      </c>
      <c r="N1228" s="222">
        <v>65</v>
      </c>
      <c r="O1228" s="222">
        <v>135</v>
      </c>
      <c r="P1228" s="222">
        <v>6</v>
      </c>
      <c r="Q1228" s="242">
        <v>1.9</v>
      </c>
      <c r="R1228" s="243">
        <v>152.2</v>
      </c>
      <c r="S1228" s="244" t="s">
        <v>5393</v>
      </c>
      <c r="T1228" s="244" t="s">
        <v>5394</v>
      </c>
      <c r="U1228" s="244"/>
      <c r="V1228" s="244"/>
      <c r="W1228" s="244"/>
    </row>
    <row r="1229" customHeight="1" spans="1:23">
      <c r="A1229" s="247">
        <v>1003</v>
      </c>
      <c r="B1229" s="221" t="s">
        <v>5395</v>
      </c>
      <c r="C1229" s="220" t="s">
        <v>283</v>
      </c>
      <c r="D1229" s="220" t="s">
        <v>266</v>
      </c>
      <c r="E1229" s="220" t="s">
        <v>5396</v>
      </c>
      <c r="F1229" s="220" t="s">
        <v>5396</v>
      </c>
      <c r="G1229" s="220" t="s">
        <v>5396</v>
      </c>
      <c r="H1229" s="220" t="s">
        <v>543</v>
      </c>
      <c r="I1229" s="220" t="s">
        <v>354</v>
      </c>
      <c r="J1229" s="220">
        <v>155</v>
      </c>
      <c r="K1229" s="220">
        <v>110</v>
      </c>
      <c r="L1229" s="220">
        <v>125</v>
      </c>
      <c r="M1229" s="220">
        <v>55</v>
      </c>
      <c r="N1229" s="220">
        <v>80</v>
      </c>
      <c r="O1229" s="220">
        <v>45</v>
      </c>
      <c r="P1229" s="220">
        <v>6</v>
      </c>
      <c r="Q1229" s="239">
        <v>2.7</v>
      </c>
      <c r="R1229" s="240">
        <v>699.7</v>
      </c>
      <c r="S1229" s="241" t="s">
        <v>5397</v>
      </c>
      <c r="T1229" s="241" t="s">
        <v>5398</v>
      </c>
      <c r="U1229" s="241"/>
      <c r="V1229" s="241"/>
      <c r="W1229" s="241"/>
    </row>
    <row r="1230" customHeight="1" spans="1:23">
      <c r="A1230" s="246">
        <v>1004</v>
      </c>
      <c r="B1230" s="223" t="s">
        <v>5399</v>
      </c>
      <c r="C1230" s="222" t="s">
        <v>283</v>
      </c>
      <c r="D1230" s="222" t="s">
        <v>276</v>
      </c>
      <c r="E1230" s="222" t="s">
        <v>5400</v>
      </c>
      <c r="F1230" s="222" t="s">
        <v>5400</v>
      </c>
      <c r="G1230" s="222" t="s">
        <v>5400</v>
      </c>
      <c r="H1230" s="222" t="s">
        <v>543</v>
      </c>
      <c r="I1230" s="222" t="s">
        <v>354</v>
      </c>
      <c r="J1230" s="222">
        <v>55</v>
      </c>
      <c r="K1230" s="222">
        <v>80</v>
      </c>
      <c r="L1230" s="222">
        <v>80</v>
      </c>
      <c r="M1230" s="222">
        <v>135</v>
      </c>
      <c r="N1230" s="222">
        <v>120</v>
      </c>
      <c r="O1230" s="222">
        <v>100</v>
      </c>
      <c r="P1230" s="222">
        <v>6</v>
      </c>
      <c r="Q1230" s="242">
        <v>0.4</v>
      </c>
      <c r="R1230" s="243">
        <v>4.9</v>
      </c>
      <c r="S1230" s="244" t="s">
        <v>5401</v>
      </c>
      <c r="T1230" s="244" t="s">
        <v>5402</v>
      </c>
      <c r="U1230" s="244"/>
      <c r="V1230" s="244"/>
      <c r="W1230" s="244"/>
    </row>
    <row r="1231" customHeight="1" spans="1:23">
      <c r="A1231" s="247">
        <v>1005</v>
      </c>
      <c r="B1231" s="221" t="s">
        <v>5403</v>
      </c>
      <c r="C1231" s="220" t="s">
        <v>282</v>
      </c>
      <c r="D1231" s="220" t="s">
        <v>283</v>
      </c>
      <c r="E1231" s="220" t="s">
        <v>5330</v>
      </c>
      <c r="F1231" s="220" t="s">
        <v>5330</v>
      </c>
      <c r="G1231" s="220" t="s">
        <v>5330</v>
      </c>
      <c r="H1231" s="220" t="s">
        <v>543</v>
      </c>
      <c r="I1231" s="220" t="s">
        <v>354</v>
      </c>
      <c r="J1231" s="220">
        <v>105</v>
      </c>
      <c r="K1231" s="220">
        <v>139</v>
      </c>
      <c r="L1231" s="220">
        <v>71</v>
      </c>
      <c r="M1231" s="220">
        <v>55</v>
      </c>
      <c r="N1231" s="220">
        <v>101</v>
      </c>
      <c r="O1231" s="220">
        <v>119</v>
      </c>
      <c r="P1231" s="220">
        <v>10</v>
      </c>
      <c r="Q1231" s="239">
        <v>2</v>
      </c>
      <c r="R1231" s="240">
        <v>380</v>
      </c>
      <c r="S1231" s="241" t="s">
        <v>5404</v>
      </c>
      <c r="T1231" s="241" t="s">
        <v>5405</v>
      </c>
      <c r="U1231" s="241"/>
      <c r="V1231" s="241"/>
      <c r="W1231" s="241"/>
    </row>
    <row r="1232" customHeight="1" spans="1:23">
      <c r="A1232" s="246">
        <v>1006</v>
      </c>
      <c r="B1232" s="223" t="s">
        <v>5406</v>
      </c>
      <c r="C1232" s="222" t="s">
        <v>284</v>
      </c>
      <c r="D1232" s="222" t="s">
        <v>263</v>
      </c>
      <c r="E1232" s="222" t="s">
        <v>5349</v>
      </c>
      <c r="F1232" s="222" t="s">
        <v>5349</v>
      </c>
      <c r="G1232" s="222" t="s">
        <v>5349</v>
      </c>
      <c r="H1232" s="222" t="s">
        <v>543</v>
      </c>
      <c r="I1232" s="222" t="s">
        <v>354</v>
      </c>
      <c r="J1232" s="222">
        <v>74</v>
      </c>
      <c r="K1232" s="222">
        <v>130</v>
      </c>
      <c r="L1232" s="222">
        <v>90</v>
      </c>
      <c r="M1232" s="222">
        <v>120</v>
      </c>
      <c r="N1232" s="222">
        <v>60</v>
      </c>
      <c r="O1232" s="222">
        <v>116</v>
      </c>
      <c r="P1232" s="222">
        <v>10</v>
      </c>
      <c r="Q1232" s="242">
        <v>1.4</v>
      </c>
      <c r="R1232" s="243">
        <v>35</v>
      </c>
      <c r="S1232" s="244" t="s">
        <v>5407</v>
      </c>
      <c r="T1232" s="244" t="s">
        <v>5408</v>
      </c>
      <c r="U1232" s="244"/>
      <c r="V1232" s="244"/>
      <c r="W1232" s="244"/>
    </row>
    <row r="1233" customHeight="1" spans="1:23">
      <c r="A1233" s="247">
        <v>1007</v>
      </c>
      <c r="B1233" s="221" t="s">
        <v>5409</v>
      </c>
      <c r="C1233" s="220" t="s">
        <v>263</v>
      </c>
      <c r="D1233" s="220" t="s">
        <v>282</v>
      </c>
      <c r="E1233" s="220" t="s">
        <v>5410</v>
      </c>
      <c r="F1233" s="220" t="s">
        <v>5410</v>
      </c>
      <c r="G1233" s="220" t="s">
        <v>5410</v>
      </c>
      <c r="H1233" s="220" t="s">
        <v>543</v>
      </c>
      <c r="I1233" s="220" t="s">
        <v>354</v>
      </c>
      <c r="J1233" s="220">
        <v>100</v>
      </c>
      <c r="K1233" s="220">
        <v>135</v>
      </c>
      <c r="L1233" s="220">
        <v>115</v>
      </c>
      <c r="M1233" s="220">
        <v>85</v>
      </c>
      <c r="N1233" s="220">
        <v>100</v>
      </c>
      <c r="O1233" s="220">
        <v>135</v>
      </c>
      <c r="P1233" s="220">
        <v>3</v>
      </c>
      <c r="Q1233" s="239">
        <v>2.5</v>
      </c>
      <c r="R1233" s="240">
        <v>303</v>
      </c>
      <c r="S1233" s="241" t="s">
        <v>5411</v>
      </c>
      <c r="T1233" s="241" t="s">
        <v>5412</v>
      </c>
      <c r="U1233" s="241"/>
      <c r="V1233" s="241"/>
      <c r="W1233" s="241"/>
    </row>
    <row r="1234" customHeight="1" spans="1:23">
      <c r="A1234" s="246">
        <v>1008</v>
      </c>
      <c r="B1234" s="223" t="s">
        <v>5413</v>
      </c>
      <c r="C1234" s="222" t="s">
        <v>279</v>
      </c>
      <c r="D1234" s="222" t="s">
        <v>282</v>
      </c>
      <c r="E1234" s="222" t="s">
        <v>5414</v>
      </c>
      <c r="F1234" s="222" t="s">
        <v>5414</v>
      </c>
      <c r="G1234" s="222" t="s">
        <v>5414</v>
      </c>
      <c r="H1234" s="222" t="s">
        <v>543</v>
      </c>
      <c r="I1234" s="222" t="s">
        <v>354</v>
      </c>
      <c r="J1234" s="222">
        <v>100</v>
      </c>
      <c r="K1234" s="222">
        <v>85</v>
      </c>
      <c r="L1234" s="222">
        <v>100</v>
      </c>
      <c r="M1234" s="222">
        <v>135</v>
      </c>
      <c r="N1234" s="222">
        <v>115</v>
      </c>
      <c r="O1234" s="222">
        <v>135</v>
      </c>
      <c r="P1234" s="222">
        <v>3</v>
      </c>
      <c r="Q1234" s="242">
        <v>3.5</v>
      </c>
      <c r="R1234" s="243">
        <v>240</v>
      </c>
      <c r="S1234" s="244" t="s">
        <v>5415</v>
      </c>
      <c r="T1234" s="244" t="s">
        <v>5416</v>
      </c>
      <c r="U1234" s="244"/>
      <c r="V1234" s="244"/>
      <c r="W1234" s="244"/>
    </row>
    <row r="1235" customHeight="1" spans="1:23">
      <c r="A1235" s="247">
        <v>1009</v>
      </c>
      <c r="B1235" s="221" t="s">
        <v>5417</v>
      </c>
      <c r="C1235" s="220" t="s">
        <v>277</v>
      </c>
      <c r="D1235" s="220" t="s">
        <v>282</v>
      </c>
      <c r="E1235" s="220" t="s">
        <v>5330</v>
      </c>
      <c r="F1235" s="220" t="s">
        <v>5330</v>
      </c>
      <c r="G1235" s="220" t="s">
        <v>5330</v>
      </c>
      <c r="H1235" s="220" t="s">
        <v>543</v>
      </c>
      <c r="I1235" s="220" t="s">
        <v>354</v>
      </c>
      <c r="J1235" s="220">
        <v>99</v>
      </c>
      <c r="K1235" s="220">
        <v>83</v>
      </c>
      <c r="L1235" s="220">
        <v>91</v>
      </c>
      <c r="M1235" s="220">
        <v>125</v>
      </c>
      <c r="N1235" s="220">
        <v>83</v>
      </c>
      <c r="O1235" s="220">
        <v>109</v>
      </c>
      <c r="P1235" s="220">
        <v>5</v>
      </c>
      <c r="Q1235" s="239">
        <v>3.5</v>
      </c>
      <c r="R1235" s="240">
        <v>280</v>
      </c>
      <c r="S1235" s="241" t="s">
        <v>5287</v>
      </c>
      <c r="T1235" s="241" t="s">
        <v>5288</v>
      </c>
      <c r="U1235" s="241"/>
      <c r="V1235" s="241"/>
      <c r="W1235" s="241"/>
    </row>
    <row r="1236" customHeight="1" spans="1:23">
      <c r="A1236" s="246">
        <v>1010</v>
      </c>
      <c r="B1236" s="223" t="s">
        <v>5418</v>
      </c>
      <c r="C1236" s="222" t="s">
        <v>278</v>
      </c>
      <c r="D1236" s="222" t="s">
        <v>280</v>
      </c>
      <c r="E1236" s="222" t="s">
        <v>5349</v>
      </c>
      <c r="F1236" s="222" t="s">
        <v>5349</v>
      </c>
      <c r="G1236" s="222" t="s">
        <v>5349</v>
      </c>
      <c r="H1236" s="222" t="s">
        <v>543</v>
      </c>
      <c r="I1236" s="222" t="s">
        <v>354</v>
      </c>
      <c r="J1236" s="222">
        <v>90</v>
      </c>
      <c r="K1236" s="222">
        <v>130</v>
      </c>
      <c r="L1236" s="222">
        <v>88</v>
      </c>
      <c r="M1236" s="222">
        <v>70</v>
      </c>
      <c r="N1236" s="222">
        <v>108</v>
      </c>
      <c r="O1236" s="222">
        <v>104</v>
      </c>
      <c r="P1236" s="222">
        <v>5</v>
      </c>
      <c r="Q1236" s="242">
        <v>1.5</v>
      </c>
      <c r="R1236" s="243">
        <v>125</v>
      </c>
      <c r="S1236" s="244" t="s">
        <v>5290</v>
      </c>
      <c r="T1236" s="244" t="s">
        <v>5291</v>
      </c>
      <c r="U1236" s="244"/>
      <c r="V1236" s="244"/>
      <c r="W1236" s="244"/>
    </row>
    <row r="1237" customHeight="1" spans="1:23">
      <c r="A1237" s="247">
        <v>1011</v>
      </c>
      <c r="B1237" s="221" t="s">
        <v>5419</v>
      </c>
      <c r="C1237" s="220" t="s">
        <v>278</v>
      </c>
      <c r="D1237" s="220" t="s">
        <v>282</v>
      </c>
      <c r="E1237" s="220" t="s">
        <v>5420</v>
      </c>
      <c r="F1237" s="220" t="s">
        <v>449</v>
      </c>
      <c r="G1237" s="220" t="s">
        <v>979</v>
      </c>
      <c r="H1237" s="220" t="s">
        <v>337</v>
      </c>
      <c r="I1237" s="220" t="s">
        <v>282</v>
      </c>
      <c r="J1237" s="220">
        <v>80</v>
      </c>
      <c r="K1237" s="220">
        <v>80</v>
      </c>
      <c r="L1237" s="220">
        <v>110</v>
      </c>
      <c r="M1237" s="220">
        <v>95</v>
      </c>
      <c r="N1237" s="220">
        <v>80</v>
      </c>
      <c r="O1237" s="220">
        <v>40</v>
      </c>
      <c r="P1237" s="220">
        <v>45</v>
      </c>
      <c r="Q1237" s="239">
        <v>0.4</v>
      </c>
      <c r="R1237" s="240">
        <v>4.4</v>
      </c>
      <c r="S1237" s="241" t="s">
        <v>5421</v>
      </c>
      <c r="T1237" s="241" t="s">
        <v>5422</v>
      </c>
      <c r="U1237" s="241" t="s">
        <v>4745</v>
      </c>
      <c r="V1237" s="241"/>
      <c r="W1237" s="241"/>
    </row>
    <row r="1238" customHeight="1" spans="1:23">
      <c r="A1238" s="246">
        <v>1012</v>
      </c>
      <c r="B1238" s="223" t="s">
        <v>5423</v>
      </c>
      <c r="C1238" s="222" t="s">
        <v>278</v>
      </c>
      <c r="D1238" s="222" t="s">
        <v>269</v>
      </c>
      <c r="E1238" s="222" t="s">
        <v>5424</v>
      </c>
      <c r="F1238" s="222" t="s">
        <v>5424</v>
      </c>
      <c r="G1238" s="222" t="s">
        <v>2835</v>
      </c>
      <c r="H1238" s="222" t="s">
        <v>856</v>
      </c>
      <c r="I1238" s="222" t="s">
        <v>981</v>
      </c>
      <c r="J1238" s="222">
        <v>40</v>
      </c>
      <c r="K1238" s="222">
        <v>45</v>
      </c>
      <c r="L1238" s="222">
        <v>45</v>
      </c>
      <c r="M1238" s="222">
        <v>74</v>
      </c>
      <c r="N1238" s="222">
        <v>54</v>
      </c>
      <c r="O1238" s="222">
        <v>50</v>
      </c>
      <c r="P1238" s="222">
        <v>120</v>
      </c>
      <c r="Q1238" s="242">
        <v>0.1</v>
      </c>
      <c r="R1238" s="243">
        <v>1.1</v>
      </c>
      <c r="S1238" s="244" t="s">
        <v>5425</v>
      </c>
      <c r="T1238" s="244" t="s">
        <v>5426</v>
      </c>
      <c r="U1238" s="244"/>
      <c r="V1238" s="244"/>
      <c r="W1238" s="244"/>
    </row>
    <row r="1239" customHeight="1" spans="1:23">
      <c r="A1239" s="247">
        <v>1013</v>
      </c>
      <c r="B1239" s="221" t="s">
        <v>5427</v>
      </c>
      <c r="C1239" s="220" t="s">
        <v>278</v>
      </c>
      <c r="D1239" s="220" t="s">
        <v>269</v>
      </c>
      <c r="E1239" s="220" t="s">
        <v>5424</v>
      </c>
      <c r="F1239" s="220" t="s">
        <v>5424</v>
      </c>
      <c r="G1239" s="220" t="s">
        <v>2835</v>
      </c>
      <c r="H1239" s="220" t="s">
        <v>856</v>
      </c>
      <c r="I1239" s="220" t="s">
        <v>981</v>
      </c>
      <c r="J1239" s="220">
        <v>71</v>
      </c>
      <c r="K1239" s="220">
        <v>60</v>
      </c>
      <c r="L1239" s="220">
        <v>106</v>
      </c>
      <c r="M1239" s="220">
        <v>121</v>
      </c>
      <c r="N1239" s="220">
        <v>80</v>
      </c>
      <c r="O1239" s="220">
        <v>70</v>
      </c>
      <c r="P1239" s="220">
        <v>60</v>
      </c>
      <c r="Q1239" s="239">
        <v>0.2</v>
      </c>
      <c r="R1239" s="240">
        <v>2.2</v>
      </c>
      <c r="S1239" s="241" t="s">
        <v>5428</v>
      </c>
      <c r="T1239" s="241" t="s">
        <v>5429</v>
      </c>
      <c r="U1239" s="241"/>
      <c r="V1239" s="241"/>
      <c r="W1239" s="241"/>
    </row>
    <row r="1240" customHeight="1" spans="1:23">
      <c r="A1240" s="246">
        <v>1014</v>
      </c>
      <c r="B1240" s="223" t="s">
        <v>5430</v>
      </c>
      <c r="C1240" s="222" t="s">
        <v>265</v>
      </c>
      <c r="D1240" s="222" t="s">
        <v>263</v>
      </c>
      <c r="E1240" s="222" t="s">
        <v>5431</v>
      </c>
      <c r="F1240" s="222" t="s">
        <v>5431</v>
      </c>
      <c r="G1240" s="222" t="s">
        <v>5164</v>
      </c>
      <c r="H1240" s="222" t="s">
        <v>543</v>
      </c>
      <c r="I1240" s="222" t="s">
        <v>354</v>
      </c>
      <c r="J1240" s="222">
        <v>88</v>
      </c>
      <c r="K1240" s="222">
        <v>128</v>
      </c>
      <c r="L1240" s="222">
        <v>115</v>
      </c>
      <c r="M1240" s="222">
        <v>58</v>
      </c>
      <c r="N1240" s="222">
        <v>86</v>
      </c>
      <c r="O1240" s="222">
        <v>80</v>
      </c>
      <c r="P1240" s="222">
        <v>3</v>
      </c>
      <c r="Q1240" s="242">
        <v>1.8</v>
      </c>
      <c r="R1240" s="243">
        <v>92.2</v>
      </c>
      <c r="S1240" s="244" t="s">
        <v>5432</v>
      </c>
      <c r="T1240" s="244" t="s">
        <v>5433</v>
      </c>
      <c r="U1240" s="244"/>
      <c r="V1240" s="244"/>
      <c r="W1240" s="244"/>
    </row>
    <row r="1241" customHeight="1" spans="1:23">
      <c r="A1241" s="247">
        <v>1015</v>
      </c>
      <c r="B1241" s="221" t="s">
        <v>5434</v>
      </c>
      <c r="C1241" s="220" t="s">
        <v>265</v>
      </c>
      <c r="D1241" s="220" t="s">
        <v>280</v>
      </c>
      <c r="E1241" s="220" t="s">
        <v>5431</v>
      </c>
      <c r="F1241" s="220" t="s">
        <v>5431</v>
      </c>
      <c r="G1241" s="220" t="s">
        <v>612</v>
      </c>
      <c r="H1241" s="220" t="s">
        <v>543</v>
      </c>
      <c r="I1241" s="220" t="s">
        <v>354</v>
      </c>
      <c r="J1241" s="220">
        <v>88</v>
      </c>
      <c r="K1241" s="220">
        <v>75</v>
      </c>
      <c r="L1241" s="220">
        <v>66</v>
      </c>
      <c r="M1241" s="220">
        <v>130</v>
      </c>
      <c r="N1241" s="220">
        <v>90</v>
      </c>
      <c r="O1241" s="220">
        <v>106</v>
      </c>
      <c r="P1241" s="220">
        <v>3</v>
      </c>
      <c r="Q1241" s="239">
        <v>1</v>
      </c>
      <c r="R1241" s="240">
        <v>12.2</v>
      </c>
      <c r="S1241" s="241" t="s">
        <v>5435</v>
      </c>
      <c r="T1241" s="241" t="s">
        <v>5436</v>
      </c>
      <c r="U1241" s="241"/>
      <c r="V1241" s="241"/>
      <c r="W1241" s="241"/>
    </row>
    <row r="1242" customHeight="1" spans="1:23">
      <c r="A1242" s="246">
        <v>1016</v>
      </c>
      <c r="B1242" s="223" t="s">
        <v>5437</v>
      </c>
      <c r="C1242" s="222" t="s">
        <v>265</v>
      </c>
      <c r="D1242" s="222" t="s">
        <v>284</v>
      </c>
      <c r="E1242" s="222" t="s">
        <v>5431</v>
      </c>
      <c r="F1242" s="222" t="s">
        <v>5431</v>
      </c>
      <c r="G1242" s="222" t="s">
        <v>696</v>
      </c>
      <c r="H1242" s="222" t="s">
        <v>543</v>
      </c>
      <c r="I1242" s="222" t="s">
        <v>354</v>
      </c>
      <c r="J1242" s="222">
        <v>88</v>
      </c>
      <c r="K1242" s="222">
        <v>91</v>
      </c>
      <c r="L1242" s="222">
        <v>82</v>
      </c>
      <c r="M1242" s="222">
        <v>70</v>
      </c>
      <c r="N1242" s="222">
        <v>125</v>
      </c>
      <c r="O1242" s="222">
        <v>99</v>
      </c>
      <c r="P1242" s="222">
        <v>3</v>
      </c>
      <c r="Q1242" s="242">
        <v>1.4</v>
      </c>
      <c r="R1242" s="243">
        <v>30.1</v>
      </c>
      <c r="S1242" s="244" t="s">
        <v>5438</v>
      </c>
      <c r="T1242" s="244" t="s">
        <v>5439</v>
      </c>
      <c r="U1242" s="244"/>
      <c r="V1242" s="244"/>
      <c r="W1242" s="244"/>
    </row>
    <row r="1243" customHeight="1" spans="1:23">
      <c r="A1243" s="247">
        <v>1017</v>
      </c>
      <c r="B1243" s="221" t="s">
        <v>5440</v>
      </c>
      <c r="C1243" s="220" t="s">
        <v>278</v>
      </c>
      <c r="D1243" s="220" t="s">
        <v>354</v>
      </c>
      <c r="E1243" s="220" t="s">
        <v>855</v>
      </c>
      <c r="F1243" s="220" t="s">
        <v>855</v>
      </c>
      <c r="G1243" s="220" t="s">
        <v>5441</v>
      </c>
      <c r="H1243" s="220" t="s">
        <v>543</v>
      </c>
      <c r="I1243" s="220" t="s">
        <v>354</v>
      </c>
      <c r="J1243" s="220">
        <v>80</v>
      </c>
      <c r="K1243" s="220">
        <v>120</v>
      </c>
      <c r="L1243" s="220">
        <v>84</v>
      </c>
      <c r="M1243" s="220">
        <v>60</v>
      </c>
      <c r="N1243" s="220">
        <v>96</v>
      </c>
      <c r="O1243" s="220">
        <v>110</v>
      </c>
      <c r="P1243" s="220">
        <v>5</v>
      </c>
      <c r="Q1243" s="239">
        <v>1.2</v>
      </c>
      <c r="R1243" s="240">
        <v>39.8</v>
      </c>
      <c r="S1243" s="241" t="s">
        <v>5442</v>
      </c>
      <c r="T1243" s="241" t="s">
        <v>5443</v>
      </c>
      <c r="U1243" s="241"/>
      <c r="V1243" s="241"/>
      <c r="W1243" s="241"/>
    </row>
    <row r="1244" customHeight="1" spans="1:23">
      <c r="A1244" s="247">
        <v>1017.1</v>
      </c>
      <c r="B1244" s="221" t="s">
        <v>5444</v>
      </c>
      <c r="C1244" s="220" t="s">
        <v>278</v>
      </c>
      <c r="D1244" s="220" t="s">
        <v>277</v>
      </c>
      <c r="E1244" s="220" t="s">
        <v>855</v>
      </c>
      <c r="F1244" s="220" t="s">
        <v>855</v>
      </c>
      <c r="G1244" s="220" t="s">
        <v>5441</v>
      </c>
      <c r="H1244" s="220" t="s">
        <v>543</v>
      </c>
      <c r="I1244" s="220" t="s">
        <v>354</v>
      </c>
      <c r="J1244" s="220">
        <v>80</v>
      </c>
      <c r="K1244" s="220">
        <v>120</v>
      </c>
      <c r="L1244" s="220">
        <v>84</v>
      </c>
      <c r="M1244" s="220">
        <v>60</v>
      </c>
      <c r="N1244" s="220">
        <v>96</v>
      </c>
      <c r="O1244" s="220">
        <v>110</v>
      </c>
      <c r="P1244" s="220">
        <v>5</v>
      </c>
      <c r="Q1244" s="239">
        <v>1.2</v>
      </c>
      <c r="R1244" s="240">
        <v>39.8</v>
      </c>
      <c r="S1244" s="241" t="s">
        <v>5442</v>
      </c>
      <c r="T1244" s="241" t="s">
        <v>5443</v>
      </c>
      <c r="U1244" s="241"/>
      <c r="V1244" s="241"/>
      <c r="W1244" s="241"/>
    </row>
    <row r="1245" customHeight="1" spans="1:23">
      <c r="A1245" s="247">
        <v>1017.2</v>
      </c>
      <c r="B1245" s="221" t="s">
        <v>5445</v>
      </c>
      <c r="C1245" s="220" t="s">
        <v>278</v>
      </c>
      <c r="D1245" s="220" t="s">
        <v>276</v>
      </c>
      <c r="E1245" s="220" t="s">
        <v>855</v>
      </c>
      <c r="F1245" s="220" t="s">
        <v>855</v>
      </c>
      <c r="G1245" s="220" t="s">
        <v>5441</v>
      </c>
      <c r="H1245" s="220" t="s">
        <v>543</v>
      </c>
      <c r="I1245" s="220" t="s">
        <v>354</v>
      </c>
      <c r="J1245" s="220">
        <v>80</v>
      </c>
      <c r="K1245" s="220">
        <v>120</v>
      </c>
      <c r="L1245" s="220">
        <v>84</v>
      </c>
      <c r="M1245" s="220">
        <v>60</v>
      </c>
      <c r="N1245" s="220">
        <v>96</v>
      </c>
      <c r="O1245" s="220">
        <v>110</v>
      </c>
      <c r="P1245" s="220">
        <v>5</v>
      </c>
      <c r="Q1245" s="239">
        <v>1.2</v>
      </c>
      <c r="R1245" s="240">
        <v>39.8</v>
      </c>
      <c r="S1245" s="241" t="s">
        <v>5442</v>
      </c>
      <c r="T1245" s="241" t="s">
        <v>5443</v>
      </c>
      <c r="U1245" s="241"/>
      <c r="V1245" s="241"/>
      <c r="W1245" s="241"/>
    </row>
    <row r="1246" customHeight="1" spans="1:23">
      <c r="A1246" s="247">
        <v>1017.3</v>
      </c>
      <c r="B1246" s="221" t="s">
        <v>5446</v>
      </c>
      <c r="C1246" s="220" t="s">
        <v>278</v>
      </c>
      <c r="D1246" s="220" t="s">
        <v>267</v>
      </c>
      <c r="E1246" s="220" t="s">
        <v>855</v>
      </c>
      <c r="F1246" s="220" t="s">
        <v>855</v>
      </c>
      <c r="G1246" s="220" t="s">
        <v>5441</v>
      </c>
      <c r="H1246" s="220" t="s">
        <v>543</v>
      </c>
      <c r="I1246" s="220" t="s">
        <v>354</v>
      </c>
      <c r="J1246" s="220">
        <v>80</v>
      </c>
      <c r="K1246" s="220">
        <v>120</v>
      </c>
      <c r="L1246" s="220">
        <v>84</v>
      </c>
      <c r="M1246" s="220">
        <v>60</v>
      </c>
      <c r="N1246" s="220">
        <v>96</v>
      </c>
      <c r="O1246" s="220">
        <v>110</v>
      </c>
      <c r="P1246" s="220">
        <v>5</v>
      </c>
      <c r="Q1246" s="239">
        <v>1.2</v>
      </c>
      <c r="R1246" s="240">
        <v>39.8</v>
      </c>
      <c r="S1246" s="241" t="s">
        <v>5442</v>
      </c>
      <c r="T1246" s="241" t="s">
        <v>5443</v>
      </c>
      <c r="U1246" s="241"/>
      <c r="V1246" s="241"/>
      <c r="W1246" s="241"/>
    </row>
    <row r="1247" customHeight="1" spans="1:23">
      <c r="A1247" s="246">
        <v>1018</v>
      </c>
      <c r="B1247" s="223" t="s">
        <v>5447</v>
      </c>
      <c r="C1247" s="222" t="s">
        <v>270</v>
      </c>
      <c r="D1247" s="222" t="s">
        <v>282</v>
      </c>
      <c r="E1247" s="222" t="s">
        <v>4335</v>
      </c>
      <c r="F1247" s="222" t="s">
        <v>855</v>
      </c>
      <c r="G1247" s="222" t="s">
        <v>1839</v>
      </c>
      <c r="H1247" s="222" t="s">
        <v>856</v>
      </c>
      <c r="I1247" s="222" t="s">
        <v>282</v>
      </c>
      <c r="J1247" s="222">
        <v>90</v>
      </c>
      <c r="K1247" s="222">
        <v>105</v>
      </c>
      <c r="L1247" s="222">
        <v>130</v>
      </c>
      <c r="M1247" s="222">
        <v>125</v>
      </c>
      <c r="N1247" s="222">
        <v>65</v>
      </c>
      <c r="O1247" s="222">
        <v>85</v>
      </c>
      <c r="P1247" s="222">
        <v>10</v>
      </c>
      <c r="Q1247" s="242">
        <v>2</v>
      </c>
      <c r="R1247" s="243">
        <v>60</v>
      </c>
      <c r="S1247" s="244" t="s">
        <v>5448</v>
      </c>
      <c r="T1247" s="244" t="s">
        <v>5449</v>
      </c>
      <c r="U1247" s="244" t="s">
        <v>4933</v>
      </c>
      <c r="V1247" s="244"/>
      <c r="W1247" s="244"/>
    </row>
    <row r="1248" customHeight="1" spans="1:23">
      <c r="A1248" s="247">
        <v>1019</v>
      </c>
      <c r="B1248" s="221" t="s">
        <v>5450</v>
      </c>
      <c r="C1248" s="220" t="s">
        <v>278</v>
      </c>
      <c r="D1248" s="220" t="s">
        <v>282</v>
      </c>
      <c r="E1248" s="220" t="s">
        <v>5420</v>
      </c>
      <c r="F1248" s="220" t="s">
        <v>910</v>
      </c>
      <c r="G1248" s="220" t="s">
        <v>979</v>
      </c>
      <c r="H1248" s="220" t="s">
        <v>337</v>
      </c>
      <c r="I1248" s="220" t="s">
        <v>282</v>
      </c>
      <c r="J1248" s="220">
        <v>106</v>
      </c>
      <c r="K1248" s="220">
        <v>80</v>
      </c>
      <c r="L1248" s="220">
        <v>110</v>
      </c>
      <c r="M1248" s="220">
        <v>120</v>
      </c>
      <c r="N1248" s="220">
        <v>80</v>
      </c>
      <c r="O1248" s="220">
        <v>44</v>
      </c>
      <c r="P1248" s="220">
        <v>10</v>
      </c>
      <c r="Q1248" s="239">
        <v>1.8</v>
      </c>
      <c r="R1248" s="240">
        <v>93</v>
      </c>
      <c r="S1248" s="241" t="s">
        <v>5451</v>
      </c>
      <c r="T1248" s="241" t="s">
        <v>5452</v>
      </c>
      <c r="U1248" s="241" t="s">
        <v>4745</v>
      </c>
      <c r="V1248" s="241"/>
      <c r="W1248" s="241"/>
    </row>
    <row r="1249" customHeight="1" spans="1:23">
      <c r="A1249" s="246">
        <v>1020</v>
      </c>
      <c r="B1249" s="223" t="s">
        <v>5453</v>
      </c>
      <c r="C1249" s="222" t="s">
        <v>276</v>
      </c>
      <c r="D1249" s="222" t="s">
        <v>282</v>
      </c>
      <c r="E1249" s="222" t="s">
        <v>5330</v>
      </c>
      <c r="F1249" s="222" t="s">
        <v>5330</v>
      </c>
      <c r="G1249" s="222" t="s">
        <v>5330</v>
      </c>
      <c r="H1249" s="222" t="s">
        <v>543</v>
      </c>
      <c r="I1249" s="222" t="s">
        <v>354</v>
      </c>
      <c r="J1249" s="222">
        <v>105</v>
      </c>
      <c r="K1249" s="222">
        <v>115</v>
      </c>
      <c r="L1249" s="222">
        <v>121</v>
      </c>
      <c r="M1249" s="222">
        <v>65</v>
      </c>
      <c r="N1249" s="222">
        <v>93</v>
      </c>
      <c r="O1249" s="222">
        <v>91</v>
      </c>
      <c r="P1249" s="222">
        <v>10</v>
      </c>
      <c r="Q1249" s="242">
        <v>3.5</v>
      </c>
      <c r="R1249" s="243">
        <v>590</v>
      </c>
      <c r="S1249" s="244" t="s">
        <v>5454</v>
      </c>
      <c r="T1249" s="244" t="s">
        <v>5455</v>
      </c>
      <c r="U1249" s="244"/>
      <c r="V1249" s="244"/>
      <c r="W1249" s="244"/>
    </row>
    <row r="1250" customHeight="1" spans="1:23">
      <c r="A1250" s="247">
        <v>1021</v>
      </c>
      <c r="B1250" s="221" t="s">
        <v>5456</v>
      </c>
      <c r="C1250" s="220" t="s">
        <v>279</v>
      </c>
      <c r="D1250" s="220" t="s">
        <v>282</v>
      </c>
      <c r="E1250" s="220" t="s">
        <v>5330</v>
      </c>
      <c r="F1250" s="220" t="s">
        <v>5330</v>
      </c>
      <c r="G1250" s="220" t="s">
        <v>5330</v>
      </c>
      <c r="H1250" s="220" t="s">
        <v>543</v>
      </c>
      <c r="I1250" s="220" t="s">
        <v>354</v>
      </c>
      <c r="J1250" s="220">
        <v>125</v>
      </c>
      <c r="K1250" s="220">
        <v>73</v>
      </c>
      <c r="L1250" s="220">
        <v>91</v>
      </c>
      <c r="M1250" s="220">
        <v>137</v>
      </c>
      <c r="N1250" s="220">
        <v>89</v>
      </c>
      <c r="O1250" s="220">
        <v>75</v>
      </c>
      <c r="P1250" s="220">
        <v>10</v>
      </c>
      <c r="Q1250" s="239">
        <v>5.2</v>
      </c>
      <c r="R1250" s="240">
        <v>480</v>
      </c>
      <c r="S1250" s="241" t="s">
        <v>5457</v>
      </c>
      <c r="T1250" s="241" t="s">
        <v>5458</v>
      </c>
      <c r="U1250" s="241"/>
      <c r="V1250" s="241"/>
      <c r="W1250" s="241"/>
    </row>
    <row r="1251" customHeight="1" spans="1:23">
      <c r="A1251" s="246">
        <v>1022</v>
      </c>
      <c r="B1251" s="223" t="s">
        <v>5459</v>
      </c>
      <c r="C1251" s="222" t="s">
        <v>267</v>
      </c>
      <c r="D1251" s="222" t="s">
        <v>280</v>
      </c>
      <c r="E1251" s="222" t="s">
        <v>5349</v>
      </c>
      <c r="F1251" s="222" t="s">
        <v>5349</v>
      </c>
      <c r="G1251" s="222" t="s">
        <v>5349</v>
      </c>
      <c r="H1251" s="222" t="s">
        <v>543</v>
      </c>
      <c r="I1251" s="222" t="s">
        <v>354</v>
      </c>
      <c r="J1251" s="222">
        <v>90</v>
      </c>
      <c r="K1251" s="222">
        <v>120</v>
      </c>
      <c r="L1251" s="222">
        <v>80</v>
      </c>
      <c r="M1251" s="222">
        <v>68</v>
      </c>
      <c r="N1251" s="222">
        <v>108</v>
      </c>
      <c r="O1251" s="222">
        <v>124</v>
      </c>
      <c r="P1251" s="222">
        <v>10</v>
      </c>
      <c r="Q1251" s="242">
        <v>1.5</v>
      </c>
      <c r="R1251" s="243">
        <v>162.5</v>
      </c>
      <c r="S1251" s="244" t="s">
        <v>5460</v>
      </c>
      <c r="T1251" s="244" t="s">
        <v>5461</v>
      </c>
      <c r="U1251" s="244"/>
      <c r="V1251" s="244"/>
      <c r="W1251" s="244"/>
    </row>
    <row r="1252" customHeight="1" spans="1:23">
      <c r="A1252" s="247">
        <v>1023</v>
      </c>
      <c r="B1252" s="221" t="s">
        <v>5462</v>
      </c>
      <c r="C1252" s="220" t="s">
        <v>270</v>
      </c>
      <c r="D1252" s="220" t="s">
        <v>280</v>
      </c>
      <c r="E1252" s="220" t="s">
        <v>5349</v>
      </c>
      <c r="F1252" s="220" t="s">
        <v>5349</v>
      </c>
      <c r="G1252" s="220" t="s">
        <v>5349</v>
      </c>
      <c r="H1252" s="220" t="s">
        <v>543</v>
      </c>
      <c r="I1252" s="220" t="s">
        <v>354</v>
      </c>
      <c r="J1252" s="220">
        <v>90</v>
      </c>
      <c r="K1252" s="220">
        <v>72</v>
      </c>
      <c r="L1252" s="220">
        <v>100</v>
      </c>
      <c r="M1252" s="220">
        <v>122</v>
      </c>
      <c r="N1252" s="220">
        <v>108</v>
      </c>
      <c r="O1252" s="220">
        <v>98</v>
      </c>
      <c r="P1252" s="220">
        <v>10</v>
      </c>
      <c r="Q1252" s="239">
        <v>1.6</v>
      </c>
      <c r="R1252" s="240">
        <v>156</v>
      </c>
      <c r="S1252" s="241" t="s">
        <v>5463</v>
      </c>
      <c r="T1252" s="241" t="s">
        <v>5464</v>
      </c>
      <c r="U1252" s="241"/>
      <c r="V1252" s="241"/>
      <c r="W1252" s="241"/>
    </row>
    <row r="1253" customHeight="1" spans="1:23">
      <c r="A1253" s="246">
        <v>1024</v>
      </c>
      <c r="B1253" s="223" t="s">
        <v>5465</v>
      </c>
      <c r="C1253" s="222" t="s">
        <v>262</v>
      </c>
      <c r="D1253" s="222" t="s">
        <v>354</v>
      </c>
      <c r="E1253" s="222" t="s">
        <v>5466</v>
      </c>
      <c r="F1253" s="222" t="s">
        <v>5466</v>
      </c>
      <c r="G1253" s="222" t="s">
        <v>5466</v>
      </c>
      <c r="H1253" s="222" t="s">
        <v>543</v>
      </c>
      <c r="I1253" s="222" t="s">
        <v>354</v>
      </c>
      <c r="J1253" s="222">
        <v>90</v>
      </c>
      <c r="K1253" s="222">
        <v>65</v>
      </c>
      <c r="L1253" s="222">
        <v>85</v>
      </c>
      <c r="M1253" s="222">
        <v>65</v>
      </c>
      <c r="N1253" s="222">
        <v>85</v>
      </c>
      <c r="O1253" s="222">
        <v>60</v>
      </c>
      <c r="P1253" s="222">
        <v>255</v>
      </c>
      <c r="Q1253" s="242">
        <v>0.2</v>
      </c>
      <c r="R1253" s="243">
        <v>6.5</v>
      </c>
      <c r="S1253" s="244" t="s">
        <v>5467</v>
      </c>
      <c r="T1253" s="244" t="s">
        <v>5468</v>
      </c>
      <c r="U1253" s="244"/>
      <c r="V1253" s="244"/>
      <c r="W1253" s="244"/>
    </row>
    <row r="1254" customHeight="1" spans="1:23">
      <c r="A1254" s="246">
        <v>1024.1</v>
      </c>
      <c r="B1254" s="223" t="s">
        <v>5469</v>
      </c>
      <c r="C1254" s="222" t="s">
        <v>262</v>
      </c>
      <c r="D1254" s="222" t="s">
        <v>354</v>
      </c>
      <c r="E1254" s="222" t="s">
        <v>5470</v>
      </c>
      <c r="F1254" s="222" t="s">
        <v>5470</v>
      </c>
      <c r="G1254" s="222" t="s">
        <v>5470</v>
      </c>
      <c r="H1254" s="222" t="s">
        <v>543</v>
      </c>
      <c r="I1254" s="222" t="s">
        <v>354</v>
      </c>
      <c r="J1254" s="222">
        <v>95</v>
      </c>
      <c r="K1254" s="222">
        <v>95</v>
      </c>
      <c r="L1254" s="222">
        <v>110</v>
      </c>
      <c r="M1254" s="222">
        <v>105</v>
      </c>
      <c r="N1254" s="222">
        <v>110</v>
      </c>
      <c r="O1254" s="222">
        <v>85</v>
      </c>
      <c r="P1254" s="222">
        <v>255</v>
      </c>
      <c r="Q1254" s="242">
        <v>0.3</v>
      </c>
      <c r="R1254" s="243">
        <v>16</v>
      </c>
      <c r="S1254" s="244" t="s">
        <v>5467</v>
      </c>
      <c r="T1254" s="244" t="s">
        <v>5468</v>
      </c>
      <c r="U1254" s="244"/>
      <c r="V1254" s="244"/>
      <c r="W1254" s="244"/>
    </row>
    <row r="1255" customHeight="1" spans="1:23">
      <c r="A1255" s="246">
        <v>1024.2</v>
      </c>
      <c r="B1255" s="223" t="s">
        <v>5471</v>
      </c>
      <c r="C1255" s="222" t="s">
        <v>262</v>
      </c>
      <c r="D1255" s="222" t="s">
        <v>354</v>
      </c>
      <c r="E1255" s="222" t="s">
        <v>5472</v>
      </c>
      <c r="F1255" s="222" t="s">
        <v>5472</v>
      </c>
      <c r="G1255" s="222" t="s">
        <v>5472</v>
      </c>
      <c r="H1255" s="222" t="s">
        <v>543</v>
      </c>
      <c r="I1255" s="222" t="s">
        <v>354</v>
      </c>
      <c r="J1255" s="222">
        <v>160</v>
      </c>
      <c r="K1255" s="222">
        <v>105</v>
      </c>
      <c r="L1255" s="222">
        <v>110</v>
      </c>
      <c r="M1255" s="222">
        <v>130</v>
      </c>
      <c r="N1255" s="222">
        <v>110</v>
      </c>
      <c r="O1255" s="222">
        <v>85</v>
      </c>
      <c r="P1255" s="222">
        <v>255</v>
      </c>
      <c r="Q1255" s="242">
        <v>1.7</v>
      </c>
      <c r="R1255" s="243">
        <v>77</v>
      </c>
      <c r="S1255" s="244" t="s">
        <v>5467</v>
      </c>
      <c r="T1255" s="244" t="s">
        <v>5468</v>
      </c>
      <c r="U1255" s="244"/>
      <c r="V1255" s="244"/>
      <c r="W1255" s="244"/>
    </row>
    <row r="1256" customHeight="1" spans="1:23">
      <c r="A1256" s="247">
        <v>1025</v>
      </c>
      <c r="B1256" s="221" t="s">
        <v>5473</v>
      </c>
      <c r="C1256" s="220" t="s">
        <v>265</v>
      </c>
      <c r="D1256" s="220" t="s">
        <v>269</v>
      </c>
      <c r="E1256" s="220" t="s">
        <v>5474</v>
      </c>
      <c r="F1256" s="220" t="s">
        <v>5474</v>
      </c>
      <c r="G1256" s="220" t="s">
        <v>5474</v>
      </c>
      <c r="H1256" s="220" t="s">
        <v>543</v>
      </c>
      <c r="I1256" s="220" t="s">
        <v>354</v>
      </c>
      <c r="J1256" s="220">
        <v>88</v>
      </c>
      <c r="K1256" s="220">
        <v>88</v>
      </c>
      <c r="L1256" s="220">
        <v>160</v>
      </c>
      <c r="M1256" s="220">
        <v>88</v>
      </c>
      <c r="N1256" s="220">
        <v>88</v>
      </c>
      <c r="O1256" s="220">
        <v>88</v>
      </c>
      <c r="P1256" s="220">
        <v>3</v>
      </c>
      <c r="Q1256" s="239">
        <v>0.3</v>
      </c>
      <c r="R1256" s="240">
        <v>0.3</v>
      </c>
      <c r="S1256" s="241" t="s">
        <v>5475</v>
      </c>
      <c r="T1256" s="241" t="s">
        <v>5476</v>
      </c>
      <c r="U1256" s="241"/>
      <c r="V1256" s="241"/>
      <c r="W1256" s="241"/>
    </row>
  </sheetData>
  <autoFilter xmlns:etc="http://www.wps.cn/officeDocument/2017/etCustomData" ref="C1:W1256"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7"/>
  <sheetViews>
    <sheetView topLeftCell="C1" workbookViewId="0">
      <pane ySplit="1" topLeftCell="A2" activePane="bottomLeft" state="frozen"/>
      <selection/>
      <selection pane="bottomLeft" activeCell="N2" sqref="N2"/>
    </sheetView>
  </sheetViews>
  <sheetFormatPr defaultColWidth="9" defaultRowHeight="16" customHeight="1"/>
  <cols>
    <col min="1" max="1" width="8.91666666666667" style="225" customWidth="1"/>
    <col min="2" max="2" width="8.91666666666667" customWidth="1"/>
    <col min="3" max="3" width="14.6666666666667" style="1" customWidth="1"/>
    <col min="4" max="5" width="8.91666666666667" style="1" customWidth="1"/>
    <col min="6" max="6" width="8.91666666666667" style="1" hidden="1" customWidth="1"/>
    <col min="7" max="7" width="8.91666666666667" style="1" customWidth="1"/>
    <col min="8" max="8" width="8.91666666666667" style="1" hidden="1" customWidth="1"/>
    <col min="9" max="9" width="8.91666666666667" style="1" customWidth="1"/>
    <col min="10" max="10" width="8.91666666666667" style="1" hidden="1" customWidth="1"/>
    <col min="11" max="11" width="8.91666666666667" style="1" customWidth="1"/>
    <col min="12" max="12" width="8.91666666666667" customWidth="1"/>
    <col min="13" max="13" width="8.91666666666667" style="1" customWidth="1"/>
    <col min="14" max="14" width="246.583333333333" style="226" customWidth="1"/>
    <col min="15" max="15" width="31.4166666666667" style="1" customWidth="1"/>
  </cols>
  <sheetData>
    <row r="1" customHeight="1" spans="1:15">
      <c r="A1" s="227" t="s">
        <v>298</v>
      </c>
      <c r="B1" s="219" t="s">
        <v>5477</v>
      </c>
      <c r="C1" s="219" t="s">
        <v>238</v>
      </c>
      <c r="D1" s="219" t="s">
        <v>229</v>
      </c>
      <c r="E1" s="219" t="s">
        <v>5478</v>
      </c>
      <c r="F1" s="219" t="s">
        <v>5479</v>
      </c>
      <c r="G1" s="219" t="s">
        <v>5480</v>
      </c>
      <c r="H1" s="219" t="s">
        <v>236</v>
      </c>
      <c r="I1" s="219" t="s">
        <v>5481</v>
      </c>
      <c r="J1" s="219" t="s">
        <v>5482</v>
      </c>
      <c r="K1" s="219" t="s">
        <v>291</v>
      </c>
      <c r="L1" s="219" t="s">
        <v>5483</v>
      </c>
      <c r="M1" s="219" t="s">
        <v>5484</v>
      </c>
      <c r="N1" s="219" t="s">
        <v>5485</v>
      </c>
      <c r="O1" s="219" t="s">
        <v>5486</v>
      </c>
    </row>
    <row r="2" customHeight="1" spans="1:15">
      <c r="A2" s="228" t="s">
        <v>5487</v>
      </c>
      <c r="B2" s="220" t="s">
        <v>5488</v>
      </c>
      <c r="C2" s="220" t="s">
        <v>5489</v>
      </c>
      <c r="D2" s="220" t="s">
        <v>262</v>
      </c>
      <c r="E2" s="220" t="s">
        <v>5490</v>
      </c>
      <c r="F2" s="220">
        <v>40</v>
      </c>
      <c r="G2" s="220" t="s">
        <v>5491</v>
      </c>
      <c r="H2" s="220">
        <v>100</v>
      </c>
      <c r="I2" s="220" t="s">
        <v>5492</v>
      </c>
      <c r="J2" s="220">
        <v>35</v>
      </c>
      <c r="K2" s="220">
        <v>2</v>
      </c>
      <c r="L2" s="220" t="s">
        <v>5493</v>
      </c>
      <c r="M2" s="220">
        <v>0</v>
      </c>
      <c r="N2" s="221" t="s">
        <v>5494</v>
      </c>
      <c r="O2" s="220" t="s">
        <v>5495</v>
      </c>
    </row>
    <row r="3" customHeight="1" spans="1:15">
      <c r="A3" s="664" t="s">
        <v>5496</v>
      </c>
      <c r="B3" s="222" t="s">
        <v>5497</v>
      </c>
      <c r="C3" s="222" t="s">
        <v>5498</v>
      </c>
      <c r="D3" s="222" t="s">
        <v>263</v>
      </c>
      <c r="E3" s="222" t="s">
        <v>5490</v>
      </c>
      <c r="F3" s="222">
        <v>50</v>
      </c>
      <c r="G3" s="222" t="s">
        <v>5499</v>
      </c>
      <c r="H3" s="222">
        <v>100</v>
      </c>
      <c r="I3" s="222" t="s">
        <v>5492</v>
      </c>
      <c r="J3" s="222">
        <v>25</v>
      </c>
      <c r="K3" s="222">
        <v>4</v>
      </c>
      <c r="L3" s="222" t="s">
        <v>5493</v>
      </c>
      <c r="M3" s="222">
        <v>0</v>
      </c>
      <c r="N3" s="223" t="s">
        <v>5500</v>
      </c>
      <c r="O3" s="222" t="s">
        <v>5495</v>
      </c>
    </row>
    <row r="4" customHeight="1" spans="1:15">
      <c r="A4" s="665" t="s">
        <v>5501</v>
      </c>
      <c r="B4" s="220" t="s">
        <v>5502</v>
      </c>
      <c r="C4" s="220" t="s">
        <v>5503</v>
      </c>
      <c r="D4" s="220" t="s">
        <v>262</v>
      </c>
      <c r="E4" s="220" t="s">
        <v>5490</v>
      </c>
      <c r="F4" s="220">
        <v>15</v>
      </c>
      <c r="G4" s="220" t="s">
        <v>5504</v>
      </c>
      <c r="H4" s="220">
        <v>85</v>
      </c>
      <c r="I4" s="220" t="s">
        <v>5505</v>
      </c>
      <c r="J4" s="220">
        <v>10</v>
      </c>
      <c r="K4" s="220">
        <v>5</v>
      </c>
      <c r="L4" s="220" t="s">
        <v>5493</v>
      </c>
      <c r="M4" s="220">
        <v>0</v>
      </c>
      <c r="N4" s="221" t="s">
        <v>5506</v>
      </c>
      <c r="O4" s="230" t="s">
        <v>5507</v>
      </c>
    </row>
    <row r="5" customHeight="1" spans="1:15">
      <c r="A5" s="664" t="s">
        <v>5508</v>
      </c>
      <c r="B5" s="222" t="s">
        <v>5509</v>
      </c>
      <c r="C5" s="222" t="s">
        <v>5510</v>
      </c>
      <c r="D5" s="222" t="s">
        <v>262</v>
      </c>
      <c r="E5" s="222" t="s">
        <v>5490</v>
      </c>
      <c r="F5" s="222">
        <v>18</v>
      </c>
      <c r="G5" s="222" t="s">
        <v>5504</v>
      </c>
      <c r="H5" s="222">
        <v>85</v>
      </c>
      <c r="I5" s="222" t="s">
        <v>5505</v>
      </c>
      <c r="J5" s="222">
        <v>15</v>
      </c>
      <c r="K5" s="222">
        <v>5</v>
      </c>
      <c r="L5" s="222" t="s">
        <v>5493</v>
      </c>
      <c r="M5" s="222">
        <v>0</v>
      </c>
      <c r="N5" s="223" t="s">
        <v>5511</v>
      </c>
      <c r="O5" s="231" t="s">
        <v>5512</v>
      </c>
    </row>
    <row r="6" customHeight="1" spans="1:15">
      <c r="A6" s="665" t="s">
        <v>5513</v>
      </c>
      <c r="B6" s="220" t="s">
        <v>5514</v>
      </c>
      <c r="C6" s="220" t="s">
        <v>5515</v>
      </c>
      <c r="D6" s="220" t="s">
        <v>262</v>
      </c>
      <c r="E6" s="220" t="s">
        <v>5490</v>
      </c>
      <c r="F6" s="220">
        <v>80</v>
      </c>
      <c r="G6" s="220" t="s">
        <v>5516</v>
      </c>
      <c r="H6" s="220">
        <v>85</v>
      </c>
      <c r="I6" s="220" t="s">
        <v>5505</v>
      </c>
      <c r="J6" s="220">
        <v>20</v>
      </c>
      <c r="K6" s="220">
        <v>6</v>
      </c>
      <c r="L6" s="220" t="s">
        <v>5493</v>
      </c>
      <c r="M6" s="220">
        <v>0</v>
      </c>
      <c r="N6" s="221" t="s">
        <v>5517</v>
      </c>
      <c r="O6" s="230" t="s">
        <v>5518</v>
      </c>
    </row>
    <row r="7" customHeight="1" spans="1:15">
      <c r="A7" s="664" t="s">
        <v>2180</v>
      </c>
      <c r="B7" s="222" t="s">
        <v>5519</v>
      </c>
      <c r="C7" s="222" t="s">
        <v>5520</v>
      </c>
      <c r="D7" s="222" t="s">
        <v>262</v>
      </c>
      <c r="E7" s="222" t="s">
        <v>5490</v>
      </c>
      <c r="F7" s="222">
        <v>40</v>
      </c>
      <c r="G7" s="222" t="s">
        <v>5491</v>
      </c>
      <c r="H7" s="222">
        <v>100</v>
      </c>
      <c r="I7" s="222" t="s">
        <v>5492</v>
      </c>
      <c r="J7" s="222">
        <v>20</v>
      </c>
      <c r="K7" s="222">
        <v>4</v>
      </c>
      <c r="L7" s="222" t="s">
        <v>5493</v>
      </c>
      <c r="M7" s="222">
        <v>0</v>
      </c>
      <c r="N7" s="223" t="s">
        <v>5521</v>
      </c>
      <c r="O7" s="222"/>
    </row>
    <row r="8" customHeight="1" spans="1:15">
      <c r="A8" s="665" t="s">
        <v>5522</v>
      </c>
      <c r="B8" s="220" t="s">
        <v>5523</v>
      </c>
      <c r="C8" s="220" t="s">
        <v>5524</v>
      </c>
      <c r="D8" s="220" t="s">
        <v>276</v>
      </c>
      <c r="E8" s="220" t="s">
        <v>5490</v>
      </c>
      <c r="F8" s="220">
        <v>75</v>
      </c>
      <c r="G8" s="220" t="s">
        <v>5525</v>
      </c>
      <c r="H8" s="220">
        <v>100</v>
      </c>
      <c r="I8" s="220" t="s">
        <v>5492</v>
      </c>
      <c r="J8" s="220">
        <v>15</v>
      </c>
      <c r="K8" s="220">
        <v>6</v>
      </c>
      <c r="L8" s="220" t="s">
        <v>5493</v>
      </c>
      <c r="M8" s="220">
        <v>0</v>
      </c>
      <c r="N8" s="221" t="s">
        <v>5526</v>
      </c>
      <c r="O8" s="230" t="s">
        <v>5527</v>
      </c>
    </row>
    <row r="9" customHeight="1" spans="1:15">
      <c r="A9" s="664" t="s">
        <v>5528</v>
      </c>
      <c r="B9" s="222" t="s">
        <v>5529</v>
      </c>
      <c r="C9" s="222" t="s">
        <v>5530</v>
      </c>
      <c r="D9" s="222" t="s">
        <v>281</v>
      </c>
      <c r="E9" s="222" t="s">
        <v>5490</v>
      </c>
      <c r="F9" s="222">
        <v>75</v>
      </c>
      <c r="G9" s="222" t="s">
        <v>5525</v>
      </c>
      <c r="H9" s="222">
        <v>100</v>
      </c>
      <c r="I9" s="222" t="s">
        <v>5492</v>
      </c>
      <c r="J9" s="222">
        <v>15</v>
      </c>
      <c r="K9" s="222">
        <v>6</v>
      </c>
      <c r="L9" s="222" t="s">
        <v>5493</v>
      </c>
      <c r="M9" s="222">
        <v>0</v>
      </c>
      <c r="N9" s="223" t="s">
        <v>5531</v>
      </c>
      <c r="O9" s="231" t="s">
        <v>5527</v>
      </c>
    </row>
    <row r="10" customHeight="1" spans="1:15">
      <c r="A10" s="665" t="s">
        <v>5532</v>
      </c>
      <c r="B10" s="220" t="s">
        <v>5533</v>
      </c>
      <c r="C10" s="220" t="s">
        <v>5534</v>
      </c>
      <c r="D10" s="220" t="s">
        <v>279</v>
      </c>
      <c r="E10" s="220" t="s">
        <v>5490</v>
      </c>
      <c r="F10" s="220">
        <v>75</v>
      </c>
      <c r="G10" s="220" t="s">
        <v>5525</v>
      </c>
      <c r="H10" s="220">
        <v>100</v>
      </c>
      <c r="I10" s="220" t="s">
        <v>5492</v>
      </c>
      <c r="J10" s="220">
        <v>15</v>
      </c>
      <c r="K10" s="220">
        <v>6</v>
      </c>
      <c r="L10" s="220" t="s">
        <v>5493</v>
      </c>
      <c r="M10" s="220">
        <v>0</v>
      </c>
      <c r="N10" s="221" t="s">
        <v>5535</v>
      </c>
      <c r="O10" s="230" t="s">
        <v>5527</v>
      </c>
    </row>
    <row r="11" customHeight="1" spans="1:15">
      <c r="A11" s="664" t="s">
        <v>5536</v>
      </c>
      <c r="B11" s="222" t="s">
        <v>5537</v>
      </c>
      <c r="C11" s="222" t="s">
        <v>5538</v>
      </c>
      <c r="D11" s="222" t="s">
        <v>262</v>
      </c>
      <c r="E11" s="222" t="s">
        <v>5490</v>
      </c>
      <c r="F11" s="222">
        <v>40</v>
      </c>
      <c r="G11" s="222" t="s">
        <v>5491</v>
      </c>
      <c r="H11" s="222">
        <v>100</v>
      </c>
      <c r="I11" s="222" t="s">
        <v>5492</v>
      </c>
      <c r="J11" s="222">
        <v>35</v>
      </c>
      <c r="K11" s="222">
        <v>2</v>
      </c>
      <c r="L11" s="222" t="s">
        <v>5493</v>
      </c>
      <c r="M11" s="222">
        <v>0</v>
      </c>
      <c r="N11" s="223" t="s">
        <v>5539</v>
      </c>
      <c r="O11" s="222" t="s">
        <v>5495</v>
      </c>
    </row>
    <row r="12" customHeight="1" spans="1:15">
      <c r="A12" s="665" t="s">
        <v>5540</v>
      </c>
      <c r="B12" s="220" t="s">
        <v>5541</v>
      </c>
      <c r="C12" s="220" t="s">
        <v>5542</v>
      </c>
      <c r="D12" s="220" t="s">
        <v>262</v>
      </c>
      <c r="E12" s="220" t="s">
        <v>5490</v>
      </c>
      <c r="F12" s="220">
        <v>55</v>
      </c>
      <c r="G12" s="220" t="s">
        <v>5543</v>
      </c>
      <c r="H12" s="220">
        <v>100</v>
      </c>
      <c r="I12" s="220" t="s">
        <v>5492</v>
      </c>
      <c r="J12" s="220">
        <v>30</v>
      </c>
      <c r="K12" s="220">
        <v>4</v>
      </c>
      <c r="L12" s="220" t="s">
        <v>5493</v>
      </c>
      <c r="M12" s="220">
        <v>0</v>
      </c>
      <c r="N12" s="221" t="s">
        <v>5544</v>
      </c>
      <c r="O12" s="220" t="s">
        <v>5495</v>
      </c>
    </row>
    <row r="13" customHeight="1" spans="1:15">
      <c r="A13" s="664" t="s">
        <v>5545</v>
      </c>
      <c r="B13" s="222" t="s">
        <v>5546</v>
      </c>
      <c r="C13" s="222" t="s">
        <v>5547</v>
      </c>
      <c r="D13" s="222" t="s">
        <v>262</v>
      </c>
      <c r="E13" s="222" t="s">
        <v>5490</v>
      </c>
      <c r="F13" s="222" t="s">
        <v>199</v>
      </c>
      <c r="G13" s="222" t="s">
        <v>5548</v>
      </c>
      <c r="H13" s="222" t="s">
        <v>199</v>
      </c>
      <c r="I13" s="222" t="s">
        <v>5549</v>
      </c>
      <c r="J13" s="222">
        <v>5</v>
      </c>
      <c r="K13" s="222">
        <v>8</v>
      </c>
      <c r="L13" s="222" t="s">
        <v>5493</v>
      </c>
      <c r="M13" s="222">
        <v>0</v>
      </c>
      <c r="N13" s="223" t="s">
        <v>5550</v>
      </c>
      <c r="O13" s="222" t="s">
        <v>5495</v>
      </c>
    </row>
    <row r="14" customHeight="1" spans="1:15">
      <c r="A14" s="664" t="s">
        <v>5551</v>
      </c>
      <c r="B14" s="222"/>
      <c r="C14" s="222" t="s">
        <v>5552</v>
      </c>
      <c r="D14" s="222" t="s">
        <v>262</v>
      </c>
      <c r="E14" s="222" t="s">
        <v>5490</v>
      </c>
      <c r="F14" s="222" t="s">
        <v>199</v>
      </c>
      <c r="G14" s="222" t="s">
        <v>5548</v>
      </c>
      <c r="H14" s="222" t="s">
        <v>199</v>
      </c>
      <c r="I14" s="222" t="s">
        <v>5549</v>
      </c>
      <c r="J14" s="222">
        <v>5</v>
      </c>
      <c r="K14" s="222">
        <v>8</v>
      </c>
      <c r="L14" s="222" t="s">
        <v>5493</v>
      </c>
      <c r="M14" s="222">
        <v>0</v>
      </c>
      <c r="N14" s="223" t="s">
        <v>5550</v>
      </c>
      <c r="O14" s="222" t="s">
        <v>5495</v>
      </c>
    </row>
    <row r="15" customHeight="1" spans="1:15">
      <c r="A15" s="665" t="s">
        <v>5553</v>
      </c>
      <c r="B15" s="220" t="s">
        <v>5554</v>
      </c>
      <c r="C15" s="220" t="s">
        <v>5555</v>
      </c>
      <c r="D15" s="220" t="s">
        <v>262</v>
      </c>
      <c r="E15" s="220" t="s">
        <v>5556</v>
      </c>
      <c r="F15" s="220">
        <v>80</v>
      </c>
      <c r="G15" s="220" t="s">
        <v>5516</v>
      </c>
      <c r="H15" s="220">
        <v>100</v>
      </c>
      <c r="I15" s="220" t="s">
        <v>5492</v>
      </c>
      <c r="J15" s="220">
        <v>10</v>
      </c>
      <c r="K15" s="220">
        <v>6</v>
      </c>
      <c r="L15" s="220">
        <v>5</v>
      </c>
      <c r="M15" s="220">
        <v>0</v>
      </c>
      <c r="N15" s="221" t="s">
        <v>5557</v>
      </c>
      <c r="O15" s="220"/>
    </row>
    <row r="16" customHeight="1" spans="1:15">
      <c r="A16" s="664" t="s">
        <v>5558</v>
      </c>
      <c r="B16" s="222" t="s">
        <v>5559</v>
      </c>
      <c r="C16" s="222" t="s">
        <v>5560</v>
      </c>
      <c r="D16" s="222" t="s">
        <v>262</v>
      </c>
      <c r="E16" s="222" t="s">
        <v>199</v>
      </c>
      <c r="F16" s="222" t="s">
        <v>5561</v>
      </c>
      <c r="G16" s="222" t="s">
        <v>5561</v>
      </c>
      <c r="H16" s="222" t="s">
        <v>5561</v>
      </c>
      <c r="I16" s="222" t="s">
        <v>5561</v>
      </c>
      <c r="J16" s="222">
        <v>20</v>
      </c>
      <c r="K16" s="222">
        <v>6</v>
      </c>
      <c r="L16" s="222" t="s">
        <v>5562</v>
      </c>
      <c r="M16" s="222">
        <v>0</v>
      </c>
      <c r="N16" s="223" t="s">
        <v>5563</v>
      </c>
      <c r="O16" s="222" t="s">
        <v>5564</v>
      </c>
    </row>
    <row r="17" customHeight="1" spans="1:15">
      <c r="A17" s="665" t="s">
        <v>5565</v>
      </c>
      <c r="B17" s="220" t="s">
        <v>5566</v>
      </c>
      <c r="C17" s="220" t="s">
        <v>5567</v>
      </c>
      <c r="D17" s="220" t="s">
        <v>262</v>
      </c>
      <c r="E17" s="220" t="s">
        <v>5490</v>
      </c>
      <c r="F17" s="220">
        <v>50</v>
      </c>
      <c r="G17" s="220" t="s">
        <v>5499</v>
      </c>
      <c r="H17" s="220">
        <v>95</v>
      </c>
      <c r="I17" s="220" t="s">
        <v>5568</v>
      </c>
      <c r="J17" s="220">
        <v>30</v>
      </c>
      <c r="K17" s="220">
        <v>4</v>
      </c>
      <c r="L17" s="220" t="s">
        <v>5493</v>
      </c>
      <c r="M17" s="220">
        <v>0</v>
      </c>
      <c r="N17" s="221" t="s">
        <v>5569</v>
      </c>
      <c r="O17" s="230" t="s">
        <v>5570</v>
      </c>
    </row>
    <row r="18" customHeight="1" spans="1:15">
      <c r="A18" s="665" t="s">
        <v>5571</v>
      </c>
      <c r="B18" s="220"/>
      <c r="C18" s="220" t="s">
        <v>5572</v>
      </c>
      <c r="D18" s="220" t="s">
        <v>262</v>
      </c>
      <c r="E18" s="220" t="s">
        <v>5490</v>
      </c>
      <c r="F18" s="220">
        <v>50</v>
      </c>
      <c r="G18" s="220" t="s">
        <v>5499</v>
      </c>
      <c r="H18" s="220">
        <v>95</v>
      </c>
      <c r="I18" s="220" t="s">
        <v>5568</v>
      </c>
      <c r="J18" s="220">
        <v>30</v>
      </c>
      <c r="K18" s="220">
        <v>4</v>
      </c>
      <c r="L18" s="220" t="s">
        <v>5493</v>
      </c>
      <c r="M18" s="220">
        <v>0</v>
      </c>
      <c r="N18" s="221" t="s">
        <v>5569</v>
      </c>
      <c r="O18" s="230" t="s">
        <v>5570</v>
      </c>
    </row>
    <row r="19" customHeight="1" spans="1:15">
      <c r="A19" s="664" t="s">
        <v>5573</v>
      </c>
      <c r="B19" s="222" t="s">
        <v>5574</v>
      </c>
      <c r="C19" s="222" t="s">
        <v>5575</v>
      </c>
      <c r="D19" s="222" t="s">
        <v>264</v>
      </c>
      <c r="E19" s="222" t="s">
        <v>5556</v>
      </c>
      <c r="F19" s="222">
        <v>40</v>
      </c>
      <c r="G19" s="222" t="s">
        <v>5491</v>
      </c>
      <c r="H19" s="222">
        <v>100</v>
      </c>
      <c r="I19" s="222" t="s">
        <v>5492</v>
      </c>
      <c r="J19" s="222">
        <v>35</v>
      </c>
      <c r="K19" s="222">
        <v>2</v>
      </c>
      <c r="L19" s="222">
        <v>3</v>
      </c>
      <c r="M19" s="222">
        <v>0</v>
      </c>
      <c r="N19" s="223" t="s">
        <v>5576</v>
      </c>
      <c r="O19" s="222" t="s">
        <v>5577</v>
      </c>
    </row>
    <row r="20" customHeight="1" spans="1:15">
      <c r="A20" s="665" t="s">
        <v>5578</v>
      </c>
      <c r="B20" s="220" t="s">
        <v>5579</v>
      </c>
      <c r="C20" s="220" t="s">
        <v>5580</v>
      </c>
      <c r="D20" s="220" t="s">
        <v>264</v>
      </c>
      <c r="E20" s="220" t="s">
        <v>5490</v>
      </c>
      <c r="F20" s="220">
        <v>60</v>
      </c>
      <c r="G20" s="220" t="s">
        <v>5581</v>
      </c>
      <c r="H20" s="220">
        <v>100</v>
      </c>
      <c r="I20" s="220" t="s">
        <v>5492</v>
      </c>
      <c r="J20" s="220">
        <v>35</v>
      </c>
      <c r="K20" s="220">
        <v>5</v>
      </c>
      <c r="L20" s="220" t="s">
        <v>5493</v>
      </c>
      <c r="M20" s="220">
        <v>0</v>
      </c>
      <c r="N20" s="221" t="s">
        <v>5582</v>
      </c>
      <c r="O20" s="220" t="s">
        <v>5495</v>
      </c>
    </row>
    <row r="21" customHeight="1" spans="1:15">
      <c r="A21" s="664" t="s">
        <v>5583</v>
      </c>
      <c r="B21" s="222" t="s">
        <v>5584</v>
      </c>
      <c r="C21" s="222" t="s">
        <v>5585</v>
      </c>
      <c r="D21" s="222" t="s">
        <v>262</v>
      </c>
      <c r="E21" s="222" t="s">
        <v>199</v>
      </c>
      <c r="F21" s="222" t="s">
        <v>5561</v>
      </c>
      <c r="G21" s="222" t="s">
        <v>5561</v>
      </c>
      <c r="H21" s="222">
        <v>100</v>
      </c>
      <c r="I21" s="222" t="s">
        <v>258</v>
      </c>
      <c r="J21" s="222">
        <v>20</v>
      </c>
      <c r="K21" s="222">
        <v>5</v>
      </c>
      <c r="L21" s="222">
        <v>4</v>
      </c>
      <c r="M21" s="222">
        <v>-6</v>
      </c>
      <c r="N21" s="223" t="s">
        <v>5586</v>
      </c>
      <c r="O21" s="222" t="s">
        <v>5577</v>
      </c>
    </row>
    <row r="22" customHeight="1" spans="1:15">
      <c r="A22" s="665" t="s">
        <v>5587</v>
      </c>
      <c r="B22" s="220" t="s">
        <v>5588</v>
      </c>
      <c r="C22" s="220" t="s">
        <v>5589</v>
      </c>
      <c r="D22" s="220" t="s">
        <v>264</v>
      </c>
      <c r="E22" s="220" t="s">
        <v>5490</v>
      </c>
      <c r="F22" s="220">
        <v>90</v>
      </c>
      <c r="G22" s="220" t="s">
        <v>5590</v>
      </c>
      <c r="H22" s="220">
        <v>95</v>
      </c>
      <c r="I22" s="220" t="s">
        <v>5568</v>
      </c>
      <c r="J22" s="220">
        <v>15</v>
      </c>
      <c r="K22" s="220">
        <v>6</v>
      </c>
      <c r="L22" s="220" t="s">
        <v>5493</v>
      </c>
      <c r="M22" s="220">
        <v>0</v>
      </c>
      <c r="N22" s="221" t="s">
        <v>5591</v>
      </c>
      <c r="O22" s="220" t="s">
        <v>5495</v>
      </c>
    </row>
    <row r="23" customHeight="1" spans="1:15">
      <c r="A23" s="664" t="s">
        <v>5592</v>
      </c>
      <c r="B23" s="222" t="s">
        <v>5593</v>
      </c>
      <c r="C23" s="222" t="s">
        <v>5594</v>
      </c>
      <c r="D23" s="222" t="s">
        <v>262</v>
      </c>
      <c r="E23" s="222" t="s">
        <v>5490</v>
      </c>
      <c r="F23" s="222">
        <v>15</v>
      </c>
      <c r="G23" s="222" t="s">
        <v>5504</v>
      </c>
      <c r="H23" s="222">
        <v>85</v>
      </c>
      <c r="I23" s="222" t="s">
        <v>5505</v>
      </c>
      <c r="J23" s="222">
        <v>20</v>
      </c>
      <c r="K23" s="222">
        <v>5</v>
      </c>
      <c r="L23" s="222" t="s">
        <v>5493</v>
      </c>
      <c r="M23" s="222">
        <v>0</v>
      </c>
      <c r="N23" s="223" t="s">
        <v>5595</v>
      </c>
      <c r="O23" s="222" t="s">
        <v>5495</v>
      </c>
    </row>
    <row r="24" customHeight="1" spans="1:15">
      <c r="A24" s="665" t="s">
        <v>5596</v>
      </c>
      <c r="B24" s="220" t="s">
        <v>5597</v>
      </c>
      <c r="C24" s="220" t="s">
        <v>5598</v>
      </c>
      <c r="D24" s="220" t="s">
        <v>262</v>
      </c>
      <c r="E24" s="220" t="s">
        <v>5490</v>
      </c>
      <c r="F24" s="220">
        <v>80</v>
      </c>
      <c r="G24" s="220" t="s">
        <v>5516</v>
      </c>
      <c r="H24" s="220">
        <v>75</v>
      </c>
      <c r="I24" s="220" t="s">
        <v>5599</v>
      </c>
      <c r="J24" s="220">
        <v>20</v>
      </c>
      <c r="K24" s="220">
        <v>6</v>
      </c>
      <c r="L24" s="220" t="s">
        <v>5493</v>
      </c>
      <c r="M24" s="220">
        <v>0</v>
      </c>
      <c r="N24" s="221" t="s">
        <v>5600</v>
      </c>
      <c r="O24" s="220" t="s">
        <v>5495</v>
      </c>
    </row>
    <row r="25" customHeight="1" spans="1:15">
      <c r="A25" s="664" t="s">
        <v>5601</v>
      </c>
      <c r="B25" s="222" t="s">
        <v>5602</v>
      </c>
      <c r="C25" s="222" t="s">
        <v>5603</v>
      </c>
      <c r="D25" s="222" t="s">
        <v>278</v>
      </c>
      <c r="E25" s="222" t="s">
        <v>5490</v>
      </c>
      <c r="F25" s="222">
        <v>45</v>
      </c>
      <c r="G25" s="222" t="s">
        <v>5604</v>
      </c>
      <c r="H25" s="222">
        <v>100</v>
      </c>
      <c r="I25" s="222" t="s">
        <v>5492</v>
      </c>
      <c r="J25" s="222">
        <v>25</v>
      </c>
      <c r="K25" s="222">
        <v>3</v>
      </c>
      <c r="L25" s="222">
        <v>3</v>
      </c>
      <c r="M25" s="222">
        <v>0</v>
      </c>
      <c r="N25" s="223" t="s">
        <v>5605</v>
      </c>
      <c r="O25" s="222" t="s">
        <v>5495</v>
      </c>
    </row>
    <row r="26" customHeight="1" spans="1:15">
      <c r="A26" s="665" t="s">
        <v>5606</v>
      </c>
      <c r="B26" s="220" t="s">
        <v>5607</v>
      </c>
      <c r="C26" s="220" t="s">
        <v>5608</v>
      </c>
      <c r="D26" s="220" t="s">
        <v>262</v>
      </c>
      <c r="E26" s="220" t="s">
        <v>5490</v>
      </c>
      <c r="F26" s="220">
        <v>65</v>
      </c>
      <c r="G26" s="220" t="s">
        <v>5609</v>
      </c>
      <c r="H26" s="220">
        <v>100</v>
      </c>
      <c r="I26" s="220" t="s">
        <v>5492</v>
      </c>
      <c r="J26" s="220">
        <v>20</v>
      </c>
      <c r="K26" s="220">
        <v>5</v>
      </c>
      <c r="L26" s="220" t="s">
        <v>5493</v>
      </c>
      <c r="M26" s="220">
        <v>0</v>
      </c>
      <c r="N26" s="221" t="s">
        <v>5610</v>
      </c>
      <c r="O26" s="230" t="s">
        <v>5611</v>
      </c>
    </row>
    <row r="27" customHeight="1" spans="1:15">
      <c r="A27" s="664" t="s">
        <v>5612</v>
      </c>
      <c r="B27" s="222" t="s">
        <v>5613</v>
      </c>
      <c r="C27" s="222" t="s">
        <v>5614</v>
      </c>
      <c r="D27" s="222" t="s">
        <v>263</v>
      </c>
      <c r="E27" s="222" t="s">
        <v>5490</v>
      </c>
      <c r="F27" s="222">
        <v>30</v>
      </c>
      <c r="G27" s="222" t="s">
        <v>5615</v>
      </c>
      <c r="H27" s="222">
        <v>100</v>
      </c>
      <c r="I27" s="222" t="s">
        <v>5492</v>
      </c>
      <c r="J27" s="222">
        <v>30</v>
      </c>
      <c r="K27" s="222">
        <v>5</v>
      </c>
      <c r="L27" s="222" t="s">
        <v>5493</v>
      </c>
      <c r="M27" s="222">
        <v>0</v>
      </c>
      <c r="N27" s="223" t="s">
        <v>5616</v>
      </c>
      <c r="O27" s="231" t="s">
        <v>5507</v>
      </c>
    </row>
    <row r="28" customHeight="1" spans="1:15">
      <c r="A28" s="665" t="s">
        <v>5617</v>
      </c>
      <c r="B28" s="220" t="s">
        <v>5618</v>
      </c>
      <c r="C28" s="220" t="s">
        <v>5619</v>
      </c>
      <c r="D28" s="220" t="s">
        <v>262</v>
      </c>
      <c r="E28" s="220" t="s">
        <v>5490</v>
      </c>
      <c r="F28" s="220">
        <v>120</v>
      </c>
      <c r="G28" s="220" t="s">
        <v>5620</v>
      </c>
      <c r="H28" s="220">
        <v>75</v>
      </c>
      <c r="I28" s="220" t="s">
        <v>5599</v>
      </c>
      <c r="J28" s="220">
        <v>5</v>
      </c>
      <c r="K28" s="220">
        <v>8</v>
      </c>
      <c r="L28" s="220" t="s">
        <v>5493</v>
      </c>
      <c r="M28" s="220">
        <v>0</v>
      </c>
      <c r="N28" s="221" t="s">
        <v>5621</v>
      </c>
      <c r="O28" s="220" t="s">
        <v>5495</v>
      </c>
    </row>
    <row r="29" customHeight="1" spans="1:15">
      <c r="A29" s="664" t="s">
        <v>5622</v>
      </c>
      <c r="B29" s="222" t="s">
        <v>5623</v>
      </c>
      <c r="C29" s="222" t="s">
        <v>5624</v>
      </c>
      <c r="D29" s="222" t="s">
        <v>263</v>
      </c>
      <c r="E29" s="222" t="s">
        <v>5490</v>
      </c>
      <c r="F29" s="222">
        <v>100</v>
      </c>
      <c r="G29" s="222" t="s">
        <v>5625</v>
      </c>
      <c r="H29" s="222">
        <v>95</v>
      </c>
      <c r="I29" s="222" t="s">
        <v>5568</v>
      </c>
      <c r="J29" s="222">
        <v>10</v>
      </c>
      <c r="K29" s="222">
        <v>7</v>
      </c>
      <c r="L29" s="222" t="s">
        <v>5493</v>
      </c>
      <c r="M29" s="222">
        <v>0</v>
      </c>
      <c r="N29" s="223" t="s">
        <v>5626</v>
      </c>
      <c r="O29" s="231" t="s">
        <v>5627</v>
      </c>
    </row>
    <row r="30" customHeight="1" spans="1:15">
      <c r="A30" s="665" t="s">
        <v>5628</v>
      </c>
      <c r="B30" s="220" t="s">
        <v>5629</v>
      </c>
      <c r="C30" s="220" t="s">
        <v>5630</v>
      </c>
      <c r="D30" s="220" t="s">
        <v>263</v>
      </c>
      <c r="E30" s="220" t="s">
        <v>5490</v>
      </c>
      <c r="F30" s="220">
        <v>60</v>
      </c>
      <c r="G30" s="220" t="s">
        <v>5581</v>
      </c>
      <c r="H30" s="220">
        <v>85</v>
      </c>
      <c r="I30" s="220" t="s">
        <v>5505</v>
      </c>
      <c r="J30" s="220">
        <v>15</v>
      </c>
      <c r="K30" s="220">
        <v>5</v>
      </c>
      <c r="L30" s="220" t="s">
        <v>5493</v>
      </c>
      <c r="M30" s="220">
        <v>0</v>
      </c>
      <c r="N30" s="221" t="s">
        <v>5631</v>
      </c>
      <c r="O30" s="230" t="s">
        <v>5632</v>
      </c>
    </row>
    <row r="31" customHeight="1" spans="1:15">
      <c r="A31" s="664" t="s">
        <v>5633</v>
      </c>
      <c r="B31" s="222" t="s">
        <v>5634</v>
      </c>
      <c r="C31" s="222" t="s">
        <v>5635</v>
      </c>
      <c r="D31" s="222" t="s">
        <v>266</v>
      </c>
      <c r="E31" s="222" t="s">
        <v>199</v>
      </c>
      <c r="F31" s="222" t="s">
        <v>5561</v>
      </c>
      <c r="G31" s="222" t="s">
        <v>5561</v>
      </c>
      <c r="H31" s="222">
        <v>100</v>
      </c>
      <c r="I31" s="222" t="s">
        <v>5492</v>
      </c>
      <c r="J31" s="222">
        <v>15</v>
      </c>
      <c r="K31" s="222">
        <v>4</v>
      </c>
      <c r="L31" s="222">
        <v>2</v>
      </c>
      <c r="M31" s="222">
        <v>0</v>
      </c>
      <c r="N31" s="223" t="s">
        <v>5636</v>
      </c>
      <c r="O31" s="222"/>
    </row>
    <row r="32" customHeight="1" spans="1:15">
      <c r="A32" s="665" t="s">
        <v>708</v>
      </c>
      <c r="B32" s="220" t="s">
        <v>5637</v>
      </c>
      <c r="C32" s="220" t="s">
        <v>5638</v>
      </c>
      <c r="D32" s="220" t="s">
        <v>262</v>
      </c>
      <c r="E32" s="220" t="s">
        <v>5490</v>
      </c>
      <c r="F32" s="220">
        <v>70</v>
      </c>
      <c r="G32" s="220" t="s">
        <v>5639</v>
      </c>
      <c r="H32" s="220">
        <v>100</v>
      </c>
      <c r="I32" s="220" t="s">
        <v>5492</v>
      </c>
      <c r="J32" s="220">
        <v>15</v>
      </c>
      <c r="K32" s="220">
        <v>6</v>
      </c>
      <c r="L32" s="220" t="s">
        <v>5493</v>
      </c>
      <c r="M32" s="220">
        <v>0</v>
      </c>
      <c r="N32" s="221" t="s">
        <v>5640</v>
      </c>
      <c r="O32" s="230" t="s">
        <v>5632</v>
      </c>
    </row>
    <row r="33" customHeight="1" spans="1:15">
      <c r="A33" s="664" t="s">
        <v>5641</v>
      </c>
      <c r="B33" s="222" t="s">
        <v>5642</v>
      </c>
      <c r="C33" s="222" t="s">
        <v>5643</v>
      </c>
      <c r="D33" s="222" t="s">
        <v>262</v>
      </c>
      <c r="E33" s="222" t="s">
        <v>5490</v>
      </c>
      <c r="F33" s="222">
        <v>65</v>
      </c>
      <c r="G33" s="222" t="s">
        <v>5609</v>
      </c>
      <c r="H33" s="222">
        <v>100</v>
      </c>
      <c r="I33" s="222" t="s">
        <v>5492</v>
      </c>
      <c r="J33" s="222">
        <v>25</v>
      </c>
      <c r="K33" s="222">
        <v>5</v>
      </c>
      <c r="L33" s="222" t="s">
        <v>5493</v>
      </c>
      <c r="M33" s="222">
        <v>0</v>
      </c>
      <c r="N33" s="223" t="s">
        <v>5644</v>
      </c>
      <c r="O33" s="222" t="s">
        <v>5495</v>
      </c>
    </row>
    <row r="34" customHeight="1" spans="1:15">
      <c r="A34" s="665" t="s">
        <v>5645</v>
      </c>
      <c r="B34" s="220" t="s">
        <v>5646</v>
      </c>
      <c r="C34" s="220" t="s">
        <v>5647</v>
      </c>
      <c r="D34" s="220" t="s">
        <v>262</v>
      </c>
      <c r="E34" s="220" t="s">
        <v>5490</v>
      </c>
      <c r="F34" s="220">
        <v>15</v>
      </c>
      <c r="G34" s="220" t="s">
        <v>5504</v>
      </c>
      <c r="H34" s="220">
        <v>85</v>
      </c>
      <c r="I34" s="220" t="s">
        <v>5505</v>
      </c>
      <c r="J34" s="220">
        <v>20</v>
      </c>
      <c r="K34" s="220">
        <v>5</v>
      </c>
      <c r="L34" s="220" t="s">
        <v>5493</v>
      </c>
      <c r="M34" s="220">
        <v>0</v>
      </c>
      <c r="N34" s="221" t="s">
        <v>5648</v>
      </c>
      <c r="O34" s="230" t="s">
        <v>5507</v>
      </c>
    </row>
    <row r="35" customHeight="1" spans="1:15">
      <c r="A35" s="664" t="s">
        <v>5649</v>
      </c>
      <c r="B35" s="222" t="s">
        <v>5650</v>
      </c>
      <c r="C35" s="222" t="s">
        <v>5651</v>
      </c>
      <c r="D35" s="222" t="s">
        <v>262</v>
      </c>
      <c r="E35" s="222" t="s">
        <v>5490</v>
      </c>
      <c r="F35" s="222" t="s">
        <v>199</v>
      </c>
      <c r="G35" s="222" t="s">
        <v>5548</v>
      </c>
      <c r="H35" s="222" t="s">
        <v>199</v>
      </c>
      <c r="I35" s="222" t="s">
        <v>5549</v>
      </c>
      <c r="J35" s="222">
        <v>5</v>
      </c>
      <c r="K35" s="222">
        <v>8</v>
      </c>
      <c r="L35" s="222" t="s">
        <v>5493</v>
      </c>
      <c r="M35" s="222">
        <v>0</v>
      </c>
      <c r="N35" s="223" t="s">
        <v>5652</v>
      </c>
      <c r="O35" s="222" t="s">
        <v>5495</v>
      </c>
    </row>
    <row r="36" customHeight="1" spans="1:15">
      <c r="A36" s="665" t="s">
        <v>5653</v>
      </c>
      <c r="B36" s="220" t="s">
        <v>5654</v>
      </c>
      <c r="C36" s="220" t="s">
        <v>5655</v>
      </c>
      <c r="D36" s="220" t="s">
        <v>262</v>
      </c>
      <c r="E36" s="220" t="s">
        <v>5490</v>
      </c>
      <c r="F36" s="220">
        <v>40</v>
      </c>
      <c r="G36" s="220" t="s">
        <v>5491</v>
      </c>
      <c r="H36" s="220">
        <v>100</v>
      </c>
      <c r="I36" s="220" t="s">
        <v>5492</v>
      </c>
      <c r="J36" s="220">
        <v>35</v>
      </c>
      <c r="K36" s="220">
        <v>2</v>
      </c>
      <c r="L36" s="220" t="s">
        <v>5493</v>
      </c>
      <c r="M36" s="220">
        <v>0</v>
      </c>
      <c r="N36" s="221" t="s">
        <v>5656</v>
      </c>
      <c r="O36" s="220" t="s">
        <v>5495</v>
      </c>
    </row>
    <row r="37" customHeight="1" spans="1:15">
      <c r="A37" s="664" t="s">
        <v>5657</v>
      </c>
      <c r="B37" s="222" t="s">
        <v>5658</v>
      </c>
      <c r="C37" s="222" t="s">
        <v>5659</v>
      </c>
      <c r="D37" s="222" t="s">
        <v>262</v>
      </c>
      <c r="E37" s="222" t="s">
        <v>5490</v>
      </c>
      <c r="F37" s="222">
        <v>85</v>
      </c>
      <c r="G37" s="222" t="s">
        <v>5660</v>
      </c>
      <c r="H37" s="222">
        <v>100</v>
      </c>
      <c r="I37" s="222" t="s">
        <v>5492</v>
      </c>
      <c r="J37" s="222">
        <v>15</v>
      </c>
      <c r="K37" s="222">
        <v>6</v>
      </c>
      <c r="L37" s="222" t="s">
        <v>5493</v>
      </c>
      <c r="M37" s="222">
        <v>0</v>
      </c>
      <c r="N37" s="223" t="s">
        <v>5661</v>
      </c>
      <c r="O37" s="231" t="s">
        <v>5611</v>
      </c>
    </row>
    <row r="38" customHeight="1" spans="1:15">
      <c r="A38" s="665" t="s">
        <v>5662</v>
      </c>
      <c r="B38" s="220" t="s">
        <v>5663</v>
      </c>
      <c r="C38" s="220" t="s">
        <v>5664</v>
      </c>
      <c r="D38" s="220" t="s">
        <v>262</v>
      </c>
      <c r="E38" s="220" t="s">
        <v>5490</v>
      </c>
      <c r="F38" s="220">
        <v>15</v>
      </c>
      <c r="G38" s="220" t="s">
        <v>5504</v>
      </c>
      <c r="H38" s="220">
        <v>90</v>
      </c>
      <c r="I38" s="220" t="s">
        <v>5665</v>
      </c>
      <c r="J38" s="220">
        <v>20</v>
      </c>
      <c r="K38" s="220">
        <v>5</v>
      </c>
      <c r="L38" s="220" t="s">
        <v>5493</v>
      </c>
      <c r="M38" s="220">
        <v>0</v>
      </c>
      <c r="N38" s="221" t="s">
        <v>5666</v>
      </c>
      <c r="O38" s="220" t="s">
        <v>5495</v>
      </c>
    </row>
    <row r="39" customHeight="1" spans="1:15">
      <c r="A39" s="664" t="s">
        <v>5667</v>
      </c>
      <c r="B39" s="222" t="s">
        <v>5668</v>
      </c>
      <c r="C39" s="222" t="s">
        <v>5669</v>
      </c>
      <c r="D39" s="222" t="s">
        <v>262</v>
      </c>
      <c r="E39" s="222" t="s">
        <v>5490</v>
      </c>
      <c r="F39" s="222">
        <v>90</v>
      </c>
      <c r="G39" s="222" t="s">
        <v>5590</v>
      </c>
      <c r="H39" s="222">
        <v>85</v>
      </c>
      <c r="I39" s="222" t="s">
        <v>5505</v>
      </c>
      <c r="J39" s="222">
        <v>20</v>
      </c>
      <c r="K39" s="222">
        <v>6</v>
      </c>
      <c r="L39" s="222" t="s">
        <v>5493</v>
      </c>
      <c r="M39" s="222">
        <v>0</v>
      </c>
      <c r="N39" s="223" t="s">
        <v>5670</v>
      </c>
      <c r="O39" s="231" t="s">
        <v>5627</v>
      </c>
    </row>
    <row r="40" customHeight="1" spans="1:15">
      <c r="A40" s="665" t="s">
        <v>5671</v>
      </c>
      <c r="B40" s="220" t="s">
        <v>5672</v>
      </c>
      <c r="C40" s="220" t="s">
        <v>5673</v>
      </c>
      <c r="D40" s="220" t="s">
        <v>262</v>
      </c>
      <c r="E40" s="220" t="s">
        <v>5490</v>
      </c>
      <c r="F40" s="220">
        <v>120</v>
      </c>
      <c r="G40" s="220" t="s">
        <v>5620</v>
      </c>
      <c r="H40" s="220">
        <v>100</v>
      </c>
      <c r="I40" s="220" t="s">
        <v>5492</v>
      </c>
      <c r="J40" s="220">
        <v>10</v>
      </c>
      <c r="K40" s="220">
        <v>7</v>
      </c>
      <c r="L40" s="220" t="s">
        <v>5493</v>
      </c>
      <c r="M40" s="220">
        <v>0</v>
      </c>
      <c r="N40" s="221" t="s">
        <v>5674</v>
      </c>
      <c r="O40" s="220" t="s">
        <v>5495</v>
      </c>
    </row>
    <row r="41" customHeight="1" spans="1:15">
      <c r="A41" s="664" t="s">
        <v>5675</v>
      </c>
      <c r="B41" s="222" t="s">
        <v>5676</v>
      </c>
      <c r="C41" s="222" t="s">
        <v>5677</v>
      </c>
      <c r="D41" s="222" t="s">
        <v>262</v>
      </c>
      <c r="E41" s="222" t="s">
        <v>5490</v>
      </c>
      <c r="F41" s="222">
        <v>120</v>
      </c>
      <c r="G41" s="222" t="s">
        <v>5620</v>
      </c>
      <c r="H41" s="222">
        <v>100</v>
      </c>
      <c r="I41" s="222" t="s">
        <v>5492</v>
      </c>
      <c r="J41" s="222">
        <v>15</v>
      </c>
      <c r="K41" s="222">
        <v>7</v>
      </c>
      <c r="L41" s="222" t="s">
        <v>5493</v>
      </c>
      <c r="M41" s="222">
        <v>0</v>
      </c>
      <c r="N41" s="223" t="s">
        <v>5678</v>
      </c>
      <c r="O41" s="231" t="s">
        <v>5627</v>
      </c>
    </row>
    <row r="42" customHeight="1" spans="1:15">
      <c r="A42" s="665" t="s">
        <v>5679</v>
      </c>
      <c r="B42" s="220" t="s">
        <v>5680</v>
      </c>
      <c r="C42" s="220" t="s">
        <v>5681</v>
      </c>
      <c r="D42" s="220" t="s">
        <v>262</v>
      </c>
      <c r="E42" s="220" t="s">
        <v>199</v>
      </c>
      <c r="F42" s="220" t="s">
        <v>5561</v>
      </c>
      <c r="G42" s="220" t="s">
        <v>5561</v>
      </c>
      <c r="H42" s="220">
        <v>100</v>
      </c>
      <c r="I42" s="220" t="s">
        <v>5492</v>
      </c>
      <c r="J42" s="220">
        <v>30</v>
      </c>
      <c r="K42" s="220">
        <v>3</v>
      </c>
      <c r="L42" s="220">
        <v>4</v>
      </c>
      <c r="M42" s="220">
        <v>0</v>
      </c>
      <c r="N42" s="221" t="s">
        <v>5682</v>
      </c>
      <c r="O42" s="220"/>
    </row>
    <row r="43" customHeight="1" spans="1:15">
      <c r="A43" s="664" t="s">
        <v>5683</v>
      </c>
      <c r="B43" s="222" t="s">
        <v>5684</v>
      </c>
      <c r="C43" s="222" t="s">
        <v>5685</v>
      </c>
      <c r="D43" s="222" t="s">
        <v>265</v>
      </c>
      <c r="E43" s="222" t="s">
        <v>5490</v>
      </c>
      <c r="F43" s="222">
        <v>15</v>
      </c>
      <c r="G43" s="222" t="s">
        <v>5504</v>
      </c>
      <c r="H43" s="222">
        <v>100</v>
      </c>
      <c r="I43" s="222" t="s">
        <v>5492</v>
      </c>
      <c r="J43" s="222">
        <v>35</v>
      </c>
      <c r="K43" s="222">
        <v>2</v>
      </c>
      <c r="L43" s="222">
        <v>2</v>
      </c>
      <c r="M43" s="222">
        <v>0</v>
      </c>
      <c r="N43" s="223" t="s">
        <v>5686</v>
      </c>
      <c r="O43" s="222" t="s">
        <v>5687</v>
      </c>
    </row>
    <row r="44" customHeight="1" spans="1:15">
      <c r="A44" s="665" t="s">
        <v>5688</v>
      </c>
      <c r="B44" s="220" t="s">
        <v>5689</v>
      </c>
      <c r="C44" s="220" t="s">
        <v>5690</v>
      </c>
      <c r="D44" s="220" t="s">
        <v>268</v>
      </c>
      <c r="E44" s="220" t="s">
        <v>5490</v>
      </c>
      <c r="F44" s="220">
        <v>25</v>
      </c>
      <c r="G44" s="220" t="s">
        <v>5504</v>
      </c>
      <c r="H44" s="220">
        <v>100</v>
      </c>
      <c r="I44" s="220" t="s">
        <v>5492</v>
      </c>
      <c r="J44" s="220">
        <v>20</v>
      </c>
      <c r="K44" s="220">
        <v>5</v>
      </c>
      <c r="L44" s="220" t="s">
        <v>5493</v>
      </c>
      <c r="M44" s="220">
        <v>0</v>
      </c>
      <c r="N44" s="221" t="s">
        <v>5691</v>
      </c>
      <c r="O44" s="230" t="s">
        <v>5692</v>
      </c>
    </row>
    <row r="45" customHeight="1" spans="1:15">
      <c r="A45" s="664" t="s">
        <v>5693</v>
      </c>
      <c r="B45" s="222" t="s">
        <v>5694</v>
      </c>
      <c r="C45" s="222" t="s">
        <v>5695</v>
      </c>
      <c r="D45" s="222" t="s">
        <v>268</v>
      </c>
      <c r="E45" s="222" t="s">
        <v>5490</v>
      </c>
      <c r="F45" s="222">
        <v>25</v>
      </c>
      <c r="G45" s="222" t="s">
        <v>5504</v>
      </c>
      <c r="H45" s="222">
        <v>95</v>
      </c>
      <c r="I45" s="222" t="s">
        <v>5568</v>
      </c>
      <c r="J45" s="222">
        <v>20</v>
      </c>
      <c r="K45" s="222">
        <v>5</v>
      </c>
      <c r="L45" s="222">
        <v>3</v>
      </c>
      <c r="M45" s="222">
        <v>0</v>
      </c>
      <c r="N45" s="223" t="s">
        <v>5696</v>
      </c>
      <c r="O45" s="222" t="s">
        <v>1005</v>
      </c>
    </row>
    <row r="46" customHeight="1" spans="1:15">
      <c r="A46" s="665" t="s">
        <v>5697</v>
      </c>
      <c r="B46" s="220" t="s">
        <v>5698</v>
      </c>
      <c r="C46" s="220" t="s">
        <v>5699</v>
      </c>
      <c r="D46" s="220" t="s">
        <v>262</v>
      </c>
      <c r="E46" s="220" t="s">
        <v>199</v>
      </c>
      <c r="F46" s="220" t="s">
        <v>5561</v>
      </c>
      <c r="G46" s="220" t="s">
        <v>5561</v>
      </c>
      <c r="H46" s="220">
        <v>100</v>
      </c>
      <c r="I46" s="220" t="s">
        <v>5492</v>
      </c>
      <c r="J46" s="220">
        <v>30</v>
      </c>
      <c r="K46" s="220">
        <v>3</v>
      </c>
      <c r="L46" s="220">
        <v>4</v>
      </c>
      <c r="M46" s="220">
        <v>0</v>
      </c>
      <c r="N46" s="221" t="s">
        <v>5700</v>
      </c>
      <c r="O46" s="220"/>
    </row>
    <row r="47" customHeight="1" spans="1:15">
      <c r="A47" s="664" t="s">
        <v>5701</v>
      </c>
      <c r="B47" s="222" t="s">
        <v>5702</v>
      </c>
      <c r="C47" s="222" t="s">
        <v>5703</v>
      </c>
      <c r="D47" s="222" t="s">
        <v>283</v>
      </c>
      <c r="E47" s="222" t="s">
        <v>5490</v>
      </c>
      <c r="F47" s="222">
        <v>60</v>
      </c>
      <c r="G47" s="222" t="s">
        <v>5581</v>
      </c>
      <c r="H47" s="222">
        <v>100</v>
      </c>
      <c r="I47" s="222" t="s">
        <v>5492</v>
      </c>
      <c r="J47" s="222">
        <v>25</v>
      </c>
      <c r="K47" s="222">
        <v>5</v>
      </c>
      <c r="L47" s="222" t="s">
        <v>5493</v>
      </c>
      <c r="M47" s="222">
        <v>0</v>
      </c>
      <c r="N47" s="223" t="s">
        <v>5704</v>
      </c>
      <c r="O47" s="231" t="s">
        <v>5705</v>
      </c>
    </row>
    <row r="48" customHeight="1" spans="1:15">
      <c r="A48" s="665" t="s">
        <v>5706</v>
      </c>
      <c r="B48" s="220" t="s">
        <v>5707</v>
      </c>
      <c r="C48" s="220" t="s">
        <v>5708</v>
      </c>
      <c r="D48" s="220" t="s">
        <v>262</v>
      </c>
      <c r="E48" s="220" t="s">
        <v>199</v>
      </c>
      <c r="F48" s="220" t="s">
        <v>5561</v>
      </c>
      <c r="G48" s="220" t="s">
        <v>5561</v>
      </c>
      <c r="H48" s="220">
        <v>100</v>
      </c>
      <c r="I48" s="220" t="s">
        <v>5492</v>
      </c>
      <c r="J48" s="220">
        <v>40</v>
      </c>
      <c r="K48" s="220">
        <v>3</v>
      </c>
      <c r="L48" s="220">
        <v>4</v>
      </c>
      <c r="M48" s="220">
        <v>0</v>
      </c>
      <c r="N48" s="221" t="s">
        <v>5709</v>
      </c>
      <c r="O48" s="220" t="s">
        <v>5710</v>
      </c>
    </row>
    <row r="49" customHeight="1" spans="1:15">
      <c r="A49" s="664" t="s">
        <v>5711</v>
      </c>
      <c r="B49" s="222" t="s">
        <v>5712</v>
      </c>
      <c r="C49" s="222" t="s">
        <v>5713</v>
      </c>
      <c r="D49" s="222" t="s">
        <v>262</v>
      </c>
      <c r="E49" s="222" t="s">
        <v>199</v>
      </c>
      <c r="F49" s="222" t="s">
        <v>5561</v>
      </c>
      <c r="G49" s="222" t="s">
        <v>5561</v>
      </c>
      <c r="H49" s="222" t="s">
        <v>5561</v>
      </c>
      <c r="I49" s="222" t="s">
        <v>5561</v>
      </c>
      <c r="J49" s="222">
        <v>20</v>
      </c>
      <c r="K49" s="222">
        <v>5</v>
      </c>
      <c r="L49" s="222">
        <v>4</v>
      </c>
      <c r="M49" s="222">
        <v>-6</v>
      </c>
      <c r="N49" s="223" t="s">
        <v>5714</v>
      </c>
      <c r="O49" s="222" t="s">
        <v>5710</v>
      </c>
    </row>
    <row r="50" customHeight="1" spans="1:15">
      <c r="A50" s="665" t="s">
        <v>2199</v>
      </c>
      <c r="B50" s="220" t="s">
        <v>5715</v>
      </c>
      <c r="C50" s="220" t="s">
        <v>5716</v>
      </c>
      <c r="D50" s="220" t="s">
        <v>262</v>
      </c>
      <c r="E50" s="220" t="s">
        <v>199</v>
      </c>
      <c r="F50" s="220" t="s">
        <v>5561</v>
      </c>
      <c r="G50" s="220" t="s">
        <v>5561</v>
      </c>
      <c r="H50" s="220">
        <v>55</v>
      </c>
      <c r="I50" s="220" t="s">
        <v>5717</v>
      </c>
      <c r="J50" s="220">
        <v>15</v>
      </c>
      <c r="K50" s="220">
        <v>5</v>
      </c>
      <c r="L50" s="220">
        <v>4</v>
      </c>
      <c r="M50" s="220">
        <v>0</v>
      </c>
      <c r="N50" s="221" t="s">
        <v>5718</v>
      </c>
      <c r="O50" s="220" t="s">
        <v>5710</v>
      </c>
    </row>
    <row r="51" customHeight="1" spans="1:15">
      <c r="A51" s="664" t="s">
        <v>5719</v>
      </c>
      <c r="B51" s="222" t="s">
        <v>5720</v>
      </c>
      <c r="C51" s="222" t="s">
        <v>5721</v>
      </c>
      <c r="D51" s="222" t="s">
        <v>262</v>
      </c>
      <c r="E51" s="222" t="s">
        <v>199</v>
      </c>
      <c r="F51" s="222" t="s">
        <v>5561</v>
      </c>
      <c r="G51" s="222" t="s">
        <v>5561</v>
      </c>
      <c r="H51" s="222">
        <v>55</v>
      </c>
      <c r="I51" s="222" t="s">
        <v>5717</v>
      </c>
      <c r="J51" s="222">
        <v>20</v>
      </c>
      <c r="K51" s="222">
        <v>5</v>
      </c>
      <c r="L51" s="222">
        <v>4</v>
      </c>
      <c r="M51" s="222">
        <v>0</v>
      </c>
      <c r="N51" s="223" t="s">
        <v>5722</v>
      </c>
      <c r="O51" s="222" t="s">
        <v>5710</v>
      </c>
    </row>
    <row r="52" customHeight="1" spans="1:15">
      <c r="A52" s="665" t="s">
        <v>5723</v>
      </c>
      <c r="B52" s="220" t="s">
        <v>5724</v>
      </c>
      <c r="C52" s="220" t="s">
        <v>5725</v>
      </c>
      <c r="D52" s="220" t="s">
        <v>262</v>
      </c>
      <c r="E52" s="220" t="s">
        <v>5556</v>
      </c>
      <c r="F52" s="220" t="s">
        <v>199</v>
      </c>
      <c r="G52" s="220" t="s">
        <v>5726</v>
      </c>
      <c r="H52" s="220">
        <v>90</v>
      </c>
      <c r="I52" s="220" t="s">
        <v>5665</v>
      </c>
      <c r="J52" s="220">
        <v>20</v>
      </c>
      <c r="K52" s="220">
        <v>5</v>
      </c>
      <c r="L52" s="220">
        <v>3</v>
      </c>
      <c r="M52" s="220">
        <v>0</v>
      </c>
      <c r="N52" s="221" t="s">
        <v>5727</v>
      </c>
      <c r="O52" s="220"/>
    </row>
    <row r="53" customHeight="1" spans="1:15">
      <c r="A53" s="664" t="s">
        <v>4005</v>
      </c>
      <c r="B53" s="222" t="s">
        <v>5728</v>
      </c>
      <c r="C53" s="222" t="s">
        <v>5729</v>
      </c>
      <c r="D53" s="222" t="s">
        <v>262</v>
      </c>
      <c r="E53" s="222" t="s">
        <v>199</v>
      </c>
      <c r="F53" s="222" t="s">
        <v>5561</v>
      </c>
      <c r="G53" s="222" t="s">
        <v>5561</v>
      </c>
      <c r="H53" s="222">
        <v>100</v>
      </c>
      <c r="I53" s="222" t="s">
        <v>5492</v>
      </c>
      <c r="J53" s="222">
        <v>20</v>
      </c>
      <c r="K53" s="222">
        <v>5</v>
      </c>
      <c r="L53" s="222">
        <v>4</v>
      </c>
      <c r="M53" s="222">
        <v>0</v>
      </c>
      <c r="N53" s="223" t="s">
        <v>5730</v>
      </c>
      <c r="O53" s="222" t="s">
        <v>5731</v>
      </c>
    </row>
    <row r="54" customHeight="1" spans="1:15">
      <c r="A54" s="665" t="s">
        <v>5732</v>
      </c>
      <c r="B54" s="220" t="s">
        <v>5733</v>
      </c>
      <c r="C54" s="220" t="s">
        <v>5734</v>
      </c>
      <c r="D54" s="220" t="s">
        <v>265</v>
      </c>
      <c r="E54" s="220" t="s">
        <v>5556</v>
      </c>
      <c r="F54" s="220">
        <v>40</v>
      </c>
      <c r="G54" s="220" t="s">
        <v>5491</v>
      </c>
      <c r="H54" s="220">
        <v>100</v>
      </c>
      <c r="I54" s="220" t="s">
        <v>5492</v>
      </c>
      <c r="J54" s="220">
        <v>30</v>
      </c>
      <c r="K54" s="220">
        <v>3</v>
      </c>
      <c r="L54" s="220">
        <v>3</v>
      </c>
      <c r="M54" s="220">
        <v>0</v>
      </c>
      <c r="N54" s="221" t="s">
        <v>5735</v>
      </c>
      <c r="O54" s="220" t="s">
        <v>5687</v>
      </c>
    </row>
    <row r="55" customHeight="1" spans="1:15">
      <c r="A55" s="664" t="s">
        <v>5736</v>
      </c>
      <c r="B55" s="222" t="s">
        <v>5737</v>
      </c>
      <c r="C55" s="222" t="s">
        <v>5738</v>
      </c>
      <c r="D55" s="222" t="s">
        <v>276</v>
      </c>
      <c r="E55" s="222" t="s">
        <v>5556</v>
      </c>
      <c r="F55" s="222">
        <v>40</v>
      </c>
      <c r="G55" s="222" t="s">
        <v>5491</v>
      </c>
      <c r="H55" s="222">
        <v>100</v>
      </c>
      <c r="I55" s="222" t="s">
        <v>5492</v>
      </c>
      <c r="J55" s="222">
        <v>25</v>
      </c>
      <c r="K55" s="222">
        <v>3</v>
      </c>
      <c r="L55" s="222">
        <v>3</v>
      </c>
      <c r="M55" s="222">
        <v>0</v>
      </c>
      <c r="N55" s="223" t="s">
        <v>5739</v>
      </c>
      <c r="O55" s="222" t="s">
        <v>5687</v>
      </c>
    </row>
    <row r="56" customHeight="1" spans="1:15">
      <c r="A56" s="665" t="s">
        <v>5740</v>
      </c>
      <c r="B56" s="220" t="s">
        <v>5741</v>
      </c>
      <c r="C56" s="220" t="s">
        <v>5742</v>
      </c>
      <c r="D56" s="220" t="s">
        <v>276</v>
      </c>
      <c r="E56" s="220" t="s">
        <v>5556</v>
      </c>
      <c r="F56" s="220">
        <v>90</v>
      </c>
      <c r="G56" s="220" t="s">
        <v>5590</v>
      </c>
      <c r="H56" s="220">
        <v>100</v>
      </c>
      <c r="I56" s="220" t="s">
        <v>5492</v>
      </c>
      <c r="J56" s="220">
        <v>15</v>
      </c>
      <c r="K56" s="220">
        <v>7</v>
      </c>
      <c r="L56" s="220">
        <v>4</v>
      </c>
      <c r="M56" s="220">
        <v>0</v>
      </c>
      <c r="N56" s="221" t="s">
        <v>5743</v>
      </c>
      <c r="O56" s="220" t="s">
        <v>5687</v>
      </c>
    </row>
    <row r="57" customHeight="1" spans="1:15">
      <c r="A57" s="664" t="s">
        <v>3804</v>
      </c>
      <c r="B57" s="222" t="s">
        <v>5744</v>
      </c>
      <c r="C57" s="222" t="s">
        <v>5745</v>
      </c>
      <c r="D57" s="222" t="s">
        <v>281</v>
      </c>
      <c r="E57" s="222" t="s">
        <v>199</v>
      </c>
      <c r="F57" s="222" t="s">
        <v>5561</v>
      </c>
      <c r="G57" s="222" t="s">
        <v>5561</v>
      </c>
      <c r="H57" s="222" t="s">
        <v>5561</v>
      </c>
      <c r="I57" s="222" t="s">
        <v>5561</v>
      </c>
      <c r="J57" s="222">
        <v>30</v>
      </c>
      <c r="K57" s="222">
        <v>3</v>
      </c>
      <c r="L57" s="222">
        <v>2</v>
      </c>
      <c r="M57" s="222">
        <v>0</v>
      </c>
      <c r="N57" s="223" t="s">
        <v>5746</v>
      </c>
      <c r="O57" s="222"/>
    </row>
    <row r="58" customHeight="1" spans="1:15">
      <c r="A58" s="665" t="s">
        <v>1860</v>
      </c>
      <c r="B58" s="220" t="s">
        <v>5747</v>
      </c>
      <c r="C58" s="220" t="s">
        <v>5748</v>
      </c>
      <c r="D58" s="220" t="s">
        <v>277</v>
      </c>
      <c r="E58" s="220" t="s">
        <v>5556</v>
      </c>
      <c r="F58" s="220">
        <v>40</v>
      </c>
      <c r="G58" s="220" t="s">
        <v>5491</v>
      </c>
      <c r="H58" s="220">
        <v>100</v>
      </c>
      <c r="I58" s="220" t="s">
        <v>5492</v>
      </c>
      <c r="J58" s="220">
        <v>25</v>
      </c>
      <c r="K58" s="220">
        <v>3</v>
      </c>
      <c r="L58" s="220">
        <v>3</v>
      </c>
      <c r="M58" s="220">
        <v>0</v>
      </c>
      <c r="N58" s="221" t="s">
        <v>5749</v>
      </c>
      <c r="O58" s="220"/>
    </row>
    <row r="59" customHeight="1" spans="1:15">
      <c r="A59" s="664" t="s">
        <v>3044</v>
      </c>
      <c r="B59" s="222" t="s">
        <v>5750</v>
      </c>
      <c r="C59" s="222" t="s">
        <v>5751</v>
      </c>
      <c r="D59" s="222" t="s">
        <v>277</v>
      </c>
      <c r="E59" s="222" t="s">
        <v>5556</v>
      </c>
      <c r="F59" s="222">
        <v>110</v>
      </c>
      <c r="G59" s="222" t="s">
        <v>5752</v>
      </c>
      <c r="H59" s="222">
        <v>80</v>
      </c>
      <c r="I59" s="222" t="s">
        <v>5753</v>
      </c>
      <c r="J59" s="222">
        <v>5</v>
      </c>
      <c r="K59" s="222">
        <v>8</v>
      </c>
      <c r="L59" s="222">
        <v>5</v>
      </c>
      <c r="M59" s="222">
        <v>0</v>
      </c>
      <c r="N59" s="223" t="s">
        <v>5754</v>
      </c>
      <c r="O59" s="222"/>
    </row>
    <row r="60" customHeight="1" spans="1:15">
      <c r="A60" s="665" t="s">
        <v>5755</v>
      </c>
      <c r="B60" s="220" t="s">
        <v>5756</v>
      </c>
      <c r="C60" s="220" t="s">
        <v>5757</v>
      </c>
      <c r="D60" s="220" t="s">
        <v>277</v>
      </c>
      <c r="E60" s="220" t="s">
        <v>5556</v>
      </c>
      <c r="F60" s="220">
        <v>90</v>
      </c>
      <c r="G60" s="220" t="s">
        <v>5590</v>
      </c>
      <c r="H60" s="220">
        <v>100</v>
      </c>
      <c r="I60" s="220" t="s">
        <v>5492</v>
      </c>
      <c r="J60" s="220">
        <v>15</v>
      </c>
      <c r="K60" s="220">
        <v>7</v>
      </c>
      <c r="L60" s="220">
        <v>3</v>
      </c>
      <c r="M60" s="220">
        <v>0</v>
      </c>
      <c r="N60" s="221" t="s">
        <v>5758</v>
      </c>
      <c r="O60" s="220"/>
    </row>
    <row r="61" customHeight="1" spans="1:15">
      <c r="A61" s="664" t="s">
        <v>5759</v>
      </c>
      <c r="B61" s="222" t="s">
        <v>5760</v>
      </c>
      <c r="C61" s="222" t="s">
        <v>5761</v>
      </c>
      <c r="D61" s="222" t="s">
        <v>281</v>
      </c>
      <c r="E61" s="222" t="s">
        <v>5556</v>
      </c>
      <c r="F61" s="222">
        <v>90</v>
      </c>
      <c r="G61" s="222" t="s">
        <v>5590</v>
      </c>
      <c r="H61" s="222">
        <v>100</v>
      </c>
      <c r="I61" s="222" t="s">
        <v>5492</v>
      </c>
      <c r="J61" s="222">
        <v>10</v>
      </c>
      <c r="K61" s="222">
        <v>7</v>
      </c>
      <c r="L61" s="222">
        <v>4</v>
      </c>
      <c r="M61" s="222">
        <v>0</v>
      </c>
      <c r="N61" s="223" t="s">
        <v>5762</v>
      </c>
      <c r="O61" s="222" t="s">
        <v>5687</v>
      </c>
    </row>
    <row r="62" customHeight="1" spans="1:15">
      <c r="A62" s="665" t="s">
        <v>3046</v>
      </c>
      <c r="B62" s="220" t="s">
        <v>5763</v>
      </c>
      <c r="C62" s="220" t="s">
        <v>5764</v>
      </c>
      <c r="D62" s="220" t="s">
        <v>281</v>
      </c>
      <c r="E62" s="220" t="s">
        <v>5556</v>
      </c>
      <c r="F62" s="220">
        <v>110</v>
      </c>
      <c r="G62" s="220" t="s">
        <v>5752</v>
      </c>
      <c r="H62" s="220">
        <v>70</v>
      </c>
      <c r="I62" s="220" t="s">
        <v>5765</v>
      </c>
      <c r="J62" s="220">
        <v>5</v>
      </c>
      <c r="K62" s="220">
        <v>8</v>
      </c>
      <c r="L62" s="220">
        <v>4</v>
      </c>
      <c r="M62" s="220">
        <v>0</v>
      </c>
      <c r="N62" s="221" t="s">
        <v>5766</v>
      </c>
      <c r="O62" s="230" t="s">
        <v>5767</v>
      </c>
    </row>
    <row r="63" customHeight="1" spans="1:15">
      <c r="A63" s="664" t="s">
        <v>5768</v>
      </c>
      <c r="B63" s="222" t="s">
        <v>5769</v>
      </c>
      <c r="C63" s="222" t="s">
        <v>5770</v>
      </c>
      <c r="D63" s="222" t="s">
        <v>280</v>
      </c>
      <c r="E63" s="222" t="s">
        <v>5556</v>
      </c>
      <c r="F63" s="222">
        <v>65</v>
      </c>
      <c r="G63" s="222" t="s">
        <v>5609</v>
      </c>
      <c r="H63" s="222">
        <v>100</v>
      </c>
      <c r="I63" s="222" t="s">
        <v>5492</v>
      </c>
      <c r="J63" s="222">
        <v>20</v>
      </c>
      <c r="K63" s="222">
        <v>5</v>
      </c>
      <c r="L63" s="222">
        <v>3</v>
      </c>
      <c r="M63" s="222">
        <v>0</v>
      </c>
      <c r="N63" s="223" t="s">
        <v>5771</v>
      </c>
      <c r="O63" s="222" t="s">
        <v>5687</v>
      </c>
    </row>
    <row r="64" customHeight="1" spans="1:15">
      <c r="A64" s="665" t="s">
        <v>5772</v>
      </c>
      <c r="B64" s="220" t="s">
        <v>5773</v>
      </c>
      <c r="C64" s="220" t="s">
        <v>5774</v>
      </c>
      <c r="D64" s="220" t="s">
        <v>277</v>
      </c>
      <c r="E64" s="220" t="s">
        <v>5556</v>
      </c>
      <c r="F64" s="220">
        <v>65</v>
      </c>
      <c r="G64" s="220" t="s">
        <v>5609</v>
      </c>
      <c r="H64" s="220">
        <v>100</v>
      </c>
      <c r="I64" s="220" t="s">
        <v>5492</v>
      </c>
      <c r="J64" s="220">
        <v>20</v>
      </c>
      <c r="K64" s="220">
        <v>5</v>
      </c>
      <c r="L64" s="220">
        <v>3</v>
      </c>
      <c r="M64" s="220">
        <v>0</v>
      </c>
      <c r="N64" s="221" t="s">
        <v>5775</v>
      </c>
      <c r="O64" s="220" t="s">
        <v>5687</v>
      </c>
    </row>
    <row r="65" customHeight="1" spans="1:15">
      <c r="A65" s="664" t="s">
        <v>5776</v>
      </c>
      <c r="B65" s="222" t="s">
        <v>5777</v>
      </c>
      <c r="C65" s="222" t="s">
        <v>5778</v>
      </c>
      <c r="D65" s="222" t="s">
        <v>281</v>
      </c>
      <c r="E65" s="222" t="s">
        <v>5556</v>
      </c>
      <c r="F65" s="222">
        <v>65</v>
      </c>
      <c r="G65" s="222" t="s">
        <v>5609</v>
      </c>
      <c r="H65" s="222">
        <v>100</v>
      </c>
      <c r="I65" s="222" t="s">
        <v>5492</v>
      </c>
      <c r="J65" s="222">
        <v>20</v>
      </c>
      <c r="K65" s="222">
        <v>5</v>
      </c>
      <c r="L65" s="222">
        <v>3</v>
      </c>
      <c r="M65" s="222">
        <v>0</v>
      </c>
      <c r="N65" s="223" t="s">
        <v>5779</v>
      </c>
      <c r="O65" s="222" t="s">
        <v>5687</v>
      </c>
    </row>
    <row r="66" customHeight="1" spans="1:15">
      <c r="A66" s="665" t="s">
        <v>5780</v>
      </c>
      <c r="B66" s="220" t="s">
        <v>5781</v>
      </c>
      <c r="C66" s="220" t="s">
        <v>5782</v>
      </c>
      <c r="D66" s="220" t="s">
        <v>262</v>
      </c>
      <c r="E66" s="220" t="s">
        <v>5556</v>
      </c>
      <c r="F66" s="220">
        <v>150</v>
      </c>
      <c r="G66" s="220" t="s">
        <v>5783</v>
      </c>
      <c r="H66" s="220">
        <v>90</v>
      </c>
      <c r="I66" s="220" t="s">
        <v>5665</v>
      </c>
      <c r="J66" s="220">
        <v>5</v>
      </c>
      <c r="K66" s="220">
        <v>8</v>
      </c>
      <c r="L66" s="220">
        <v>8</v>
      </c>
      <c r="M66" s="220">
        <v>0</v>
      </c>
      <c r="N66" s="221" t="s">
        <v>5784</v>
      </c>
      <c r="O66" s="220"/>
    </row>
    <row r="67" customHeight="1" spans="1:15">
      <c r="A67" s="664" t="s">
        <v>5785</v>
      </c>
      <c r="B67" s="222" t="s">
        <v>5786</v>
      </c>
      <c r="C67" s="222" t="s">
        <v>5787</v>
      </c>
      <c r="D67" s="222" t="s">
        <v>264</v>
      </c>
      <c r="E67" s="222" t="s">
        <v>5490</v>
      </c>
      <c r="F67" s="222">
        <v>35</v>
      </c>
      <c r="G67" s="222" t="s">
        <v>5491</v>
      </c>
      <c r="H67" s="222">
        <v>100</v>
      </c>
      <c r="I67" s="222" t="s">
        <v>5492</v>
      </c>
      <c r="J67" s="222">
        <v>35</v>
      </c>
      <c r="K67" s="222">
        <v>2</v>
      </c>
      <c r="L67" s="222" t="s">
        <v>5493</v>
      </c>
      <c r="M67" s="222">
        <v>0</v>
      </c>
      <c r="N67" s="223" t="s">
        <v>5788</v>
      </c>
      <c r="O67" s="222" t="s">
        <v>5495</v>
      </c>
    </row>
    <row r="68" customHeight="1" spans="1:15">
      <c r="A68" s="665" t="s">
        <v>5789</v>
      </c>
      <c r="B68" s="220" t="s">
        <v>5790</v>
      </c>
      <c r="C68" s="220" t="s">
        <v>5791</v>
      </c>
      <c r="D68" s="220" t="s">
        <v>264</v>
      </c>
      <c r="E68" s="220" t="s">
        <v>5490</v>
      </c>
      <c r="F68" s="220">
        <v>80</v>
      </c>
      <c r="G68" s="220" t="s">
        <v>5516</v>
      </c>
      <c r="H68" s="220">
        <v>100</v>
      </c>
      <c r="I68" s="220" t="s">
        <v>5492</v>
      </c>
      <c r="J68" s="220">
        <v>20</v>
      </c>
      <c r="K68" s="220">
        <v>6</v>
      </c>
      <c r="L68" s="220" t="s">
        <v>5493</v>
      </c>
      <c r="M68" s="220">
        <v>0</v>
      </c>
      <c r="N68" s="221" t="s">
        <v>5792</v>
      </c>
      <c r="O68" s="220" t="s">
        <v>5495</v>
      </c>
    </row>
    <row r="69" customHeight="1" spans="1:15">
      <c r="A69" s="664" t="s">
        <v>5793</v>
      </c>
      <c r="B69" s="222" t="s">
        <v>5794</v>
      </c>
      <c r="C69" s="222" t="s">
        <v>5795</v>
      </c>
      <c r="D69" s="222" t="s">
        <v>263</v>
      </c>
      <c r="E69" s="222" t="s">
        <v>5490</v>
      </c>
      <c r="F69" s="222">
        <v>80</v>
      </c>
      <c r="G69" s="222" t="s">
        <v>5516</v>
      </c>
      <c r="H69" s="222">
        <v>80</v>
      </c>
      <c r="I69" s="222" t="s">
        <v>5753</v>
      </c>
      <c r="J69" s="222">
        <v>20</v>
      </c>
      <c r="K69" s="222">
        <v>6</v>
      </c>
      <c r="L69" s="222" t="s">
        <v>5493</v>
      </c>
      <c r="M69" s="222">
        <v>0</v>
      </c>
      <c r="N69" s="223" t="s">
        <v>5796</v>
      </c>
      <c r="O69" s="231" t="s">
        <v>5627</v>
      </c>
    </row>
    <row r="70" customHeight="1" spans="1:15">
      <c r="A70" s="664" t="s">
        <v>5797</v>
      </c>
      <c r="B70" s="222"/>
      <c r="C70" s="222" t="s">
        <v>5798</v>
      </c>
      <c r="D70" s="222" t="s">
        <v>263</v>
      </c>
      <c r="E70" s="222" t="s">
        <v>5490</v>
      </c>
      <c r="F70" s="222">
        <v>80</v>
      </c>
      <c r="G70" s="222" t="s">
        <v>5516</v>
      </c>
      <c r="H70" s="222">
        <v>80</v>
      </c>
      <c r="I70" s="222" t="s">
        <v>5753</v>
      </c>
      <c r="J70" s="222">
        <v>20</v>
      </c>
      <c r="K70" s="222">
        <v>6</v>
      </c>
      <c r="L70" s="222" t="s">
        <v>5493</v>
      </c>
      <c r="M70" s="222">
        <v>0</v>
      </c>
      <c r="N70" s="223" t="s">
        <v>5796</v>
      </c>
      <c r="O70" s="231" t="s">
        <v>5627</v>
      </c>
    </row>
    <row r="71" customHeight="1" spans="1:15">
      <c r="A71" s="665" t="s">
        <v>5799</v>
      </c>
      <c r="B71" s="220" t="s">
        <v>5800</v>
      </c>
      <c r="C71" s="220" t="s">
        <v>5801</v>
      </c>
      <c r="D71" s="220" t="s">
        <v>263</v>
      </c>
      <c r="E71" s="220" t="s">
        <v>5490</v>
      </c>
      <c r="F71" s="220" t="s">
        <v>199</v>
      </c>
      <c r="G71" s="220" t="s">
        <v>5802</v>
      </c>
      <c r="H71" s="220">
        <v>100</v>
      </c>
      <c r="I71" s="220" t="s">
        <v>5492</v>
      </c>
      <c r="J71" s="220">
        <v>20</v>
      </c>
      <c r="K71" s="220">
        <v>6</v>
      </c>
      <c r="L71" s="220" t="s">
        <v>5493</v>
      </c>
      <c r="M71" s="220">
        <v>0</v>
      </c>
      <c r="N71" s="221" t="s">
        <v>5803</v>
      </c>
      <c r="O71" s="220" t="s">
        <v>5495</v>
      </c>
    </row>
    <row r="72" customHeight="1" spans="1:15">
      <c r="A72" s="664" t="s">
        <v>5804</v>
      </c>
      <c r="B72" s="222" t="s">
        <v>5805</v>
      </c>
      <c r="C72" s="222" t="s">
        <v>5806</v>
      </c>
      <c r="D72" s="222" t="s">
        <v>263</v>
      </c>
      <c r="E72" s="222" t="s">
        <v>5490</v>
      </c>
      <c r="F72" s="222" t="s">
        <v>199</v>
      </c>
      <c r="G72" s="222" t="s">
        <v>5726</v>
      </c>
      <c r="H72" s="222">
        <v>100</v>
      </c>
      <c r="I72" s="222" t="s">
        <v>5492</v>
      </c>
      <c r="J72" s="222">
        <v>20</v>
      </c>
      <c r="K72" s="222">
        <v>5</v>
      </c>
      <c r="L72" s="222" t="s">
        <v>5493</v>
      </c>
      <c r="M72" s="222">
        <v>-5</v>
      </c>
      <c r="N72" s="223" t="s">
        <v>5807</v>
      </c>
      <c r="O72" s="222" t="s">
        <v>5495</v>
      </c>
    </row>
    <row r="73" customHeight="1" spans="1:15">
      <c r="A73" s="665" t="s">
        <v>5808</v>
      </c>
      <c r="B73" s="220" t="s">
        <v>5809</v>
      </c>
      <c r="C73" s="220" t="s">
        <v>5810</v>
      </c>
      <c r="D73" s="220" t="s">
        <v>263</v>
      </c>
      <c r="E73" s="220" t="s">
        <v>5490</v>
      </c>
      <c r="F73" s="220" t="s">
        <v>199</v>
      </c>
      <c r="G73" s="220" t="s">
        <v>5726</v>
      </c>
      <c r="H73" s="220">
        <v>100</v>
      </c>
      <c r="I73" s="220" t="s">
        <v>5492</v>
      </c>
      <c r="J73" s="220">
        <v>20</v>
      </c>
      <c r="K73" s="220">
        <v>5</v>
      </c>
      <c r="L73" s="220" t="s">
        <v>5493</v>
      </c>
      <c r="M73" s="220">
        <v>0</v>
      </c>
      <c r="N73" s="221" t="s">
        <v>5811</v>
      </c>
      <c r="O73" s="220" t="s">
        <v>5495</v>
      </c>
    </row>
    <row r="74" customHeight="1" spans="1:15">
      <c r="A74" s="664" t="s">
        <v>5812</v>
      </c>
      <c r="B74" s="222" t="s">
        <v>5813</v>
      </c>
      <c r="C74" s="222" t="s">
        <v>818</v>
      </c>
      <c r="D74" s="222" t="s">
        <v>262</v>
      </c>
      <c r="E74" s="222" t="s">
        <v>5490</v>
      </c>
      <c r="F74" s="222">
        <v>80</v>
      </c>
      <c r="G74" s="222" t="s">
        <v>5516</v>
      </c>
      <c r="H74" s="222">
        <v>100</v>
      </c>
      <c r="I74" s="222" t="s">
        <v>5492</v>
      </c>
      <c r="J74" s="222">
        <v>15</v>
      </c>
      <c r="K74" s="222">
        <v>6</v>
      </c>
      <c r="L74" s="222" t="s">
        <v>5493</v>
      </c>
      <c r="M74" s="222">
        <v>0</v>
      </c>
      <c r="N74" s="223" t="s">
        <v>5814</v>
      </c>
      <c r="O74" s="222" t="s">
        <v>5495</v>
      </c>
    </row>
    <row r="75" customHeight="1" spans="1:15">
      <c r="A75" s="665" t="s">
        <v>5815</v>
      </c>
      <c r="B75" s="220" t="s">
        <v>5816</v>
      </c>
      <c r="C75" s="220" t="s">
        <v>5817</v>
      </c>
      <c r="D75" s="220" t="s">
        <v>278</v>
      </c>
      <c r="E75" s="220" t="s">
        <v>5556</v>
      </c>
      <c r="F75" s="220">
        <v>20</v>
      </c>
      <c r="G75" s="220" t="s">
        <v>5504</v>
      </c>
      <c r="H75" s="220">
        <v>100</v>
      </c>
      <c r="I75" s="220" t="s">
        <v>5492</v>
      </c>
      <c r="J75" s="220">
        <v>25</v>
      </c>
      <c r="K75" s="220">
        <v>5</v>
      </c>
      <c r="L75" s="220">
        <v>2</v>
      </c>
      <c r="M75" s="220">
        <v>0</v>
      </c>
      <c r="N75" s="221" t="s">
        <v>5818</v>
      </c>
      <c r="O75" s="220" t="s">
        <v>5817</v>
      </c>
    </row>
    <row r="76" customHeight="1" spans="1:15">
      <c r="A76" s="664" t="s">
        <v>5819</v>
      </c>
      <c r="B76" s="222" t="s">
        <v>5820</v>
      </c>
      <c r="C76" s="222" t="s">
        <v>5821</v>
      </c>
      <c r="D76" s="222" t="s">
        <v>278</v>
      </c>
      <c r="E76" s="222" t="s">
        <v>5556</v>
      </c>
      <c r="F76" s="222">
        <v>40</v>
      </c>
      <c r="G76" s="222" t="s">
        <v>5491</v>
      </c>
      <c r="H76" s="222">
        <v>100</v>
      </c>
      <c r="I76" s="222" t="s">
        <v>5492</v>
      </c>
      <c r="J76" s="222">
        <v>15</v>
      </c>
      <c r="K76" s="222">
        <v>5</v>
      </c>
      <c r="L76" s="222">
        <v>2</v>
      </c>
      <c r="M76" s="222">
        <v>0</v>
      </c>
      <c r="N76" s="223" t="s">
        <v>5822</v>
      </c>
      <c r="O76" s="222" t="s">
        <v>5817</v>
      </c>
    </row>
    <row r="77" customHeight="1" spans="1:15">
      <c r="A77" s="665" t="s">
        <v>5823</v>
      </c>
      <c r="B77" s="220" t="s">
        <v>5824</v>
      </c>
      <c r="C77" s="220" t="s">
        <v>5825</v>
      </c>
      <c r="D77" s="220" t="s">
        <v>278</v>
      </c>
      <c r="E77" s="220" t="s">
        <v>199</v>
      </c>
      <c r="F77" s="220" t="s">
        <v>5561</v>
      </c>
      <c r="G77" s="220" t="s">
        <v>5561</v>
      </c>
      <c r="H77" s="220">
        <v>90</v>
      </c>
      <c r="I77" s="220" t="s">
        <v>5665</v>
      </c>
      <c r="J77" s="220">
        <v>10</v>
      </c>
      <c r="K77" s="220">
        <v>5</v>
      </c>
      <c r="L77" s="220">
        <v>2</v>
      </c>
      <c r="M77" s="220">
        <v>0</v>
      </c>
      <c r="N77" s="221" t="s">
        <v>5826</v>
      </c>
      <c r="O77" s="220" t="s">
        <v>5817</v>
      </c>
    </row>
    <row r="78" customHeight="1" spans="1:15">
      <c r="A78" s="664" t="s">
        <v>5827</v>
      </c>
      <c r="B78" s="222" t="s">
        <v>5828</v>
      </c>
      <c r="C78" s="222" t="s">
        <v>5829</v>
      </c>
      <c r="D78" s="222" t="s">
        <v>262</v>
      </c>
      <c r="E78" s="222" t="s">
        <v>199</v>
      </c>
      <c r="F78" s="222" t="s">
        <v>5561</v>
      </c>
      <c r="G78" s="222" t="s">
        <v>5561</v>
      </c>
      <c r="H78" s="222" t="s">
        <v>5561</v>
      </c>
      <c r="I78" s="222" t="s">
        <v>5561</v>
      </c>
      <c r="J78" s="222">
        <v>20</v>
      </c>
      <c r="K78" s="222">
        <v>5</v>
      </c>
      <c r="L78" s="222" t="s">
        <v>5562</v>
      </c>
      <c r="M78" s="222">
        <v>0</v>
      </c>
      <c r="N78" s="223" t="s">
        <v>5830</v>
      </c>
      <c r="O78" s="222"/>
    </row>
    <row r="79" customHeight="1" spans="1:15">
      <c r="A79" s="665" t="s">
        <v>5831</v>
      </c>
      <c r="B79" s="220" t="s">
        <v>5832</v>
      </c>
      <c r="C79" s="220" t="s">
        <v>5833</v>
      </c>
      <c r="D79" s="220" t="s">
        <v>278</v>
      </c>
      <c r="E79" s="220" t="s">
        <v>5490</v>
      </c>
      <c r="F79" s="220">
        <v>55</v>
      </c>
      <c r="G79" s="220" t="s">
        <v>5543</v>
      </c>
      <c r="H79" s="220">
        <v>95</v>
      </c>
      <c r="I79" s="220" t="s">
        <v>5568</v>
      </c>
      <c r="J79" s="220">
        <v>25</v>
      </c>
      <c r="K79" s="220">
        <v>5</v>
      </c>
      <c r="L79" s="220">
        <v>3</v>
      </c>
      <c r="M79" s="220">
        <v>0</v>
      </c>
      <c r="N79" s="221" t="s">
        <v>5834</v>
      </c>
      <c r="O79" s="220" t="s">
        <v>5835</v>
      </c>
    </row>
    <row r="80" customHeight="1" spans="1:15">
      <c r="A80" s="664" t="s">
        <v>5836</v>
      </c>
      <c r="B80" s="222" t="s">
        <v>5837</v>
      </c>
      <c r="C80" s="222" t="s">
        <v>5838</v>
      </c>
      <c r="D80" s="222" t="s">
        <v>278</v>
      </c>
      <c r="E80" s="222" t="s">
        <v>5556</v>
      </c>
      <c r="F80" s="222">
        <v>120</v>
      </c>
      <c r="G80" s="222" t="s">
        <v>5620</v>
      </c>
      <c r="H80" s="222">
        <v>100</v>
      </c>
      <c r="I80" s="222" t="s">
        <v>5492</v>
      </c>
      <c r="J80" s="222">
        <v>10</v>
      </c>
      <c r="K80" s="222">
        <v>7</v>
      </c>
      <c r="L80" s="222">
        <v>5</v>
      </c>
      <c r="M80" s="222">
        <v>0</v>
      </c>
      <c r="N80" s="223" t="s">
        <v>5839</v>
      </c>
      <c r="O80" s="222"/>
    </row>
    <row r="81" customHeight="1" spans="1:15">
      <c r="A81" s="665" t="s">
        <v>5840</v>
      </c>
      <c r="B81" s="220" t="s">
        <v>5841</v>
      </c>
      <c r="C81" s="220" t="s">
        <v>5842</v>
      </c>
      <c r="D81" s="220" t="s">
        <v>265</v>
      </c>
      <c r="E81" s="220" t="s">
        <v>199</v>
      </c>
      <c r="F81" s="220" t="s">
        <v>5561</v>
      </c>
      <c r="G81" s="220" t="s">
        <v>5561</v>
      </c>
      <c r="H81" s="220">
        <v>75</v>
      </c>
      <c r="I81" s="220" t="s">
        <v>5599</v>
      </c>
      <c r="J81" s="220">
        <v>35</v>
      </c>
      <c r="K81" s="220">
        <v>5</v>
      </c>
      <c r="L81" s="220">
        <v>2</v>
      </c>
      <c r="M81" s="220">
        <v>0</v>
      </c>
      <c r="N81" s="221" t="s">
        <v>5843</v>
      </c>
      <c r="O81" s="220" t="s">
        <v>5844</v>
      </c>
    </row>
    <row r="82" customHeight="1" spans="1:15">
      <c r="A82" s="664" t="s">
        <v>5845</v>
      </c>
      <c r="B82" s="222" t="s">
        <v>5846</v>
      </c>
      <c r="C82" s="222" t="s">
        <v>5847</v>
      </c>
      <c r="D82" s="222" t="s">
        <v>278</v>
      </c>
      <c r="E82" s="222" t="s">
        <v>199</v>
      </c>
      <c r="F82" s="222" t="s">
        <v>5561</v>
      </c>
      <c r="G82" s="222" t="s">
        <v>5561</v>
      </c>
      <c r="H82" s="222">
        <v>75</v>
      </c>
      <c r="I82" s="222" t="s">
        <v>5599</v>
      </c>
      <c r="J82" s="222">
        <v>30</v>
      </c>
      <c r="K82" s="222">
        <v>5</v>
      </c>
      <c r="L82" s="222">
        <v>2</v>
      </c>
      <c r="M82" s="222">
        <v>0</v>
      </c>
      <c r="N82" s="223" t="s">
        <v>5848</v>
      </c>
      <c r="O82" s="222" t="s">
        <v>5844</v>
      </c>
    </row>
    <row r="83" customHeight="1" spans="1:15">
      <c r="A83" s="665" t="s">
        <v>5849</v>
      </c>
      <c r="B83" s="220" t="s">
        <v>5850</v>
      </c>
      <c r="C83" s="220" t="s">
        <v>5851</v>
      </c>
      <c r="D83" s="220" t="s">
        <v>278</v>
      </c>
      <c r="E83" s="220" t="s">
        <v>199</v>
      </c>
      <c r="F83" s="220" t="s">
        <v>5561</v>
      </c>
      <c r="G83" s="220" t="s">
        <v>5561</v>
      </c>
      <c r="H83" s="220">
        <v>75</v>
      </c>
      <c r="I83" s="220" t="s">
        <v>5599</v>
      </c>
      <c r="J83" s="220">
        <v>15</v>
      </c>
      <c r="K83" s="220">
        <v>5</v>
      </c>
      <c r="L83" s="220">
        <v>2</v>
      </c>
      <c r="M83" s="220">
        <v>0</v>
      </c>
      <c r="N83" s="221" t="s">
        <v>5852</v>
      </c>
      <c r="O83" s="220" t="s">
        <v>5844</v>
      </c>
    </row>
    <row r="84" customHeight="1" spans="1:15">
      <c r="A84" s="664" t="s">
        <v>5853</v>
      </c>
      <c r="B84" s="222" t="s">
        <v>5854</v>
      </c>
      <c r="C84" s="222" t="s">
        <v>5855</v>
      </c>
      <c r="D84" s="222" t="s">
        <v>278</v>
      </c>
      <c r="E84" s="222" t="s">
        <v>5556</v>
      </c>
      <c r="F84" s="222">
        <v>120</v>
      </c>
      <c r="G84" s="222" t="s">
        <v>5620</v>
      </c>
      <c r="H84" s="222">
        <v>100</v>
      </c>
      <c r="I84" s="222" t="s">
        <v>5492</v>
      </c>
      <c r="J84" s="222">
        <v>10</v>
      </c>
      <c r="K84" s="222">
        <v>7</v>
      </c>
      <c r="L84" s="222">
        <v>2</v>
      </c>
      <c r="M84" s="222">
        <v>0</v>
      </c>
      <c r="N84" s="223" t="s">
        <v>5856</v>
      </c>
      <c r="O84" s="231" t="s">
        <v>5857</v>
      </c>
    </row>
    <row r="85" customHeight="1" spans="1:15">
      <c r="A85" s="665" t="s">
        <v>5858</v>
      </c>
      <c r="B85" s="220" t="s">
        <v>5859</v>
      </c>
      <c r="C85" s="220" t="s">
        <v>5860</v>
      </c>
      <c r="D85" s="220" t="s">
        <v>268</v>
      </c>
      <c r="E85" s="220" t="s">
        <v>199</v>
      </c>
      <c r="F85" s="220" t="s">
        <v>5561</v>
      </c>
      <c r="G85" s="220" t="s">
        <v>5561</v>
      </c>
      <c r="H85" s="220">
        <v>95</v>
      </c>
      <c r="I85" s="220" t="s">
        <v>5568</v>
      </c>
      <c r="J85" s="220">
        <v>40</v>
      </c>
      <c r="K85" s="220">
        <v>4</v>
      </c>
      <c r="L85" s="220">
        <v>2</v>
      </c>
      <c r="M85" s="220">
        <v>0</v>
      </c>
      <c r="N85" s="221" t="s">
        <v>5861</v>
      </c>
      <c r="O85" s="220" t="s">
        <v>5687</v>
      </c>
    </row>
    <row r="86" customHeight="1" spans="1:15">
      <c r="A86" s="664" t="s">
        <v>5862</v>
      </c>
      <c r="B86" s="222" t="s">
        <v>5863</v>
      </c>
      <c r="C86" s="222" t="s">
        <v>5864</v>
      </c>
      <c r="D86" s="222" t="s">
        <v>282</v>
      </c>
      <c r="E86" s="222" t="s">
        <v>5556</v>
      </c>
      <c r="F86" s="222" t="s">
        <v>199</v>
      </c>
      <c r="G86" s="222" t="s">
        <v>5726</v>
      </c>
      <c r="H86" s="222">
        <v>100</v>
      </c>
      <c r="I86" s="222" t="s">
        <v>5492</v>
      </c>
      <c r="J86" s="222">
        <v>10</v>
      </c>
      <c r="K86" s="222">
        <v>5</v>
      </c>
      <c r="L86" s="222">
        <v>3</v>
      </c>
      <c r="M86" s="222">
        <v>0</v>
      </c>
      <c r="N86" s="223" t="s">
        <v>5865</v>
      </c>
      <c r="O86" s="222"/>
    </row>
    <row r="87" customHeight="1" spans="1:15">
      <c r="A87" s="665" t="s">
        <v>5866</v>
      </c>
      <c r="B87" s="220" t="s">
        <v>5867</v>
      </c>
      <c r="C87" s="220" t="s">
        <v>5868</v>
      </c>
      <c r="D87" s="220" t="s">
        <v>276</v>
      </c>
      <c r="E87" s="220" t="s">
        <v>5556</v>
      </c>
      <c r="F87" s="220">
        <v>35</v>
      </c>
      <c r="G87" s="220" t="s">
        <v>5615</v>
      </c>
      <c r="H87" s="220">
        <v>85</v>
      </c>
      <c r="I87" s="220" t="s">
        <v>5505</v>
      </c>
      <c r="J87" s="220">
        <v>15</v>
      </c>
      <c r="K87" s="220">
        <v>5</v>
      </c>
      <c r="L87" s="220">
        <v>3</v>
      </c>
      <c r="M87" s="220">
        <v>0</v>
      </c>
      <c r="N87" s="221" t="s">
        <v>5869</v>
      </c>
      <c r="O87" s="220"/>
    </row>
    <row r="88" customHeight="1" spans="1:15">
      <c r="A88" s="664" t="s">
        <v>5870</v>
      </c>
      <c r="B88" s="222" t="s">
        <v>5871</v>
      </c>
      <c r="C88" s="222" t="s">
        <v>5872</v>
      </c>
      <c r="D88" s="222" t="s">
        <v>279</v>
      </c>
      <c r="E88" s="222" t="s">
        <v>5556</v>
      </c>
      <c r="F88" s="222">
        <v>40</v>
      </c>
      <c r="G88" s="222" t="s">
        <v>5491</v>
      </c>
      <c r="H88" s="222">
        <v>100</v>
      </c>
      <c r="I88" s="222" t="s">
        <v>5492</v>
      </c>
      <c r="J88" s="222">
        <v>30</v>
      </c>
      <c r="K88" s="222">
        <v>3</v>
      </c>
      <c r="L88" s="222">
        <v>3</v>
      </c>
      <c r="M88" s="222">
        <v>0</v>
      </c>
      <c r="N88" s="223" t="s">
        <v>5873</v>
      </c>
      <c r="O88" s="222" t="s">
        <v>5687</v>
      </c>
    </row>
    <row r="89" customHeight="1" spans="1:15">
      <c r="A89" s="665" t="s">
        <v>5874</v>
      </c>
      <c r="B89" s="220" t="s">
        <v>5875</v>
      </c>
      <c r="C89" s="220" t="s">
        <v>5876</v>
      </c>
      <c r="D89" s="220" t="s">
        <v>279</v>
      </c>
      <c r="E89" s="220" t="s">
        <v>5556</v>
      </c>
      <c r="F89" s="220">
        <v>90</v>
      </c>
      <c r="G89" s="220" t="s">
        <v>5590</v>
      </c>
      <c r="H89" s="220">
        <v>100</v>
      </c>
      <c r="I89" s="220" t="s">
        <v>5492</v>
      </c>
      <c r="J89" s="220">
        <v>15</v>
      </c>
      <c r="K89" s="220">
        <v>7</v>
      </c>
      <c r="L89" s="220">
        <v>4</v>
      </c>
      <c r="M89" s="220">
        <v>0</v>
      </c>
      <c r="N89" s="221" t="s">
        <v>5877</v>
      </c>
      <c r="O89" s="220" t="s">
        <v>5687</v>
      </c>
    </row>
    <row r="90" customHeight="1" spans="1:15">
      <c r="A90" s="664" t="s">
        <v>5878</v>
      </c>
      <c r="B90" s="222" t="s">
        <v>5879</v>
      </c>
      <c r="C90" s="222" t="s">
        <v>5880</v>
      </c>
      <c r="D90" s="222" t="s">
        <v>279</v>
      </c>
      <c r="E90" s="222" t="s">
        <v>199</v>
      </c>
      <c r="F90" s="222" t="s">
        <v>5561</v>
      </c>
      <c r="G90" s="222" t="s">
        <v>5561</v>
      </c>
      <c r="H90" s="222">
        <v>90</v>
      </c>
      <c r="I90" s="222" t="s">
        <v>5665</v>
      </c>
      <c r="J90" s="222">
        <v>20</v>
      </c>
      <c r="K90" s="222">
        <v>5</v>
      </c>
      <c r="L90" s="222">
        <v>2</v>
      </c>
      <c r="M90" s="222">
        <v>0</v>
      </c>
      <c r="N90" s="223" t="s">
        <v>5881</v>
      </c>
      <c r="O90" s="222"/>
    </row>
    <row r="91" customHeight="1" spans="1:15">
      <c r="A91" s="665" t="s">
        <v>5882</v>
      </c>
      <c r="B91" s="220" t="s">
        <v>5883</v>
      </c>
      <c r="C91" s="220" t="s">
        <v>5884</v>
      </c>
      <c r="D91" s="220" t="s">
        <v>279</v>
      </c>
      <c r="E91" s="220" t="s">
        <v>5556</v>
      </c>
      <c r="F91" s="220">
        <v>110</v>
      </c>
      <c r="G91" s="220" t="s">
        <v>5885</v>
      </c>
      <c r="H91" s="220">
        <v>70</v>
      </c>
      <c r="I91" s="220" t="s">
        <v>5886</v>
      </c>
      <c r="J91" s="220">
        <v>10</v>
      </c>
      <c r="K91" s="220">
        <v>7</v>
      </c>
      <c r="L91" s="220">
        <v>5</v>
      </c>
      <c r="M91" s="220">
        <v>0</v>
      </c>
      <c r="N91" s="221" t="s">
        <v>5887</v>
      </c>
      <c r="O91" s="220" t="s">
        <v>5687</v>
      </c>
    </row>
    <row r="92" customHeight="1" spans="1:15">
      <c r="A92" s="664" t="s">
        <v>5888</v>
      </c>
      <c r="B92" s="222" t="s">
        <v>5889</v>
      </c>
      <c r="C92" s="222" t="s">
        <v>5890</v>
      </c>
      <c r="D92" s="222" t="s">
        <v>267</v>
      </c>
      <c r="E92" s="222" t="s">
        <v>5490</v>
      </c>
      <c r="F92" s="222">
        <v>50</v>
      </c>
      <c r="G92" s="222" t="s">
        <v>5499</v>
      </c>
      <c r="H92" s="222">
        <v>90</v>
      </c>
      <c r="I92" s="222" t="s">
        <v>5665</v>
      </c>
      <c r="J92" s="222">
        <v>15</v>
      </c>
      <c r="K92" s="222">
        <v>4</v>
      </c>
      <c r="L92" s="222">
        <v>3</v>
      </c>
      <c r="M92" s="222">
        <v>0</v>
      </c>
      <c r="N92" s="223" t="s">
        <v>5891</v>
      </c>
      <c r="O92" s="222"/>
    </row>
    <row r="93" customHeight="1" spans="1:15">
      <c r="A93" s="665" t="s">
        <v>5892</v>
      </c>
      <c r="B93" s="220" t="s">
        <v>5893</v>
      </c>
      <c r="C93" s="220" t="s">
        <v>5894</v>
      </c>
      <c r="D93" s="220" t="s">
        <v>266</v>
      </c>
      <c r="E93" s="220" t="s">
        <v>5490</v>
      </c>
      <c r="F93" s="220">
        <v>100</v>
      </c>
      <c r="G93" s="220" t="s">
        <v>5625</v>
      </c>
      <c r="H93" s="220">
        <v>100</v>
      </c>
      <c r="I93" s="220" t="s">
        <v>5492</v>
      </c>
      <c r="J93" s="220">
        <v>10</v>
      </c>
      <c r="K93" s="220">
        <v>7</v>
      </c>
      <c r="L93" s="220">
        <v>5</v>
      </c>
      <c r="M93" s="220">
        <v>0</v>
      </c>
      <c r="N93" s="221" t="s">
        <v>5895</v>
      </c>
      <c r="O93" s="220"/>
    </row>
    <row r="94" customHeight="1" spans="1:15">
      <c r="A94" s="664" t="s">
        <v>5896</v>
      </c>
      <c r="B94" s="222" t="s">
        <v>5897</v>
      </c>
      <c r="C94" s="222" t="s">
        <v>5898</v>
      </c>
      <c r="D94" s="222" t="s">
        <v>266</v>
      </c>
      <c r="E94" s="222" t="s">
        <v>5490</v>
      </c>
      <c r="F94" s="222" t="s">
        <v>199</v>
      </c>
      <c r="G94" s="222" t="s">
        <v>5548</v>
      </c>
      <c r="H94" s="222" t="s">
        <v>199</v>
      </c>
      <c r="I94" s="222" t="s">
        <v>5549</v>
      </c>
      <c r="J94" s="222">
        <v>5</v>
      </c>
      <c r="K94" s="222">
        <v>8</v>
      </c>
      <c r="L94" s="222">
        <v>3</v>
      </c>
      <c r="M94" s="222">
        <v>0</v>
      </c>
      <c r="N94" s="223" t="s">
        <v>5899</v>
      </c>
      <c r="O94" s="222"/>
    </row>
    <row r="95" customHeight="1" spans="1:15">
      <c r="A95" s="665" t="s">
        <v>5900</v>
      </c>
      <c r="B95" s="220" t="s">
        <v>5901</v>
      </c>
      <c r="C95" s="220" t="s">
        <v>5902</v>
      </c>
      <c r="D95" s="220" t="s">
        <v>266</v>
      </c>
      <c r="E95" s="220" t="s">
        <v>5490</v>
      </c>
      <c r="F95" s="220">
        <v>80</v>
      </c>
      <c r="G95" s="220" t="s">
        <v>5516</v>
      </c>
      <c r="H95" s="220">
        <v>100</v>
      </c>
      <c r="I95" s="220" t="s">
        <v>5492</v>
      </c>
      <c r="J95" s="220">
        <v>10</v>
      </c>
      <c r="K95" s="220">
        <v>6</v>
      </c>
      <c r="L95" s="220" t="s">
        <v>5493</v>
      </c>
      <c r="M95" s="220">
        <v>0</v>
      </c>
      <c r="N95" s="221" t="s">
        <v>5903</v>
      </c>
      <c r="O95" s="220" t="s">
        <v>5495</v>
      </c>
    </row>
    <row r="96" customHeight="1" spans="1:15">
      <c r="A96" s="664" t="s">
        <v>5904</v>
      </c>
      <c r="B96" s="222" t="s">
        <v>5905</v>
      </c>
      <c r="C96" s="222" t="s">
        <v>5906</v>
      </c>
      <c r="D96" s="222" t="s">
        <v>265</v>
      </c>
      <c r="E96" s="222" t="s">
        <v>199</v>
      </c>
      <c r="F96" s="222" t="s">
        <v>5561</v>
      </c>
      <c r="G96" s="222" t="s">
        <v>5561</v>
      </c>
      <c r="H96" s="222">
        <v>90</v>
      </c>
      <c r="I96" s="222" t="s">
        <v>5665</v>
      </c>
      <c r="J96" s="222">
        <v>10</v>
      </c>
      <c r="K96" s="222">
        <v>7</v>
      </c>
      <c r="L96" s="222">
        <v>2</v>
      </c>
      <c r="M96" s="222">
        <v>0</v>
      </c>
      <c r="N96" s="223" t="s">
        <v>5907</v>
      </c>
      <c r="O96" s="222"/>
    </row>
    <row r="97" customHeight="1" spans="1:15">
      <c r="A97" s="665" t="s">
        <v>5908</v>
      </c>
      <c r="B97" s="220" t="s">
        <v>5909</v>
      </c>
      <c r="C97" s="220" t="s">
        <v>5910</v>
      </c>
      <c r="D97" s="220" t="s">
        <v>280</v>
      </c>
      <c r="E97" s="220" t="s">
        <v>5556</v>
      </c>
      <c r="F97" s="220">
        <v>50</v>
      </c>
      <c r="G97" s="220" t="s">
        <v>5499</v>
      </c>
      <c r="H97" s="220">
        <v>100</v>
      </c>
      <c r="I97" s="220" t="s">
        <v>5492</v>
      </c>
      <c r="J97" s="220">
        <v>25</v>
      </c>
      <c r="K97" s="220">
        <v>4</v>
      </c>
      <c r="L97" s="220">
        <v>3</v>
      </c>
      <c r="M97" s="220">
        <v>0</v>
      </c>
      <c r="N97" s="221" t="s">
        <v>5911</v>
      </c>
      <c r="O97" s="220" t="s">
        <v>5687</v>
      </c>
    </row>
    <row r="98" customHeight="1" spans="1:15">
      <c r="A98" s="664" t="s">
        <v>5912</v>
      </c>
      <c r="B98" s="222" t="s">
        <v>5913</v>
      </c>
      <c r="C98" s="222" t="s">
        <v>5914</v>
      </c>
      <c r="D98" s="222" t="s">
        <v>280</v>
      </c>
      <c r="E98" s="222" t="s">
        <v>5556</v>
      </c>
      <c r="F98" s="222">
        <v>90</v>
      </c>
      <c r="G98" s="222" t="s">
        <v>5590</v>
      </c>
      <c r="H98" s="222">
        <v>100</v>
      </c>
      <c r="I98" s="222" t="s">
        <v>5492</v>
      </c>
      <c r="J98" s="222">
        <v>10</v>
      </c>
      <c r="K98" s="222">
        <v>7</v>
      </c>
      <c r="L98" s="222">
        <v>4</v>
      </c>
      <c r="M98" s="222">
        <v>0</v>
      </c>
      <c r="N98" s="223" t="s">
        <v>5915</v>
      </c>
      <c r="O98" s="222" t="s">
        <v>5687</v>
      </c>
    </row>
    <row r="99" customHeight="1" spans="1:15">
      <c r="A99" s="665" t="s">
        <v>5916</v>
      </c>
      <c r="B99" s="220" t="s">
        <v>5917</v>
      </c>
      <c r="C99" s="220" t="s">
        <v>5918</v>
      </c>
      <c r="D99" s="220" t="s">
        <v>280</v>
      </c>
      <c r="E99" s="220" t="s">
        <v>199</v>
      </c>
      <c r="F99" s="220" t="s">
        <v>5561</v>
      </c>
      <c r="G99" s="220" t="s">
        <v>5561</v>
      </c>
      <c r="H99" s="220">
        <v>60</v>
      </c>
      <c r="I99" s="220" t="s">
        <v>5919</v>
      </c>
      <c r="J99" s="220">
        <v>20</v>
      </c>
      <c r="K99" s="220">
        <v>5</v>
      </c>
      <c r="L99" s="220">
        <v>2</v>
      </c>
      <c r="M99" s="220">
        <v>0</v>
      </c>
      <c r="N99" s="221" t="s">
        <v>5920</v>
      </c>
      <c r="O99" s="220"/>
    </row>
    <row r="100" customHeight="1" spans="1:15">
      <c r="A100" s="664" t="s">
        <v>5921</v>
      </c>
      <c r="B100" s="222" t="s">
        <v>5922</v>
      </c>
      <c r="C100" s="222" t="s">
        <v>5923</v>
      </c>
      <c r="D100" s="222" t="s">
        <v>280</v>
      </c>
      <c r="E100" s="222" t="s">
        <v>199</v>
      </c>
      <c r="F100" s="222" t="s">
        <v>5561</v>
      </c>
      <c r="G100" s="222" t="s">
        <v>5561</v>
      </c>
      <c r="H100" s="222" t="s">
        <v>5561</v>
      </c>
      <c r="I100" s="222" t="s">
        <v>5561</v>
      </c>
      <c r="J100" s="222">
        <v>40</v>
      </c>
      <c r="K100" s="222">
        <v>3</v>
      </c>
      <c r="L100" s="222" t="s">
        <v>5562</v>
      </c>
      <c r="M100" s="222">
        <v>0</v>
      </c>
      <c r="N100" s="223" t="s">
        <v>5924</v>
      </c>
      <c r="O100" s="222"/>
    </row>
    <row r="101" customHeight="1" spans="1:15">
      <c r="A101" s="665" t="s">
        <v>5925</v>
      </c>
      <c r="B101" s="220" t="s">
        <v>5926</v>
      </c>
      <c r="C101" s="220" t="s">
        <v>5927</v>
      </c>
      <c r="D101" s="220" t="s">
        <v>280</v>
      </c>
      <c r="E101" s="220" t="s">
        <v>199</v>
      </c>
      <c r="F101" s="220" t="s">
        <v>5561</v>
      </c>
      <c r="G101" s="220" t="s">
        <v>5561</v>
      </c>
      <c r="H101" s="220" t="s">
        <v>5561</v>
      </c>
      <c r="I101" s="220" t="s">
        <v>5561</v>
      </c>
      <c r="J101" s="220">
        <v>30</v>
      </c>
      <c r="K101" s="220">
        <v>6</v>
      </c>
      <c r="L101" s="220" t="s">
        <v>5562</v>
      </c>
      <c r="M101" s="220">
        <v>0</v>
      </c>
      <c r="N101" s="221" t="s">
        <v>5928</v>
      </c>
      <c r="O101" s="220"/>
    </row>
    <row r="102" customHeight="1" spans="1:15">
      <c r="A102" s="664" t="s">
        <v>5929</v>
      </c>
      <c r="B102" s="222" t="s">
        <v>5930</v>
      </c>
      <c r="C102" s="222" t="s">
        <v>5931</v>
      </c>
      <c r="D102" s="222" t="s">
        <v>262</v>
      </c>
      <c r="E102" s="222" t="s">
        <v>5490</v>
      </c>
      <c r="F102" s="222">
        <v>40</v>
      </c>
      <c r="G102" s="222" t="s">
        <v>5491</v>
      </c>
      <c r="H102" s="222">
        <v>100</v>
      </c>
      <c r="I102" s="222" t="s">
        <v>5492</v>
      </c>
      <c r="J102" s="222">
        <v>30</v>
      </c>
      <c r="K102" s="222">
        <v>4</v>
      </c>
      <c r="L102" s="222" t="s">
        <v>5493</v>
      </c>
      <c r="M102" s="222">
        <v>1</v>
      </c>
      <c r="N102" s="223" t="s">
        <v>5932</v>
      </c>
      <c r="O102" s="222" t="s">
        <v>5495</v>
      </c>
    </row>
    <row r="103" customHeight="1" spans="1:15">
      <c r="A103" s="665" t="s">
        <v>5933</v>
      </c>
      <c r="B103" s="220" t="s">
        <v>5934</v>
      </c>
      <c r="C103" s="220" t="s">
        <v>5935</v>
      </c>
      <c r="D103" s="220" t="s">
        <v>262</v>
      </c>
      <c r="E103" s="220" t="s">
        <v>5490</v>
      </c>
      <c r="F103" s="220">
        <v>20</v>
      </c>
      <c r="G103" s="220" t="s">
        <v>5504</v>
      </c>
      <c r="H103" s="220">
        <v>100</v>
      </c>
      <c r="I103" s="220" t="s">
        <v>5492</v>
      </c>
      <c r="J103" s="220">
        <v>20</v>
      </c>
      <c r="K103" s="220">
        <v>5</v>
      </c>
      <c r="L103" s="220" t="s">
        <v>5493</v>
      </c>
      <c r="M103" s="220">
        <v>0</v>
      </c>
      <c r="N103" s="221" t="s">
        <v>5936</v>
      </c>
      <c r="O103" s="220" t="s">
        <v>5495</v>
      </c>
    </row>
    <row r="104" customHeight="1" spans="1:15">
      <c r="A104" s="664" t="s">
        <v>792</v>
      </c>
      <c r="B104" s="222" t="s">
        <v>5937</v>
      </c>
      <c r="C104" s="222" t="s">
        <v>5938</v>
      </c>
      <c r="D104" s="222" t="s">
        <v>280</v>
      </c>
      <c r="E104" s="222" t="s">
        <v>199</v>
      </c>
      <c r="F104" s="222" t="s">
        <v>5561</v>
      </c>
      <c r="G104" s="222" t="s">
        <v>5561</v>
      </c>
      <c r="H104" s="222" t="s">
        <v>5561</v>
      </c>
      <c r="I104" s="222" t="s">
        <v>5561</v>
      </c>
      <c r="J104" s="222">
        <v>20</v>
      </c>
      <c r="K104" s="222">
        <v>5</v>
      </c>
      <c r="L104" s="222" t="s">
        <v>5562</v>
      </c>
      <c r="M104" s="222">
        <v>-6</v>
      </c>
      <c r="N104" s="223" t="s">
        <v>5939</v>
      </c>
      <c r="O104" s="222"/>
    </row>
    <row r="105" customHeight="1" spans="1:15">
      <c r="A105" s="665" t="s">
        <v>5940</v>
      </c>
      <c r="B105" s="220" t="s">
        <v>5941</v>
      </c>
      <c r="C105" s="220" t="s">
        <v>5942</v>
      </c>
      <c r="D105" s="220" t="s">
        <v>269</v>
      </c>
      <c r="E105" s="220" t="s">
        <v>5556</v>
      </c>
      <c r="F105" s="220" t="s">
        <v>199</v>
      </c>
      <c r="G105" s="220" t="s">
        <v>5726</v>
      </c>
      <c r="H105" s="220">
        <v>100</v>
      </c>
      <c r="I105" s="220" t="s">
        <v>5492</v>
      </c>
      <c r="J105" s="220">
        <v>15</v>
      </c>
      <c r="K105" s="220">
        <v>6</v>
      </c>
      <c r="L105" s="220" t="s">
        <v>5493</v>
      </c>
      <c r="M105" s="220">
        <v>0</v>
      </c>
      <c r="N105" s="221" t="s">
        <v>5943</v>
      </c>
      <c r="O105" s="220"/>
    </row>
    <row r="106" customHeight="1" spans="1:15">
      <c r="A106" s="664" t="s">
        <v>5944</v>
      </c>
      <c r="B106" s="222" t="s">
        <v>5945</v>
      </c>
      <c r="C106" s="222" t="s">
        <v>5946</v>
      </c>
      <c r="D106" s="222" t="s">
        <v>262</v>
      </c>
      <c r="E106" s="222" t="s">
        <v>199</v>
      </c>
      <c r="F106" s="222" t="s">
        <v>5561</v>
      </c>
      <c r="G106" s="222" t="s">
        <v>5561</v>
      </c>
      <c r="H106" s="222" t="s">
        <v>5561</v>
      </c>
      <c r="I106" s="222" t="s">
        <v>5561</v>
      </c>
      <c r="J106" s="222">
        <v>10</v>
      </c>
      <c r="K106" s="222">
        <v>6</v>
      </c>
      <c r="L106" s="222">
        <v>3</v>
      </c>
      <c r="M106" s="222">
        <v>0</v>
      </c>
      <c r="N106" s="223" t="s">
        <v>5947</v>
      </c>
      <c r="O106" s="222"/>
    </row>
    <row r="107" customHeight="1" spans="1:15">
      <c r="A107" s="665" t="s">
        <v>5948</v>
      </c>
      <c r="B107" s="220" t="s">
        <v>5949</v>
      </c>
      <c r="C107" s="220" t="s">
        <v>5950</v>
      </c>
      <c r="D107" s="220" t="s">
        <v>262</v>
      </c>
      <c r="E107" s="220" t="s">
        <v>199</v>
      </c>
      <c r="F107" s="220" t="s">
        <v>5561</v>
      </c>
      <c r="G107" s="220" t="s">
        <v>5561</v>
      </c>
      <c r="H107" s="220">
        <v>85</v>
      </c>
      <c r="I107" s="220" t="s">
        <v>5505</v>
      </c>
      <c r="J107" s="220">
        <v>40</v>
      </c>
      <c r="K107" s="220">
        <v>5</v>
      </c>
      <c r="L107" s="220">
        <v>4</v>
      </c>
      <c r="M107" s="220">
        <v>0</v>
      </c>
      <c r="N107" s="221" t="s">
        <v>5951</v>
      </c>
      <c r="O107" s="220" t="s">
        <v>5710</v>
      </c>
    </row>
    <row r="108" customHeight="1" spans="1:15">
      <c r="A108" s="664" t="s">
        <v>5952</v>
      </c>
      <c r="B108" s="222" t="s">
        <v>5953</v>
      </c>
      <c r="C108" s="222" t="s">
        <v>5954</v>
      </c>
      <c r="D108" s="222" t="s">
        <v>262</v>
      </c>
      <c r="E108" s="222" t="s">
        <v>199</v>
      </c>
      <c r="F108" s="222" t="s">
        <v>5561</v>
      </c>
      <c r="G108" s="222" t="s">
        <v>5561</v>
      </c>
      <c r="H108" s="222" t="s">
        <v>5561</v>
      </c>
      <c r="I108" s="222" t="s">
        <v>5561</v>
      </c>
      <c r="J108" s="222">
        <v>15</v>
      </c>
      <c r="K108" s="222">
        <v>6</v>
      </c>
      <c r="L108" s="222" t="s">
        <v>5562</v>
      </c>
      <c r="M108" s="222">
        <v>0</v>
      </c>
      <c r="N108" s="223" t="s">
        <v>5955</v>
      </c>
      <c r="O108" s="222"/>
    </row>
    <row r="109" customHeight="1" spans="1:15">
      <c r="A109" s="665" t="s">
        <v>5956</v>
      </c>
      <c r="B109" s="220" t="s">
        <v>5957</v>
      </c>
      <c r="C109" s="220" t="s">
        <v>5958</v>
      </c>
      <c r="D109" s="220" t="s">
        <v>262</v>
      </c>
      <c r="E109" s="220" t="s">
        <v>199</v>
      </c>
      <c r="F109" s="220" t="s">
        <v>5561</v>
      </c>
      <c r="G109" s="220" t="s">
        <v>5625</v>
      </c>
      <c r="H109" s="220" t="s">
        <v>5561</v>
      </c>
      <c r="I109" s="220" t="s">
        <v>5561</v>
      </c>
      <c r="J109" s="220">
        <v>5</v>
      </c>
      <c r="K109" s="220">
        <v>6</v>
      </c>
      <c r="L109" s="220" t="s">
        <v>5562</v>
      </c>
      <c r="M109" s="220">
        <v>0</v>
      </c>
      <c r="N109" s="221" t="s">
        <v>5959</v>
      </c>
      <c r="O109" s="220" t="s">
        <v>5960</v>
      </c>
    </row>
    <row r="110" customHeight="1" spans="1:15">
      <c r="A110" s="664" t="s">
        <v>400</v>
      </c>
      <c r="B110" s="222" t="s">
        <v>5961</v>
      </c>
      <c r="C110" s="222" t="s">
        <v>5962</v>
      </c>
      <c r="D110" s="222" t="s">
        <v>262</v>
      </c>
      <c r="E110" s="222" t="s">
        <v>199</v>
      </c>
      <c r="F110" s="222" t="s">
        <v>5561</v>
      </c>
      <c r="G110" s="222" t="s">
        <v>5561</v>
      </c>
      <c r="H110" s="222" t="s">
        <v>5561</v>
      </c>
      <c r="I110" s="222" t="s">
        <v>5561</v>
      </c>
      <c r="J110" s="222">
        <v>30</v>
      </c>
      <c r="K110" s="222">
        <v>3</v>
      </c>
      <c r="L110" s="222" t="s">
        <v>5562</v>
      </c>
      <c r="M110" s="222">
        <v>0</v>
      </c>
      <c r="N110" s="223" t="s">
        <v>5963</v>
      </c>
      <c r="O110" s="222"/>
    </row>
    <row r="111" customHeight="1" spans="1:15">
      <c r="A111" s="665" t="s">
        <v>5964</v>
      </c>
      <c r="B111" s="220" t="s">
        <v>5965</v>
      </c>
      <c r="C111" s="220" t="s">
        <v>5966</v>
      </c>
      <c r="D111" s="220" t="s">
        <v>262</v>
      </c>
      <c r="E111" s="220" t="s">
        <v>199</v>
      </c>
      <c r="F111" s="220" t="s">
        <v>5561</v>
      </c>
      <c r="G111" s="220" t="s">
        <v>5561</v>
      </c>
      <c r="H111" s="220" t="s">
        <v>5561</v>
      </c>
      <c r="I111" s="220" t="s">
        <v>5561</v>
      </c>
      <c r="J111" s="220">
        <v>10</v>
      </c>
      <c r="K111" s="220">
        <v>7</v>
      </c>
      <c r="L111" s="220" t="s">
        <v>5562</v>
      </c>
      <c r="M111" s="220">
        <v>0</v>
      </c>
      <c r="N111" s="221" t="s">
        <v>5967</v>
      </c>
      <c r="O111" s="220"/>
    </row>
    <row r="112" customHeight="1" spans="1:15">
      <c r="A112" s="664" t="s">
        <v>5968</v>
      </c>
      <c r="B112" s="222" t="s">
        <v>5969</v>
      </c>
      <c r="C112" s="222" t="s">
        <v>5970</v>
      </c>
      <c r="D112" s="222" t="s">
        <v>262</v>
      </c>
      <c r="E112" s="222" t="s">
        <v>199</v>
      </c>
      <c r="F112" s="222" t="s">
        <v>5561</v>
      </c>
      <c r="G112" s="222" t="s">
        <v>5561</v>
      </c>
      <c r="H112" s="222">
        <v>100</v>
      </c>
      <c r="I112" s="222" t="s">
        <v>5492</v>
      </c>
      <c r="J112" s="222">
        <v>20</v>
      </c>
      <c r="K112" s="222">
        <v>5</v>
      </c>
      <c r="L112" s="222">
        <v>3</v>
      </c>
      <c r="M112" s="222">
        <v>0</v>
      </c>
      <c r="N112" s="223" t="s">
        <v>5971</v>
      </c>
      <c r="O112" s="222"/>
    </row>
    <row r="113" customHeight="1" spans="1:15">
      <c r="A113" s="665" t="s">
        <v>5972</v>
      </c>
      <c r="B113" s="220" t="s">
        <v>5973</v>
      </c>
      <c r="C113" s="220" t="s">
        <v>5974</v>
      </c>
      <c r="D113" s="220" t="s">
        <v>269</v>
      </c>
      <c r="E113" s="220" t="s">
        <v>199</v>
      </c>
      <c r="F113" s="220" t="s">
        <v>5561</v>
      </c>
      <c r="G113" s="220" t="s">
        <v>5561</v>
      </c>
      <c r="H113" s="220">
        <v>100</v>
      </c>
      <c r="I113" s="220" t="s">
        <v>5492</v>
      </c>
      <c r="J113" s="220">
        <v>10</v>
      </c>
      <c r="K113" s="220">
        <v>5</v>
      </c>
      <c r="L113" s="220">
        <v>3</v>
      </c>
      <c r="M113" s="220">
        <v>0</v>
      </c>
      <c r="N113" s="221" t="s">
        <v>5975</v>
      </c>
      <c r="O113" s="220"/>
    </row>
    <row r="114" customHeight="1" spans="1:15">
      <c r="A114" s="664" t="s">
        <v>5976</v>
      </c>
      <c r="B114" s="222" t="s">
        <v>5977</v>
      </c>
      <c r="C114" s="222" t="s">
        <v>5978</v>
      </c>
      <c r="D114" s="222" t="s">
        <v>277</v>
      </c>
      <c r="E114" s="222" t="s">
        <v>199</v>
      </c>
      <c r="F114" s="222" t="s">
        <v>5561</v>
      </c>
      <c r="G114" s="222" t="s">
        <v>5561</v>
      </c>
      <c r="H114" s="222" t="s">
        <v>5561</v>
      </c>
      <c r="I114" s="222" t="s">
        <v>5561</v>
      </c>
      <c r="J114" s="222">
        <v>40</v>
      </c>
      <c r="K114" s="222">
        <v>5</v>
      </c>
      <c r="L114" s="222" t="s">
        <v>5562</v>
      </c>
      <c r="M114" s="222">
        <v>0</v>
      </c>
      <c r="N114" s="223" t="s">
        <v>5979</v>
      </c>
      <c r="O114" s="222"/>
    </row>
    <row r="115" customHeight="1" spans="1:15">
      <c r="A115" s="665" t="s">
        <v>5980</v>
      </c>
      <c r="B115" s="220" t="s">
        <v>5981</v>
      </c>
      <c r="C115" s="220" t="s">
        <v>5982</v>
      </c>
      <c r="D115" s="220" t="s">
        <v>262</v>
      </c>
      <c r="E115" s="220" t="s">
        <v>199</v>
      </c>
      <c r="F115" s="220" t="s">
        <v>5561</v>
      </c>
      <c r="G115" s="220" t="s">
        <v>5561</v>
      </c>
      <c r="H115" s="220" t="s">
        <v>5561</v>
      </c>
      <c r="I115" s="220" t="s">
        <v>5561</v>
      </c>
      <c r="J115" s="220">
        <v>40</v>
      </c>
      <c r="K115" s="220">
        <v>3</v>
      </c>
      <c r="L115" s="220" t="s">
        <v>5562</v>
      </c>
      <c r="M115" s="220">
        <v>0</v>
      </c>
      <c r="N115" s="221" t="s">
        <v>5983</v>
      </c>
      <c r="O115" s="220"/>
    </row>
    <row r="116" customHeight="1" spans="1:15">
      <c r="A116" s="664" t="s">
        <v>5984</v>
      </c>
      <c r="B116" s="222" t="s">
        <v>5985</v>
      </c>
      <c r="C116" s="222" t="s">
        <v>5986</v>
      </c>
      <c r="D116" s="222" t="s">
        <v>280</v>
      </c>
      <c r="E116" s="222" t="s">
        <v>199</v>
      </c>
      <c r="F116" s="222" t="s">
        <v>5561</v>
      </c>
      <c r="G116" s="222" t="s">
        <v>5561</v>
      </c>
      <c r="H116" s="222" t="s">
        <v>5561</v>
      </c>
      <c r="I116" s="222" t="s">
        <v>5561</v>
      </c>
      <c r="J116" s="222">
        <v>20</v>
      </c>
      <c r="K116" s="222">
        <v>6</v>
      </c>
      <c r="L116" s="222" t="s">
        <v>5562</v>
      </c>
      <c r="M116" s="222">
        <v>0</v>
      </c>
      <c r="N116" s="223" t="s">
        <v>5987</v>
      </c>
      <c r="O116" s="222"/>
    </row>
    <row r="117" customHeight="1" spans="1:15">
      <c r="A117" s="665" t="s">
        <v>5988</v>
      </c>
      <c r="B117" s="220" t="s">
        <v>5989</v>
      </c>
      <c r="C117" s="220" t="s">
        <v>5990</v>
      </c>
      <c r="D117" s="220" t="s">
        <v>280</v>
      </c>
      <c r="E117" s="220" t="s">
        <v>199</v>
      </c>
      <c r="F117" s="220" t="s">
        <v>5561</v>
      </c>
      <c r="G117" s="220" t="s">
        <v>5561</v>
      </c>
      <c r="H117" s="220" t="s">
        <v>5561</v>
      </c>
      <c r="I117" s="220" t="s">
        <v>5561</v>
      </c>
      <c r="J117" s="220">
        <v>30</v>
      </c>
      <c r="K117" s="220">
        <v>7</v>
      </c>
      <c r="L117" s="220" t="s">
        <v>5991</v>
      </c>
      <c r="M117" s="220">
        <v>0</v>
      </c>
      <c r="N117" s="221" t="s">
        <v>5992</v>
      </c>
      <c r="O117" s="220"/>
    </row>
    <row r="118" customHeight="1" spans="1:15">
      <c r="A118" s="664" t="s">
        <v>5993</v>
      </c>
      <c r="B118" s="222" t="s">
        <v>5994</v>
      </c>
      <c r="C118" s="222" t="s">
        <v>5995</v>
      </c>
      <c r="D118" s="222" t="s">
        <v>281</v>
      </c>
      <c r="E118" s="222" t="s">
        <v>199</v>
      </c>
      <c r="F118" s="222" t="s">
        <v>5561</v>
      </c>
      <c r="G118" s="222" t="s">
        <v>5561</v>
      </c>
      <c r="H118" s="222" t="s">
        <v>5561</v>
      </c>
      <c r="I118" s="222" t="s">
        <v>5561</v>
      </c>
      <c r="J118" s="222">
        <v>30</v>
      </c>
      <c r="K118" s="222">
        <v>3</v>
      </c>
      <c r="L118" s="222">
        <v>4</v>
      </c>
      <c r="M118" s="222">
        <v>0</v>
      </c>
      <c r="N118" s="223" t="s">
        <v>5996</v>
      </c>
      <c r="O118" s="222"/>
    </row>
    <row r="119" customHeight="1" spans="1:15">
      <c r="A119" s="665" t="s">
        <v>5997</v>
      </c>
      <c r="B119" s="220" t="s">
        <v>5998</v>
      </c>
      <c r="C119" s="220" t="s">
        <v>5999</v>
      </c>
      <c r="D119" s="220" t="s">
        <v>280</v>
      </c>
      <c r="E119" s="220" t="s">
        <v>199</v>
      </c>
      <c r="F119" s="220" t="s">
        <v>5561</v>
      </c>
      <c r="G119" s="220" t="s">
        <v>5561</v>
      </c>
      <c r="H119" s="220" t="s">
        <v>5561</v>
      </c>
      <c r="I119" s="220" t="s">
        <v>5561</v>
      </c>
      <c r="J119" s="220">
        <v>20</v>
      </c>
      <c r="K119" s="220">
        <v>7</v>
      </c>
      <c r="L119" s="220" t="s">
        <v>5991</v>
      </c>
      <c r="M119" s="220">
        <v>0</v>
      </c>
      <c r="N119" s="221" t="s">
        <v>6000</v>
      </c>
      <c r="O119" s="220"/>
    </row>
    <row r="120" customHeight="1" spans="1:15">
      <c r="A120" s="664" t="s">
        <v>6001</v>
      </c>
      <c r="B120" s="222" t="s">
        <v>6002</v>
      </c>
      <c r="C120" s="222" t="s">
        <v>6003</v>
      </c>
      <c r="D120" s="222" t="s">
        <v>262</v>
      </c>
      <c r="E120" s="222" t="s">
        <v>199</v>
      </c>
      <c r="F120" s="222" t="s">
        <v>5561</v>
      </c>
      <c r="G120" s="222" t="s">
        <v>5561</v>
      </c>
      <c r="H120" s="222" t="s">
        <v>5561</v>
      </c>
      <c r="I120" s="222" t="s">
        <v>5561</v>
      </c>
      <c r="J120" s="222">
        <v>30</v>
      </c>
      <c r="K120" s="222">
        <v>3</v>
      </c>
      <c r="L120" s="222" t="s">
        <v>5562</v>
      </c>
      <c r="M120" s="222">
        <v>0</v>
      </c>
      <c r="N120" s="223" t="s">
        <v>6004</v>
      </c>
      <c r="O120" s="222"/>
    </row>
    <row r="121" customHeight="1" spans="1:15">
      <c r="A121" s="665" t="s">
        <v>6005</v>
      </c>
      <c r="B121" s="220" t="s">
        <v>6006</v>
      </c>
      <c r="C121" s="220" t="s">
        <v>6007</v>
      </c>
      <c r="D121" s="220" t="s">
        <v>262</v>
      </c>
      <c r="E121" s="220" t="s">
        <v>5490</v>
      </c>
      <c r="F121" s="220" t="s">
        <v>199</v>
      </c>
      <c r="G121" s="220"/>
      <c r="H121" s="220" t="s">
        <v>5561</v>
      </c>
      <c r="I121" s="220" t="s">
        <v>5561</v>
      </c>
      <c r="J121" s="220">
        <v>10</v>
      </c>
      <c r="K121" s="220">
        <v>4</v>
      </c>
      <c r="L121" s="220" t="s">
        <v>5493</v>
      </c>
      <c r="M121" s="220">
        <v>1</v>
      </c>
      <c r="N121" s="221" t="s">
        <v>6008</v>
      </c>
      <c r="O121" s="220" t="s">
        <v>5495</v>
      </c>
    </row>
    <row r="122" customHeight="1" spans="1:15">
      <c r="A122" s="664" t="s">
        <v>6009</v>
      </c>
      <c r="B122" s="222" t="s">
        <v>6010</v>
      </c>
      <c r="C122" s="222" t="s">
        <v>6011</v>
      </c>
      <c r="D122" s="222" t="s">
        <v>262</v>
      </c>
      <c r="E122" s="222" t="s">
        <v>199</v>
      </c>
      <c r="F122" s="222" t="s">
        <v>5561</v>
      </c>
      <c r="G122" s="222" t="s">
        <v>5561</v>
      </c>
      <c r="H122" s="222" t="s">
        <v>5561</v>
      </c>
      <c r="I122" s="222" t="s">
        <v>5561</v>
      </c>
      <c r="J122" s="222">
        <v>10</v>
      </c>
      <c r="K122" s="222">
        <v>4</v>
      </c>
      <c r="L122" s="222" t="s">
        <v>5562</v>
      </c>
      <c r="M122" s="222">
        <v>0</v>
      </c>
      <c r="N122" s="223" t="s">
        <v>6012</v>
      </c>
      <c r="O122" s="222"/>
    </row>
    <row r="123" customHeight="1" spans="1:15">
      <c r="A123" s="665" t="s">
        <v>6013</v>
      </c>
      <c r="B123" s="220" t="s">
        <v>6014</v>
      </c>
      <c r="C123" s="220" t="s">
        <v>6015</v>
      </c>
      <c r="D123" s="220" t="s">
        <v>264</v>
      </c>
      <c r="E123" s="220" t="s">
        <v>199</v>
      </c>
      <c r="F123" s="220" t="s">
        <v>5561</v>
      </c>
      <c r="G123" s="220" t="s">
        <v>5561</v>
      </c>
      <c r="H123" s="220" t="s">
        <v>5561</v>
      </c>
      <c r="I123" s="220" t="s">
        <v>5561</v>
      </c>
      <c r="J123" s="220">
        <v>20</v>
      </c>
      <c r="K123" s="220">
        <v>5</v>
      </c>
      <c r="L123" s="220">
        <v>4</v>
      </c>
      <c r="M123" s="220">
        <v>0</v>
      </c>
      <c r="N123" s="221" t="s">
        <v>6016</v>
      </c>
      <c r="O123" s="220"/>
    </row>
    <row r="124" customHeight="1" spans="1:15">
      <c r="A124" s="664" t="s">
        <v>6017</v>
      </c>
      <c r="B124" s="222" t="s">
        <v>6018</v>
      </c>
      <c r="C124" s="222" t="s">
        <v>6019</v>
      </c>
      <c r="D124" s="222" t="s">
        <v>262</v>
      </c>
      <c r="E124" s="222" t="s">
        <v>5490</v>
      </c>
      <c r="F124" s="222">
        <v>200</v>
      </c>
      <c r="G124" s="222" t="s">
        <v>6020</v>
      </c>
      <c r="H124" s="222">
        <v>100</v>
      </c>
      <c r="I124" s="222" t="s">
        <v>5492</v>
      </c>
      <c r="J124" s="222">
        <v>5</v>
      </c>
      <c r="K124" s="222">
        <v>5</v>
      </c>
      <c r="L124" s="222">
        <v>5</v>
      </c>
      <c r="M124" s="222">
        <v>0</v>
      </c>
      <c r="N124" s="223" t="s">
        <v>6021</v>
      </c>
      <c r="O124" s="222" t="s">
        <v>6022</v>
      </c>
    </row>
    <row r="125" customHeight="1" spans="1:15">
      <c r="A125" s="664" t="s">
        <v>6023</v>
      </c>
      <c r="B125" s="222"/>
      <c r="C125" s="222" t="s">
        <v>6024</v>
      </c>
      <c r="D125" s="222" t="s">
        <v>262</v>
      </c>
      <c r="E125" s="222" t="s">
        <v>5490</v>
      </c>
      <c r="F125" s="222">
        <v>200</v>
      </c>
      <c r="G125" s="222" t="s">
        <v>6020</v>
      </c>
      <c r="H125" s="222">
        <v>100</v>
      </c>
      <c r="I125" s="222" t="s">
        <v>5492</v>
      </c>
      <c r="J125" s="222">
        <v>5</v>
      </c>
      <c r="K125" s="222">
        <v>5</v>
      </c>
      <c r="L125" s="222">
        <v>5</v>
      </c>
      <c r="M125" s="222">
        <v>0</v>
      </c>
      <c r="N125" s="223" t="s">
        <v>6021</v>
      </c>
      <c r="O125" s="222" t="s">
        <v>6022</v>
      </c>
    </row>
    <row r="126" customHeight="1" spans="1:15">
      <c r="A126" s="665" t="s">
        <v>6025</v>
      </c>
      <c r="B126" s="220" t="s">
        <v>6026</v>
      </c>
      <c r="C126" s="220" t="s">
        <v>6027</v>
      </c>
      <c r="D126" s="220" t="s">
        <v>262</v>
      </c>
      <c r="E126" s="220" t="s">
        <v>5490</v>
      </c>
      <c r="F126" s="220">
        <v>100</v>
      </c>
      <c r="G126" s="220" t="s">
        <v>5625</v>
      </c>
      <c r="H126" s="220">
        <v>75</v>
      </c>
      <c r="I126" s="220" t="s">
        <v>5599</v>
      </c>
      <c r="J126" s="220">
        <v>10</v>
      </c>
      <c r="K126" s="220">
        <v>7</v>
      </c>
      <c r="L126" s="220">
        <v>3</v>
      </c>
      <c r="M126" s="220">
        <v>0</v>
      </c>
      <c r="N126" s="221" t="s">
        <v>6028</v>
      </c>
      <c r="O126" s="220" t="s">
        <v>6029</v>
      </c>
    </row>
    <row r="127" customHeight="1" spans="1:15">
      <c r="A127" s="664" t="s">
        <v>6030</v>
      </c>
      <c r="B127" s="222" t="s">
        <v>6031</v>
      </c>
      <c r="C127" s="222" t="s">
        <v>6032</v>
      </c>
      <c r="D127" s="222" t="s">
        <v>269</v>
      </c>
      <c r="E127" s="222" t="s">
        <v>5490</v>
      </c>
      <c r="F127" s="222">
        <v>30</v>
      </c>
      <c r="G127" s="222" t="s">
        <v>5615</v>
      </c>
      <c r="H127" s="222">
        <v>100</v>
      </c>
      <c r="I127" s="222" t="s">
        <v>5492</v>
      </c>
      <c r="J127" s="222">
        <v>30</v>
      </c>
      <c r="K127" s="222">
        <v>3</v>
      </c>
      <c r="L127" s="222" t="s">
        <v>5493</v>
      </c>
      <c r="M127" s="222">
        <v>0</v>
      </c>
      <c r="N127" s="223" t="s">
        <v>6033</v>
      </c>
      <c r="O127" s="231" t="s">
        <v>5632</v>
      </c>
    </row>
    <row r="128" customHeight="1" spans="1:15">
      <c r="A128" s="665" t="s">
        <v>6034</v>
      </c>
      <c r="B128" s="220" t="s">
        <v>6035</v>
      </c>
      <c r="C128" s="220" t="s">
        <v>6036</v>
      </c>
      <c r="D128" s="220" t="s">
        <v>265</v>
      </c>
      <c r="E128" s="220" t="s">
        <v>5556</v>
      </c>
      <c r="F128" s="220">
        <v>30</v>
      </c>
      <c r="G128" s="220" t="s">
        <v>5615</v>
      </c>
      <c r="H128" s="220">
        <v>70</v>
      </c>
      <c r="I128" s="220" t="s">
        <v>5765</v>
      </c>
      <c r="J128" s="220">
        <v>20</v>
      </c>
      <c r="K128" s="220">
        <v>3</v>
      </c>
      <c r="L128" s="220">
        <v>3</v>
      </c>
      <c r="M128" s="220">
        <v>0</v>
      </c>
      <c r="N128" s="221" t="s">
        <v>6037</v>
      </c>
      <c r="O128" s="220" t="s">
        <v>5687</v>
      </c>
    </row>
    <row r="129" customHeight="1" spans="1:15">
      <c r="A129" s="664" t="s">
        <v>6038</v>
      </c>
      <c r="B129" s="222" t="s">
        <v>6039</v>
      </c>
      <c r="C129" s="222" t="s">
        <v>6040</v>
      </c>
      <c r="D129" s="222" t="s">
        <v>265</v>
      </c>
      <c r="E129" s="222" t="s">
        <v>5556</v>
      </c>
      <c r="F129" s="222">
        <v>65</v>
      </c>
      <c r="G129" s="222" t="s">
        <v>5609</v>
      </c>
      <c r="H129" s="222">
        <v>100</v>
      </c>
      <c r="I129" s="222" t="s">
        <v>5492</v>
      </c>
      <c r="J129" s="222">
        <v>20</v>
      </c>
      <c r="K129" s="222">
        <v>5</v>
      </c>
      <c r="L129" s="222">
        <v>4</v>
      </c>
      <c r="M129" s="222">
        <v>0</v>
      </c>
      <c r="N129" s="223" t="s">
        <v>6041</v>
      </c>
      <c r="O129" s="222" t="s">
        <v>5687</v>
      </c>
    </row>
    <row r="130" customHeight="1" spans="1:15">
      <c r="A130" s="665" t="s">
        <v>6042</v>
      </c>
      <c r="B130" s="220" t="s">
        <v>6043</v>
      </c>
      <c r="C130" s="220" t="s">
        <v>6044</v>
      </c>
      <c r="D130" s="220" t="s">
        <v>266</v>
      </c>
      <c r="E130" s="220" t="s">
        <v>5490</v>
      </c>
      <c r="F130" s="220">
        <v>65</v>
      </c>
      <c r="G130" s="220" t="s">
        <v>5609</v>
      </c>
      <c r="H130" s="220">
        <v>85</v>
      </c>
      <c r="I130" s="220" t="s">
        <v>5505</v>
      </c>
      <c r="J130" s="220">
        <v>20</v>
      </c>
      <c r="K130" s="220">
        <v>5</v>
      </c>
      <c r="L130" s="220" t="s">
        <v>5493</v>
      </c>
      <c r="M130" s="220">
        <v>0</v>
      </c>
      <c r="N130" s="221" t="s">
        <v>6045</v>
      </c>
      <c r="O130" s="220" t="s">
        <v>5687</v>
      </c>
    </row>
    <row r="131" customHeight="1" spans="1:15">
      <c r="A131" s="664" t="s">
        <v>6046</v>
      </c>
      <c r="B131" s="222" t="s">
        <v>6047</v>
      </c>
      <c r="C131" s="222" t="s">
        <v>6048</v>
      </c>
      <c r="D131" s="222" t="s">
        <v>276</v>
      </c>
      <c r="E131" s="222" t="s">
        <v>5556</v>
      </c>
      <c r="F131" s="222">
        <v>110</v>
      </c>
      <c r="G131" s="222" t="s">
        <v>5885</v>
      </c>
      <c r="H131" s="222">
        <v>85</v>
      </c>
      <c r="I131" s="222" t="s">
        <v>5505</v>
      </c>
      <c r="J131" s="222">
        <v>5</v>
      </c>
      <c r="K131" s="222">
        <v>8</v>
      </c>
      <c r="L131" s="222">
        <v>5</v>
      </c>
      <c r="M131" s="222">
        <v>0</v>
      </c>
      <c r="N131" s="223" t="s">
        <v>6049</v>
      </c>
      <c r="O131" s="222" t="s">
        <v>5687</v>
      </c>
    </row>
    <row r="132" customHeight="1" spans="1:15">
      <c r="A132" s="665" t="s">
        <v>6050</v>
      </c>
      <c r="B132" s="220" t="s">
        <v>6051</v>
      </c>
      <c r="C132" s="220" t="s">
        <v>6052</v>
      </c>
      <c r="D132" s="220" t="s">
        <v>277</v>
      </c>
      <c r="E132" s="220" t="s">
        <v>5490</v>
      </c>
      <c r="F132" s="220">
        <v>80</v>
      </c>
      <c r="G132" s="220" t="s">
        <v>5516</v>
      </c>
      <c r="H132" s="220">
        <v>100</v>
      </c>
      <c r="I132" s="220" t="s">
        <v>5492</v>
      </c>
      <c r="J132" s="220">
        <v>15</v>
      </c>
      <c r="K132" s="220">
        <v>6</v>
      </c>
      <c r="L132" s="220" t="s">
        <v>5493</v>
      </c>
      <c r="M132" s="220">
        <v>0</v>
      </c>
      <c r="N132" s="221" t="s">
        <v>6053</v>
      </c>
      <c r="O132" s="230" t="s">
        <v>5632</v>
      </c>
    </row>
    <row r="133" customHeight="1" spans="1:15">
      <c r="A133" s="664" t="s">
        <v>6054</v>
      </c>
      <c r="B133" s="222" t="s">
        <v>6055</v>
      </c>
      <c r="C133" s="222" t="s">
        <v>6056</v>
      </c>
      <c r="D133" s="222" t="s">
        <v>277</v>
      </c>
      <c r="E133" s="222" t="s">
        <v>5490</v>
      </c>
      <c r="F133" s="222">
        <v>35</v>
      </c>
      <c r="G133" s="222" t="s">
        <v>5615</v>
      </c>
      <c r="H133" s="222">
        <v>85</v>
      </c>
      <c r="I133" s="222" t="s">
        <v>5505</v>
      </c>
      <c r="J133" s="222">
        <v>15</v>
      </c>
      <c r="K133" s="222">
        <v>5</v>
      </c>
      <c r="L133" s="222" t="s">
        <v>5493</v>
      </c>
      <c r="M133" s="222">
        <v>0</v>
      </c>
      <c r="N133" s="223" t="s">
        <v>6057</v>
      </c>
      <c r="O133" s="222" t="s">
        <v>5495</v>
      </c>
    </row>
    <row r="134" customHeight="1" spans="1:15">
      <c r="A134" s="665" t="s">
        <v>6058</v>
      </c>
      <c r="B134" s="220" t="s">
        <v>6059</v>
      </c>
      <c r="C134" s="220" t="s">
        <v>6060</v>
      </c>
      <c r="D134" s="220" t="s">
        <v>262</v>
      </c>
      <c r="E134" s="220" t="s">
        <v>5556</v>
      </c>
      <c r="F134" s="220">
        <v>60</v>
      </c>
      <c r="G134" s="220" t="s">
        <v>5581</v>
      </c>
      <c r="H134" s="220" t="s">
        <v>5561</v>
      </c>
      <c r="I134" s="220" t="s">
        <v>258</v>
      </c>
      <c r="J134" s="220">
        <v>20</v>
      </c>
      <c r="K134" s="220">
        <v>5</v>
      </c>
      <c r="L134" s="220">
        <v>3</v>
      </c>
      <c r="M134" s="220">
        <v>0</v>
      </c>
      <c r="N134" s="221" t="s">
        <v>6061</v>
      </c>
      <c r="O134" s="220"/>
    </row>
    <row r="135" customHeight="1" spans="1:15">
      <c r="A135" s="664" t="s">
        <v>6062</v>
      </c>
      <c r="B135" s="222" t="s">
        <v>6063</v>
      </c>
      <c r="C135" s="222" t="s">
        <v>6064</v>
      </c>
      <c r="D135" s="222" t="s">
        <v>262</v>
      </c>
      <c r="E135" s="222" t="s">
        <v>5490</v>
      </c>
      <c r="F135" s="222">
        <v>130</v>
      </c>
      <c r="G135" s="222" t="s">
        <v>6065</v>
      </c>
      <c r="H135" s="222">
        <v>100</v>
      </c>
      <c r="I135" s="222" t="s">
        <v>5492</v>
      </c>
      <c r="J135" s="222">
        <v>10</v>
      </c>
      <c r="K135" s="222">
        <v>7</v>
      </c>
      <c r="L135" s="222" t="s">
        <v>5493</v>
      </c>
      <c r="M135" s="222">
        <v>0</v>
      </c>
      <c r="N135" s="223" t="s">
        <v>6066</v>
      </c>
      <c r="O135" s="222" t="s">
        <v>5495</v>
      </c>
    </row>
    <row r="136" customHeight="1" spans="1:15">
      <c r="A136" s="665" t="s">
        <v>6067</v>
      </c>
      <c r="B136" s="220" t="s">
        <v>6068</v>
      </c>
      <c r="C136" s="220" t="s">
        <v>6069</v>
      </c>
      <c r="D136" s="220" t="s">
        <v>262</v>
      </c>
      <c r="E136" s="220" t="s">
        <v>5490</v>
      </c>
      <c r="F136" s="220">
        <v>20</v>
      </c>
      <c r="G136" s="220" t="s">
        <v>5504</v>
      </c>
      <c r="H136" s="220">
        <v>100</v>
      </c>
      <c r="I136" s="220" t="s">
        <v>5492</v>
      </c>
      <c r="J136" s="220">
        <v>15</v>
      </c>
      <c r="K136" s="220">
        <v>5</v>
      </c>
      <c r="L136" s="220">
        <v>3</v>
      </c>
      <c r="M136" s="220">
        <v>0</v>
      </c>
      <c r="N136" s="221" t="s">
        <v>6070</v>
      </c>
      <c r="O136" s="220" t="s">
        <v>1005</v>
      </c>
    </row>
    <row r="137" customHeight="1" spans="1:15">
      <c r="A137" s="664" t="s">
        <v>6071</v>
      </c>
      <c r="B137" s="222" t="s">
        <v>6072</v>
      </c>
      <c r="C137" s="222" t="s">
        <v>6073</v>
      </c>
      <c r="D137" s="222" t="s">
        <v>262</v>
      </c>
      <c r="E137" s="222" t="s">
        <v>5490</v>
      </c>
      <c r="F137" s="222">
        <v>10</v>
      </c>
      <c r="G137" s="222" t="s">
        <v>5504</v>
      </c>
      <c r="H137" s="222">
        <v>100</v>
      </c>
      <c r="I137" s="222" t="s">
        <v>5492</v>
      </c>
      <c r="J137" s="222">
        <v>35</v>
      </c>
      <c r="K137" s="222">
        <v>3</v>
      </c>
      <c r="L137" s="222" t="s">
        <v>5493</v>
      </c>
      <c r="M137" s="222">
        <v>0</v>
      </c>
      <c r="N137" s="223" t="s">
        <v>6074</v>
      </c>
      <c r="O137" s="222" t="s">
        <v>5495</v>
      </c>
    </row>
    <row r="138" customHeight="1" spans="1:15">
      <c r="A138" s="665" t="s">
        <v>6075</v>
      </c>
      <c r="B138" s="220" t="s">
        <v>6076</v>
      </c>
      <c r="C138" s="220" t="s">
        <v>6077</v>
      </c>
      <c r="D138" s="220" t="s">
        <v>280</v>
      </c>
      <c r="E138" s="220" t="s">
        <v>199</v>
      </c>
      <c r="F138" s="220" t="s">
        <v>5561</v>
      </c>
      <c r="G138" s="220" t="s">
        <v>5561</v>
      </c>
      <c r="H138" s="220" t="s">
        <v>5561</v>
      </c>
      <c r="I138" s="220" t="s">
        <v>5561</v>
      </c>
      <c r="J138" s="220">
        <v>20</v>
      </c>
      <c r="K138" s="220">
        <v>5</v>
      </c>
      <c r="L138" s="220" t="s">
        <v>5562</v>
      </c>
      <c r="M138" s="220">
        <v>0</v>
      </c>
      <c r="N138" s="221" t="s">
        <v>6078</v>
      </c>
      <c r="O138" s="220"/>
    </row>
    <row r="139" customHeight="1" spans="1:15">
      <c r="A139" s="664" t="s">
        <v>6079</v>
      </c>
      <c r="B139" s="222" t="s">
        <v>6080</v>
      </c>
      <c r="C139" s="222" t="s">
        <v>6081</v>
      </c>
      <c r="D139" s="222" t="s">
        <v>280</v>
      </c>
      <c r="E139" s="222" t="s">
        <v>199</v>
      </c>
      <c r="F139" s="222" t="s">
        <v>5561</v>
      </c>
      <c r="G139" s="222" t="s">
        <v>5561</v>
      </c>
      <c r="H139" s="222">
        <v>80</v>
      </c>
      <c r="I139" s="222" t="s">
        <v>5753</v>
      </c>
      <c r="J139" s="222">
        <v>15</v>
      </c>
      <c r="K139" s="222">
        <v>5</v>
      </c>
      <c r="L139" s="222">
        <v>3</v>
      </c>
      <c r="M139" s="222">
        <v>0</v>
      </c>
      <c r="N139" s="223" t="s">
        <v>6082</v>
      </c>
      <c r="O139" s="222"/>
    </row>
    <row r="140" customHeight="1" spans="1:15">
      <c r="A140" s="665" t="s">
        <v>6083</v>
      </c>
      <c r="B140" s="220" t="s">
        <v>6084</v>
      </c>
      <c r="C140" s="220" t="s">
        <v>6085</v>
      </c>
      <c r="D140" s="220" t="s">
        <v>262</v>
      </c>
      <c r="E140" s="220" t="s">
        <v>199</v>
      </c>
      <c r="F140" s="220" t="s">
        <v>5561</v>
      </c>
      <c r="G140" s="220" t="s">
        <v>5625</v>
      </c>
      <c r="H140" s="220" t="s">
        <v>5561</v>
      </c>
      <c r="I140" s="220" t="s">
        <v>5561</v>
      </c>
      <c r="J140" s="220">
        <v>5</v>
      </c>
      <c r="K140" s="220">
        <v>6</v>
      </c>
      <c r="L140" s="220" t="s">
        <v>5562</v>
      </c>
      <c r="M140" s="220">
        <v>0</v>
      </c>
      <c r="N140" s="221" t="s">
        <v>6086</v>
      </c>
      <c r="O140" s="220" t="s">
        <v>5960</v>
      </c>
    </row>
    <row r="141" customHeight="1" spans="1:15">
      <c r="A141" s="664" t="s">
        <v>6087</v>
      </c>
      <c r="B141" s="222" t="s">
        <v>6088</v>
      </c>
      <c r="C141" s="222" t="s">
        <v>6089</v>
      </c>
      <c r="D141" s="222" t="s">
        <v>263</v>
      </c>
      <c r="E141" s="222" t="s">
        <v>5490</v>
      </c>
      <c r="F141" s="222">
        <v>130</v>
      </c>
      <c r="G141" s="222" t="s">
        <v>6065</v>
      </c>
      <c r="H141" s="222">
        <v>90</v>
      </c>
      <c r="I141" s="222" t="s">
        <v>5665</v>
      </c>
      <c r="J141" s="222">
        <v>10</v>
      </c>
      <c r="K141" s="222">
        <v>7</v>
      </c>
      <c r="L141" s="222" t="s">
        <v>5493</v>
      </c>
      <c r="M141" s="222">
        <v>0</v>
      </c>
      <c r="N141" s="223" t="s">
        <v>6090</v>
      </c>
      <c r="O141" s="231" t="s">
        <v>5627</v>
      </c>
    </row>
    <row r="142" customHeight="1" spans="1:15">
      <c r="A142" s="665" t="s">
        <v>6091</v>
      </c>
      <c r="B142" s="220" t="s">
        <v>6092</v>
      </c>
      <c r="C142" s="220" t="s">
        <v>6093</v>
      </c>
      <c r="D142" s="220" t="s">
        <v>262</v>
      </c>
      <c r="E142" s="220" t="s">
        <v>199</v>
      </c>
      <c r="F142" s="220" t="s">
        <v>5561</v>
      </c>
      <c r="G142" s="220" t="s">
        <v>5561</v>
      </c>
      <c r="H142" s="220">
        <v>100</v>
      </c>
      <c r="I142" s="220" t="s">
        <v>5492</v>
      </c>
      <c r="J142" s="220">
        <v>30</v>
      </c>
      <c r="K142" s="220">
        <v>5</v>
      </c>
      <c r="L142" s="220">
        <v>2</v>
      </c>
      <c r="M142" s="220">
        <v>0</v>
      </c>
      <c r="N142" s="221" t="s">
        <v>6094</v>
      </c>
      <c r="O142" s="220"/>
    </row>
    <row r="143" customHeight="1" spans="1:15">
      <c r="A143" s="664" t="s">
        <v>6095</v>
      </c>
      <c r="B143" s="222" t="s">
        <v>6096</v>
      </c>
      <c r="C143" s="222" t="s">
        <v>6097</v>
      </c>
      <c r="D143" s="222" t="s">
        <v>280</v>
      </c>
      <c r="E143" s="222" t="s">
        <v>5556</v>
      </c>
      <c r="F143" s="222">
        <v>100</v>
      </c>
      <c r="G143" s="222" t="s">
        <v>5625</v>
      </c>
      <c r="H143" s="222">
        <v>100</v>
      </c>
      <c r="I143" s="222" t="s">
        <v>5492</v>
      </c>
      <c r="J143" s="222">
        <v>15</v>
      </c>
      <c r="K143" s="222">
        <v>7</v>
      </c>
      <c r="L143" s="222">
        <v>5</v>
      </c>
      <c r="M143" s="222">
        <v>0</v>
      </c>
      <c r="N143" s="223" t="s">
        <v>6098</v>
      </c>
      <c r="O143" s="222" t="s">
        <v>5817</v>
      </c>
    </row>
    <row r="144" customHeight="1" spans="1:15">
      <c r="A144" s="665" t="s">
        <v>6099</v>
      </c>
      <c r="B144" s="220" t="s">
        <v>6100</v>
      </c>
      <c r="C144" s="220" t="s">
        <v>6101</v>
      </c>
      <c r="D144" s="220" t="s">
        <v>265</v>
      </c>
      <c r="E144" s="220" t="s">
        <v>199</v>
      </c>
      <c r="F144" s="220" t="s">
        <v>5561</v>
      </c>
      <c r="G144" s="220" t="s">
        <v>5561</v>
      </c>
      <c r="H144" s="220">
        <v>90</v>
      </c>
      <c r="I144" s="220" t="s">
        <v>5665</v>
      </c>
      <c r="J144" s="220">
        <v>40</v>
      </c>
      <c r="K144" s="220">
        <v>5</v>
      </c>
      <c r="L144" s="220">
        <v>3</v>
      </c>
      <c r="M144" s="220">
        <v>0</v>
      </c>
      <c r="N144" s="221" t="s">
        <v>6102</v>
      </c>
      <c r="O144" s="220"/>
    </row>
    <row r="145" customHeight="1" spans="1:15">
      <c r="A145" s="664" t="s">
        <v>6103</v>
      </c>
      <c r="B145" s="222" t="s">
        <v>6104</v>
      </c>
      <c r="C145" s="222" t="s">
        <v>6105</v>
      </c>
      <c r="D145" s="222" t="s">
        <v>262</v>
      </c>
      <c r="E145" s="222" t="s">
        <v>5490</v>
      </c>
      <c r="F145" s="222">
        <v>15</v>
      </c>
      <c r="G145" s="222" t="s">
        <v>5504</v>
      </c>
      <c r="H145" s="222">
        <v>85</v>
      </c>
      <c r="I145" s="222" t="s">
        <v>5505</v>
      </c>
      <c r="J145" s="222">
        <v>20</v>
      </c>
      <c r="K145" s="222">
        <v>5</v>
      </c>
      <c r="L145" s="222">
        <v>3</v>
      </c>
      <c r="M145" s="222">
        <v>0</v>
      </c>
      <c r="N145" s="223" t="s">
        <v>6106</v>
      </c>
      <c r="O145" s="231" t="s">
        <v>6107</v>
      </c>
    </row>
    <row r="146" customHeight="1" spans="1:15">
      <c r="A146" s="665" t="s">
        <v>6108</v>
      </c>
      <c r="B146" s="220" t="s">
        <v>6109</v>
      </c>
      <c r="C146" s="220" t="s">
        <v>6110</v>
      </c>
      <c r="D146" s="220" t="s">
        <v>268</v>
      </c>
      <c r="E146" s="220" t="s">
        <v>5490</v>
      </c>
      <c r="F146" s="220">
        <v>80</v>
      </c>
      <c r="G146" s="220" t="s">
        <v>5516</v>
      </c>
      <c r="H146" s="220">
        <v>100</v>
      </c>
      <c r="I146" s="220" t="s">
        <v>5492</v>
      </c>
      <c r="J146" s="220">
        <v>10</v>
      </c>
      <c r="K146" s="220">
        <v>7</v>
      </c>
      <c r="L146" s="220" t="s">
        <v>5493</v>
      </c>
      <c r="M146" s="220">
        <v>0</v>
      </c>
      <c r="N146" s="221" t="s">
        <v>6111</v>
      </c>
      <c r="O146" s="230" t="s">
        <v>6112</v>
      </c>
    </row>
    <row r="147" customHeight="1" spans="1:15">
      <c r="A147" s="665" t="s">
        <v>6113</v>
      </c>
      <c r="B147" s="220"/>
      <c r="C147" s="220" t="s">
        <v>6114</v>
      </c>
      <c r="D147" s="220" t="s">
        <v>268</v>
      </c>
      <c r="E147" s="220" t="s">
        <v>5490</v>
      </c>
      <c r="F147" s="220">
        <v>80</v>
      </c>
      <c r="G147" s="220" t="s">
        <v>5516</v>
      </c>
      <c r="H147" s="220">
        <v>100</v>
      </c>
      <c r="I147" s="220" t="s">
        <v>5492</v>
      </c>
      <c r="J147" s="220">
        <v>10</v>
      </c>
      <c r="K147" s="220">
        <v>7</v>
      </c>
      <c r="L147" s="220" t="s">
        <v>5493</v>
      </c>
      <c r="M147" s="220">
        <v>0</v>
      </c>
      <c r="N147" s="221" t="s">
        <v>6111</v>
      </c>
      <c r="O147" s="230" t="s">
        <v>6112</v>
      </c>
    </row>
    <row r="148" customHeight="1" spans="1:15">
      <c r="A148" s="664" t="s">
        <v>6115</v>
      </c>
      <c r="B148" s="222" t="s">
        <v>6116</v>
      </c>
      <c r="C148" s="222" t="s">
        <v>6117</v>
      </c>
      <c r="D148" s="222" t="s">
        <v>262</v>
      </c>
      <c r="E148" s="222" t="s">
        <v>199</v>
      </c>
      <c r="F148" s="222" t="s">
        <v>5561</v>
      </c>
      <c r="G148" s="222" t="s">
        <v>5561</v>
      </c>
      <c r="H148" s="222">
        <v>75</v>
      </c>
      <c r="I148" s="222" t="s">
        <v>5599</v>
      </c>
      <c r="J148" s="222">
        <v>10</v>
      </c>
      <c r="K148" s="222">
        <v>5</v>
      </c>
      <c r="L148" s="222" t="s">
        <v>5493</v>
      </c>
      <c r="M148" s="222">
        <v>0</v>
      </c>
      <c r="N148" s="223" t="s">
        <v>6118</v>
      </c>
      <c r="O148" s="222"/>
    </row>
    <row r="149" customHeight="1" spans="1:15">
      <c r="A149" s="665" t="s">
        <v>6119</v>
      </c>
      <c r="B149" s="220" t="s">
        <v>6120</v>
      </c>
      <c r="C149" s="220" t="s">
        <v>6121</v>
      </c>
      <c r="D149" s="220" t="s">
        <v>264</v>
      </c>
      <c r="E149" s="220" t="s">
        <v>5490</v>
      </c>
      <c r="F149" s="220">
        <v>140</v>
      </c>
      <c r="G149" s="220" t="s">
        <v>6122</v>
      </c>
      <c r="H149" s="220">
        <v>90</v>
      </c>
      <c r="I149" s="220" t="s">
        <v>5665</v>
      </c>
      <c r="J149" s="220">
        <v>5</v>
      </c>
      <c r="K149" s="220">
        <v>8</v>
      </c>
      <c r="L149" s="220" t="s">
        <v>5493</v>
      </c>
      <c r="M149" s="220">
        <v>0</v>
      </c>
      <c r="N149" s="221" t="s">
        <v>6123</v>
      </c>
      <c r="O149" s="220" t="s">
        <v>5687</v>
      </c>
    </row>
    <row r="150" customHeight="1" spans="1:15">
      <c r="A150" s="664" t="s">
        <v>1305</v>
      </c>
      <c r="B150" s="222" t="s">
        <v>6124</v>
      </c>
      <c r="C150" s="222" t="s">
        <v>6125</v>
      </c>
      <c r="D150" s="222" t="s">
        <v>262</v>
      </c>
      <c r="E150" s="222" t="s">
        <v>199</v>
      </c>
      <c r="F150" s="222" t="s">
        <v>5561</v>
      </c>
      <c r="G150" s="222" t="s">
        <v>5561</v>
      </c>
      <c r="H150" s="222" t="s">
        <v>5561</v>
      </c>
      <c r="I150" s="222" t="s">
        <v>5561</v>
      </c>
      <c r="J150" s="222">
        <v>10</v>
      </c>
      <c r="K150" s="222">
        <v>1</v>
      </c>
      <c r="L150" s="222" t="s">
        <v>5562</v>
      </c>
      <c r="M150" s="222">
        <v>0</v>
      </c>
      <c r="N150" s="223" t="s">
        <v>6126</v>
      </c>
      <c r="O150" s="222"/>
    </row>
    <row r="151" customHeight="1" spans="1:15">
      <c r="A151" s="665" t="s">
        <v>6127</v>
      </c>
      <c r="B151" s="220" t="s">
        <v>6128</v>
      </c>
      <c r="C151" s="220" t="s">
        <v>6129</v>
      </c>
      <c r="D151" s="220" t="s">
        <v>277</v>
      </c>
      <c r="E151" s="220" t="s">
        <v>5556</v>
      </c>
      <c r="F151" s="220">
        <v>40</v>
      </c>
      <c r="G151" s="220" t="s">
        <v>5491</v>
      </c>
      <c r="H151" s="220">
        <v>100</v>
      </c>
      <c r="I151" s="220" t="s">
        <v>5492</v>
      </c>
      <c r="J151" s="220">
        <v>30</v>
      </c>
      <c r="K151" s="220">
        <v>3</v>
      </c>
      <c r="L151" s="220">
        <v>2</v>
      </c>
      <c r="M151" s="220">
        <v>0</v>
      </c>
      <c r="N151" s="221" t="s">
        <v>6130</v>
      </c>
      <c r="O151" s="220" t="s">
        <v>5687</v>
      </c>
    </row>
    <row r="152" customHeight="1" spans="1:15">
      <c r="A152" s="664" t="s">
        <v>6131</v>
      </c>
      <c r="B152" s="222" t="s">
        <v>6132</v>
      </c>
      <c r="C152" s="222" t="s">
        <v>6133</v>
      </c>
      <c r="D152" s="222" t="s">
        <v>262</v>
      </c>
      <c r="E152" s="222" t="s">
        <v>5490</v>
      </c>
      <c r="F152" s="222">
        <v>70</v>
      </c>
      <c r="G152" s="222" t="s">
        <v>5639</v>
      </c>
      <c r="H152" s="222">
        <v>100</v>
      </c>
      <c r="I152" s="222" t="s">
        <v>5492</v>
      </c>
      <c r="J152" s="222">
        <v>10</v>
      </c>
      <c r="K152" s="222">
        <v>6</v>
      </c>
      <c r="L152" s="222" t="s">
        <v>5493</v>
      </c>
      <c r="M152" s="222">
        <v>0</v>
      </c>
      <c r="N152" s="223" t="s">
        <v>6134</v>
      </c>
      <c r="O152" s="231" t="s">
        <v>5527</v>
      </c>
    </row>
    <row r="153" customHeight="1" spans="1:15">
      <c r="A153" s="665" t="s">
        <v>6135</v>
      </c>
      <c r="B153" s="220" t="s">
        <v>6136</v>
      </c>
      <c r="C153" s="220" t="s">
        <v>6137</v>
      </c>
      <c r="D153" s="220" t="s">
        <v>278</v>
      </c>
      <c r="E153" s="220" t="s">
        <v>199</v>
      </c>
      <c r="F153" s="220" t="s">
        <v>5561</v>
      </c>
      <c r="G153" s="220" t="s">
        <v>5561</v>
      </c>
      <c r="H153" s="220">
        <v>100</v>
      </c>
      <c r="I153" s="220" t="s">
        <v>5492</v>
      </c>
      <c r="J153" s="220">
        <v>15</v>
      </c>
      <c r="K153" s="220">
        <v>6</v>
      </c>
      <c r="L153" s="220">
        <v>2</v>
      </c>
      <c r="M153" s="220">
        <v>0</v>
      </c>
      <c r="N153" s="221" t="s">
        <v>6138</v>
      </c>
      <c r="O153" s="220" t="s">
        <v>5844</v>
      </c>
    </row>
    <row r="154" customHeight="1" spans="1:15">
      <c r="A154" s="664" t="s">
        <v>6139</v>
      </c>
      <c r="B154" s="222" t="s">
        <v>6140</v>
      </c>
      <c r="C154" s="222" t="s">
        <v>6141</v>
      </c>
      <c r="D154" s="222" t="s">
        <v>262</v>
      </c>
      <c r="E154" s="222" t="s">
        <v>199</v>
      </c>
      <c r="F154" s="222" t="s">
        <v>5561</v>
      </c>
      <c r="G154" s="222" t="s">
        <v>5561</v>
      </c>
      <c r="H154" s="222">
        <v>100</v>
      </c>
      <c r="I154" s="222" t="s">
        <v>5492</v>
      </c>
      <c r="J154" s="222">
        <v>20</v>
      </c>
      <c r="K154" s="222">
        <v>5</v>
      </c>
      <c r="L154" s="222">
        <v>3</v>
      </c>
      <c r="M154" s="222">
        <v>0</v>
      </c>
      <c r="N154" s="223" t="s">
        <v>6142</v>
      </c>
      <c r="O154" s="222"/>
    </row>
    <row r="155" customHeight="1" spans="1:15">
      <c r="A155" s="665" t="s">
        <v>6143</v>
      </c>
      <c r="B155" s="220" t="s">
        <v>6144</v>
      </c>
      <c r="C155" s="220" t="s">
        <v>6145</v>
      </c>
      <c r="D155" s="220" t="s">
        <v>280</v>
      </c>
      <c r="E155" s="220" t="s">
        <v>5556</v>
      </c>
      <c r="F155" s="220" t="s">
        <v>199</v>
      </c>
      <c r="G155" s="220" t="s">
        <v>5726</v>
      </c>
      <c r="H155" s="220">
        <v>100</v>
      </c>
      <c r="I155" s="220" t="s">
        <v>5492</v>
      </c>
      <c r="J155" s="220">
        <v>15</v>
      </c>
      <c r="K155" s="220">
        <v>6</v>
      </c>
      <c r="L155" s="220">
        <v>4</v>
      </c>
      <c r="M155" s="220">
        <v>0</v>
      </c>
      <c r="N155" s="221" t="s">
        <v>6146</v>
      </c>
      <c r="O155" s="220"/>
    </row>
    <row r="156" customHeight="1" spans="1:15">
      <c r="A156" s="664" t="s">
        <v>6147</v>
      </c>
      <c r="B156" s="222" t="s">
        <v>6148</v>
      </c>
      <c r="C156" s="222" t="s">
        <v>6149</v>
      </c>
      <c r="D156" s="222" t="s">
        <v>262</v>
      </c>
      <c r="E156" s="222" t="s">
        <v>199</v>
      </c>
      <c r="F156" s="222" t="s">
        <v>5561</v>
      </c>
      <c r="G156" s="222" t="s">
        <v>5561</v>
      </c>
      <c r="H156" s="222" t="s">
        <v>5561</v>
      </c>
      <c r="I156" s="222" t="s">
        <v>5561</v>
      </c>
      <c r="J156" s="222">
        <v>40</v>
      </c>
      <c r="K156" s="222">
        <v>1</v>
      </c>
      <c r="L156" s="222" t="s">
        <v>5562</v>
      </c>
      <c r="M156" s="222">
        <v>0</v>
      </c>
      <c r="N156" s="223" t="s">
        <v>6150</v>
      </c>
      <c r="O156" s="222"/>
    </row>
    <row r="157" customHeight="1" spans="1:15">
      <c r="A157" s="665" t="s">
        <v>6151</v>
      </c>
      <c r="B157" s="220" t="s">
        <v>6152</v>
      </c>
      <c r="C157" s="220" t="s">
        <v>6153</v>
      </c>
      <c r="D157" s="220" t="s">
        <v>265</v>
      </c>
      <c r="E157" s="220" t="s">
        <v>199</v>
      </c>
      <c r="F157" s="220" t="s">
        <v>5561</v>
      </c>
      <c r="G157" s="220" t="s">
        <v>5561</v>
      </c>
      <c r="H157" s="220" t="s">
        <v>5561</v>
      </c>
      <c r="I157" s="220" t="s">
        <v>5561</v>
      </c>
      <c r="J157" s="220">
        <v>20</v>
      </c>
      <c r="K157" s="220">
        <v>6</v>
      </c>
      <c r="L157" s="220" t="s">
        <v>5562</v>
      </c>
      <c r="M157" s="220">
        <v>0</v>
      </c>
      <c r="N157" s="221" t="s">
        <v>6154</v>
      </c>
      <c r="O157" s="220"/>
    </row>
    <row r="158" customHeight="1" spans="1:15">
      <c r="A158" s="664" t="s">
        <v>6155</v>
      </c>
      <c r="B158" s="222" t="s">
        <v>6156</v>
      </c>
      <c r="C158" s="222" t="s">
        <v>6157</v>
      </c>
      <c r="D158" s="222" t="s">
        <v>277</v>
      </c>
      <c r="E158" s="222" t="s">
        <v>5490</v>
      </c>
      <c r="F158" s="222">
        <v>100</v>
      </c>
      <c r="G158" s="222" t="s">
        <v>5625</v>
      </c>
      <c r="H158" s="222">
        <v>90</v>
      </c>
      <c r="I158" s="222" t="s">
        <v>5665</v>
      </c>
      <c r="J158" s="222">
        <v>10</v>
      </c>
      <c r="K158" s="222">
        <v>7</v>
      </c>
      <c r="L158" s="222" t="s">
        <v>5493</v>
      </c>
      <c r="M158" s="222">
        <v>0</v>
      </c>
      <c r="N158" s="223" t="s">
        <v>6158</v>
      </c>
      <c r="O158" s="222" t="s">
        <v>5495</v>
      </c>
    </row>
    <row r="159" customHeight="1" spans="1:15">
      <c r="A159" s="665" t="s">
        <v>6159</v>
      </c>
      <c r="B159" s="220" t="s">
        <v>6160</v>
      </c>
      <c r="C159" s="220" t="s">
        <v>6161</v>
      </c>
      <c r="D159" s="220" t="s">
        <v>262</v>
      </c>
      <c r="E159" s="220" t="s">
        <v>5490</v>
      </c>
      <c r="F159" s="220">
        <v>250</v>
      </c>
      <c r="G159" s="220" t="s">
        <v>6162</v>
      </c>
      <c r="H159" s="220">
        <v>100</v>
      </c>
      <c r="I159" s="220" t="s">
        <v>5492</v>
      </c>
      <c r="J159" s="220">
        <v>5</v>
      </c>
      <c r="K159" s="220">
        <v>7</v>
      </c>
      <c r="L159" s="220">
        <v>6</v>
      </c>
      <c r="M159" s="220">
        <v>0</v>
      </c>
      <c r="N159" s="221" t="s">
        <v>6163</v>
      </c>
      <c r="O159" s="220" t="s">
        <v>6022</v>
      </c>
    </row>
    <row r="160" customHeight="1" spans="1:15">
      <c r="A160" s="664" t="s">
        <v>6164</v>
      </c>
      <c r="B160" s="222" t="s">
        <v>6165</v>
      </c>
      <c r="C160" s="222" t="s">
        <v>6166</v>
      </c>
      <c r="D160" s="222" t="s">
        <v>262</v>
      </c>
      <c r="E160" s="222" t="s">
        <v>5490</v>
      </c>
      <c r="F160" s="222">
        <v>18</v>
      </c>
      <c r="G160" s="222" t="s">
        <v>5504</v>
      </c>
      <c r="H160" s="222">
        <v>80</v>
      </c>
      <c r="I160" s="222" t="s">
        <v>5753</v>
      </c>
      <c r="J160" s="222">
        <v>15</v>
      </c>
      <c r="K160" s="222">
        <v>5</v>
      </c>
      <c r="L160" s="222" t="s">
        <v>5493</v>
      </c>
      <c r="M160" s="222">
        <v>0</v>
      </c>
      <c r="N160" s="223" t="s">
        <v>6167</v>
      </c>
      <c r="O160" s="231" t="s">
        <v>5507</v>
      </c>
    </row>
    <row r="161" customHeight="1" spans="1:15">
      <c r="A161" s="665" t="s">
        <v>6168</v>
      </c>
      <c r="B161" s="220" t="s">
        <v>6169</v>
      </c>
      <c r="C161" s="220" t="s">
        <v>6170</v>
      </c>
      <c r="D161" s="220" t="s">
        <v>266</v>
      </c>
      <c r="E161" s="220" t="s">
        <v>5490</v>
      </c>
      <c r="F161" s="220">
        <v>50</v>
      </c>
      <c r="G161" s="220" t="s">
        <v>5499</v>
      </c>
      <c r="H161" s="220">
        <v>90</v>
      </c>
      <c r="I161" s="220" t="s">
        <v>5665</v>
      </c>
      <c r="J161" s="220">
        <v>10</v>
      </c>
      <c r="K161" s="220">
        <v>6</v>
      </c>
      <c r="L161" s="220">
        <v>3</v>
      </c>
      <c r="M161" s="220">
        <v>0</v>
      </c>
      <c r="N161" s="221" t="s">
        <v>6171</v>
      </c>
      <c r="O161" s="220" t="s">
        <v>1005</v>
      </c>
    </row>
    <row r="162" customHeight="1" spans="1:15">
      <c r="A162" s="664" t="s">
        <v>6172</v>
      </c>
      <c r="B162" s="222" t="s">
        <v>6173</v>
      </c>
      <c r="C162" s="222" t="s">
        <v>6174</v>
      </c>
      <c r="D162" s="222" t="s">
        <v>280</v>
      </c>
      <c r="E162" s="222" t="s">
        <v>199</v>
      </c>
      <c r="F162" s="222" t="s">
        <v>5561</v>
      </c>
      <c r="G162" s="222" t="s">
        <v>5561</v>
      </c>
      <c r="H162" s="222" t="s">
        <v>5561</v>
      </c>
      <c r="I162" s="222" t="s">
        <v>5561</v>
      </c>
      <c r="J162" s="222">
        <v>5</v>
      </c>
      <c r="K162" s="222">
        <v>6</v>
      </c>
      <c r="L162" s="222" t="s">
        <v>5562</v>
      </c>
      <c r="M162" s="222">
        <v>0</v>
      </c>
      <c r="N162" s="223" t="s">
        <v>6175</v>
      </c>
      <c r="O162" s="222" t="s">
        <v>5960</v>
      </c>
    </row>
    <row r="163" customHeight="1" spans="1:15">
      <c r="A163" s="665" t="s">
        <v>6176</v>
      </c>
      <c r="B163" s="220" t="s">
        <v>6177</v>
      </c>
      <c r="C163" s="220" t="s">
        <v>6178</v>
      </c>
      <c r="D163" s="220" t="s">
        <v>267</v>
      </c>
      <c r="E163" s="220" t="s">
        <v>5490</v>
      </c>
      <c r="F163" s="220">
        <v>75</v>
      </c>
      <c r="G163" s="220" t="s">
        <v>5525</v>
      </c>
      <c r="H163" s="220">
        <v>90</v>
      </c>
      <c r="I163" s="220" t="s">
        <v>5665</v>
      </c>
      <c r="J163" s="220">
        <v>10</v>
      </c>
      <c r="K163" s="220">
        <v>6</v>
      </c>
      <c r="L163" s="220">
        <v>2</v>
      </c>
      <c r="M163" s="220">
        <v>0</v>
      </c>
      <c r="N163" s="221" t="s">
        <v>6179</v>
      </c>
      <c r="O163" s="220" t="s">
        <v>5687</v>
      </c>
    </row>
    <row r="164" customHeight="1" spans="1:15">
      <c r="A164" s="664" t="s">
        <v>6180</v>
      </c>
      <c r="B164" s="222" t="s">
        <v>6181</v>
      </c>
      <c r="C164" s="222" t="s">
        <v>6182</v>
      </c>
      <c r="D164" s="222" t="s">
        <v>262</v>
      </c>
      <c r="E164" s="222" t="s">
        <v>5490</v>
      </c>
      <c r="F164" s="222">
        <v>80</v>
      </c>
      <c r="G164" s="222" t="s">
        <v>5516</v>
      </c>
      <c r="H164" s="222">
        <v>90</v>
      </c>
      <c r="I164" s="222" t="s">
        <v>5665</v>
      </c>
      <c r="J164" s="222">
        <v>15</v>
      </c>
      <c r="K164" s="222">
        <v>6</v>
      </c>
      <c r="L164" s="222" t="s">
        <v>5493</v>
      </c>
      <c r="M164" s="222">
        <v>0</v>
      </c>
      <c r="N164" s="223" t="s">
        <v>6183</v>
      </c>
      <c r="O164" s="231" t="s">
        <v>5705</v>
      </c>
    </row>
    <row r="165" customHeight="1" spans="1:15">
      <c r="A165" s="664" t="s">
        <v>6184</v>
      </c>
      <c r="B165" s="222"/>
      <c r="C165" s="222" t="s">
        <v>6185</v>
      </c>
      <c r="D165" s="222" t="s">
        <v>262</v>
      </c>
      <c r="E165" s="222" t="s">
        <v>5490</v>
      </c>
      <c r="F165" s="222">
        <v>80</v>
      </c>
      <c r="G165" s="222" t="s">
        <v>5516</v>
      </c>
      <c r="H165" s="222">
        <v>90</v>
      </c>
      <c r="I165" s="222" t="s">
        <v>5665</v>
      </c>
      <c r="J165" s="222">
        <v>15</v>
      </c>
      <c r="K165" s="222">
        <v>6</v>
      </c>
      <c r="L165" s="222" t="s">
        <v>5493</v>
      </c>
      <c r="M165" s="222">
        <v>0</v>
      </c>
      <c r="N165" s="223" t="s">
        <v>6183</v>
      </c>
      <c r="O165" s="231" t="s">
        <v>5705</v>
      </c>
    </row>
    <row r="166" customHeight="1" spans="1:15">
      <c r="A166" s="665" t="s">
        <v>6186</v>
      </c>
      <c r="B166" s="220" t="s">
        <v>6187</v>
      </c>
      <c r="C166" s="220" t="s">
        <v>6188</v>
      </c>
      <c r="D166" s="220" t="s">
        <v>262</v>
      </c>
      <c r="E166" s="220" t="s">
        <v>199</v>
      </c>
      <c r="F166" s="220" t="s">
        <v>5561</v>
      </c>
      <c r="G166" s="220" t="s">
        <v>5561</v>
      </c>
      <c r="H166" s="220" t="s">
        <v>5561</v>
      </c>
      <c r="I166" s="220" t="s">
        <v>5561</v>
      </c>
      <c r="J166" s="220">
        <v>30</v>
      </c>
      <c r="K166" s="220">
        <v>3</v>
      </c>
      <c r="L166" s="220" t="s">
        <v>5562</v>
      </c>
      <c r="M166" s="220">
        <v>0</v>
      </c>
      <c r="N166" s="221" t="s">
        <v>6189</v>
      </c>
      <c r="O166" s="220"/>
    </row>
    <row r="167" customHeight="1" spans="1:15">
      <c r="A167" s="664" t="s">
        <v>6190</v>
      </c>
      <c r="B167" s="222" t="s">
        <v>6191</v>
      </c>
      <c r="C167" s="222" t="s">
        <v>6192</v>
      </c>
      <c r="D167" s="222" t="s">
        <v>262</v>
      </c>
      <c r="E167" s="222" t="s">
        <v>199</v>
      </c>
      <c r="F167" s="222" t="s">
        <v>5561</v>
      </c>
      <c r="G167" s="222" t="s">
        <v>5561</v>
      </c>
      <c r="H167" s="222" t="s">
        <v>5561</v>
      </c>
      <c r="I167" s="222" t="s">
        <v>5561</v>
      </c>
      <c r="J167" s="222">
        <v>30</v>
      </c>
      <c r="K167" s="222">
        <v>3</v>
      </c>
      <c r="L167" s="222" t="s">
        <v>5562</v>
      </c>
      <c r="M167" s="222">
        <v>0</v>
      </c>
      <c r="N167" s="223" t="s">
        <v>6193</v>
      </c>
      <c r="O167" s="222"/>
    </row>
    <row r="168" customHeight="1" spans="1:15">
      <c r="A168" s="665" t="s">
        <v>6194</v>
      </c>
      <c r="B168" s="220" t="s">
        <v>6195</v>
      </c>
      <c r="C168" s="220" t="s">
        <v>6196</v>
      </c>
      <c r="D168" s="220" t="s">
        <v>262</v>
      </c>
      <c r="E168" s="220" t="s">
        <v>5556</v>
      </c>
      <c r="F168" s="220">
        <v>80</v>
      </c>
      <c r="G168" s="220" t="s">
        <v>5516</v>
      </c>
      <c r="H168" s="220">
        <v>100</v>
      </c>
      <c r="I168" s="220" t="s">
        <v>5492</v>
      </c>
      <c r="J168" s="220">
        <v>10</v>
      </c>
      <c r="K168" s="220">
        <v>7</v>
      </c>
      <c r="L168" s="220">
        <v>4</v>
      </c>
      <c r="M168" s="220">
        <v>0</v>
      </c>
      <c r="N168" s="221" t="s">
        <v>6197</v>
      </c>
      <c r="O168" s="220" t="s">
        <v>5687</v>
      </c>
    </row>
    <row r="169" customHeight="1" spans="1:15">
      <c r="A169" s="664" t="s">
        <v>6198</v>
      </c>
      <c r="B169" s="222" t="s">
        <v>6199</v>
      </c>
      <c r="C169" s="222" t="s">
        <v>6200</v>
      </c>
      <c r="D169" s="222" t="s">
        <v>262</v>
      </c>
      <c r="E169" s="222" t="s">
        <v>5490</v>
      </c>
      <c r="F169" s="222" t="s">
        <v>199</v>
      </c>
      <c r="G169" s="222"/>
      <c r="H169" s="222">
        <v>90</v>
      </c>
      <c r="I169" s="222" t="s">
        <v>5665</v>
      </c>
      <c r="J169" s="222">
        <v>10</v>
      </c>
      <c r="K169" s="222">
        <v>7</v>
      </c>
      <c r="L169" s="222" t="s">
        <v>5493</v>
      </c>
      <c r="M169" s="222">
        <v>0</v>
      </c>
      <c r="N169" s="223" t="s">
        <v>6201</v>
      </c>
      <c r="O169" s="222" t="s">
        <v>5495</v>
      </c>
    </row>
    <row r="170" customHeight="1" spans="1:15">
      <c r="A170" s="665" t="s">
        <v>6202</v>
      </c>
      <c r="B170" s="220" t="s">
        <v>6203</v>
      </c>
      <c r="C170" s="220" t="s">
        <v>6204</v>
      </c>
      <c r="D170" s="220" t="s">
        <v>262</v>
      </c>
      <c r="E170" s="220" t="s">
        <v>5490</v>
      </c>
      <c r="F170" s="220">
        <v>70</v>
      </c>
      <c r="G170" s="220" t="s">
        <v>5639</v>
      </c>
      <c r="H170" s="220">
        <v>100</v>
      </c>
      <c r="I170" s="220" t="s">
        <v>5492</v>
      </c>
      <c r="J170" s="220">
        <v>20</v>
      </c>
      <c r="K170" s="220">
        <v>6</v>
      </c>
      <c r="L170" s="220" t="s">
        <v>5493</v>
      </c>
      <c r="M170" s="220">
        <v>0</v>
      </c>
      <c r="N170" s="221" t="s">
        <v>6205</v>
      </c>
      <c r="O170" s="230" t="s">
        <v>5570</v>
      </c>
    </row>
    <row r="171" customHeight="1" spans="1:15">
      <c r="A171" s="664" t="s">
        <v>6206</v>
      </c>
      <c r="B171" s="222" t="s">
        <v>6207</v>
      </c>
      <c r="C171" s="222" t="s">
        <v>6208</v>
      </c>
      <c r="D171" s="222" t="s">
        <v>262</v>
      </c>
      <c r="E171" s="222" t="s">
        <v>199</v>
      </c>
      <c r="F171" s="222" t="s">
        <v>5561</v>
      </c>
      <c r="G171" s="222" t="s">
        <v>5561</v>
      </c>
      <c r="H171" s="222" t="s">
        <v>5561</v>
      </c>
      <c r="I171" s="222" t="s">
        <v>5561</v>
      </c>
      <c r="J171" s="222">
        <v>10</v>
      </c>
      <c r="K171" s="222">
        <v>6</v>
      </c>
      <c r="L171" s="222" t="s">
        <v>5562</v>
      </c>
      <c r="M171" s="222">
        <v>0</v>
      </c>
      <c r="N171" s="223" t="s">
        <v>6209</v>
      </c>
      <c r="O171" s="222"/>
    </row>
    <row r="172" customHeight="1" spans="1:15">
      <c r="A172" s="665" t="s">
        <v>6210</v>
      </c>
      <c r="B172" s="220" t="s">
        <v>6211</v>
      </c>
      <c r="C172" s="220" t="s">
        <v>6212</v>
      </c>
      <c r="D172" s="220" t="s">
        <v>262</v>
      </c>
      <c r="E172" s="220" t="s">
        <v>5490</v>
      </c>
      <c r="F172" s="220">
        <v>50</v>
      </c>
      <c r="G172" s="220" t="s">
        <v>5499</v>
      </c>
      <c r="H172" s="220" t="s">
        <v>5561</v>
      </c>
      <c r="I172" s="220" t="s">
        <v>258</v>
      </c>
      <c r="J172" s="220" t="s">
        <v>5561</v>
      </c>
      <c r="K172" s="220">
        <v>0</v>
      </c>
      <c r="L172" s="220" t="s">
        <v>5493</v>
      </c>
      <c r="M172" s="220">
        <v>0</v>
      </c>
      <c r="N172" s="221" t="s">
        <v>6213</v>
      </c>
      <c r="O172" s="230" t="s">
        <v>5627</v>
      </c>
    </row>
    <row r="173" customHeight="1" spans="1:15">
      <c r="A173" s="664" t="s">
        <v>1874</v>
      </c>
      <c r="B173" s="222" t="s">
        <v>6214</v>
      </c>
      <c r="C173" s="222" t="s">
        <v>6215</v>
      </c>
      <c r="D173" s="222" t="s">
        <v>262</v>
      </c>
      <c r="E173" s="222" t="s">
        <v>199</v>
      </c>
      <c r="F173" s="222" t="s">
        <v>5561</v>
      </c>
      <c r="G173" s="222" t="s">
        <v>5561</v>
      </c>
      <c r="H173" s="222" t="s">
        <v>5561</v>
      </c>
      <c r="I173" s="222" t="s">
        <v>5561</v>
      </c>
      <c r="J173" s="222">
        <v>1</v>
      </c>
      <c r="K173" s="222">
        <v>1</v>
      </c>
      <c r="L173" s="222" t="s">
        <v>5562</v>
      </c>
      <c r="M173" s="222">
        <v>0</v>
      </c>
      <c r="N173" s="223" t="s">
        <v>6216</v>
      </c>
      <c r="O173" s="222"/>
    </row>
    <row r="174" customHeight="1" spans="1:15">
      <c r="A174" s="665" t="s">
        <v>6217</v>
      </c>
      <c r="B174" s="220" t="s">
        <v>6218</v>
      </c>
      <c r="C174" s="220" t="s">
        <v>6219</v>
      </c>
      <c r="D174" s="220" t="s">
        <v>263</v>
      </c>
      <c r="E174" s="220" t="s">
        <v>5490</v>
      </c>
      <c r="F174" s="220">
        <v>10</v>
      </c>
      <c r="G174" s="220" t="s">
        <v>6220</v>
      </c>
      <c r="H174" s="220">
        <v>90</v>
      </c>
      <c r="I174" s="220" t="s">
        <v>5665</v>
      </c>
      <c r="J174" s="220">
        <v>10</v>
      </c>
      <c r="K174" s="220">
        <v>5</v>
      </c>
      <c r="L174" s="220" t="s">
        <v>5493</v>
      </c>
      <c r="M174" s="220">
        <v>0</v>
      </c>
      <c r="N174" s="221" t="s">
        <v>6221</v>
      </c>
      <c r="O174" s="230" t="s">
        <v>5507</v>
      </c>
    </row>
    <row r="175" customHeight="1" spans="1:15">
      <c r="A175" s="664" t="s">
        <v>6222</v>
      </c>
      <c r="B175" s="222" t="s">
        <v>6223</v>
      </c>
      <c r="C175" s="222" t="s">
        <v>6224</v>
      </c>
      <c r="D175" s="222" t="s">
        <v>283</v>
      </c>
      <c r="E175" s="222" t="s">
        <v>5490</v>
      </c>
      <c r="F175" s="222">
        <v>60</v>
      </c>
      <c r="G175" s="222" t="s">
        <v>5581</v>
      </c>
      <c r="H175" s="222">
        <v>100</v>
      </c>
      <c r="I175" s="222" t="s">
        <v>5492</v>
      </c>
      <c r="J175" s="222">
        <v>25</v>
      </c>
      <c r="K175" s="222">
        <v>5</v>
      </c>
      <c r="L175" s="222" t="s">
        <v>5493</v>
      </c>
      <c r="M175" s="222">
        <v>0</v>
      </c>
      <c r="N175" s="223" t="s">
        <v>6225</v>
      </c>
      <c r="O175" s="222" t="s">
        <v>5495</v>
      </c>
    </row>
    <row r="176" customHeight="1" spans="1:15">
      <c r="A176" s="665" t="s">
        <v>6226</v>
      </c>
      <c r="B176" s="220" t="s">
        <v>6227</v>
      </c>
      <c r="C176" s="220" t="s">
        <v>6228</v>
      </c>
      <c r="D176" s="220" t="s">
        <v>268</v>
      </c>
      <c r="E176" s="220" t="s">
        <v>199</v>
      </c>
      <c r="F176" s="220" t="s">
        <v>5561</v>
      </c>
      <c r="G176" s="220" t="s">
        <v>5561</v>
      </c>
      <c r="H176" s="220" t="s">
        <v>5561</v>
      </c>
      <c r="I176" s="220" t="s">
        <v>5561</v>
      </c>
      <c r="J176" s="220">
        <v>10</v>
      </c>
      <c r="K176" s="220">
        <v>5</v>
      </c>
      <c r="L176" s="220">
        <v>3</v>
      </c>
      <c r="M176" s="220">
        <v>0</v>
      </c>
      <c r="N176" s="221" t="s">
        <v>6229</v>
      </c>
      <c r="O176" s="220"/>
    </row>
    <row r="177" customHeight="1" spans="1:15">
      <c r="A177" s="664" t="s">
        <v>6230</v>
      </c>
      <c r="B177" s="222" t="s">
        <v>6231</v>
      </c>
      <c r="C177" s="222" t="s">
        <v>6232</v>
      </c>
      <c r="D177" s="222" t="s">
        <v>262</v>
      </c>
      <c r="E177" s="222" t="s">
        <v>199</v>
      </c>
      <c r="F177" s="222" t="s">
        <v>5561</v>
      </c>
      <c r="G177" s="222" t="s">
        <v>5561</v>
      </c>
      <c r="H177" s="222" t="s">
        <v>5561</v>
      </c>
      <c r="I177" s="222" t="s">
        <v>5561</v>
      </c>
      <c r="J177" s="222">
        <v>5</v>
      </c>
      <c r="K177" s="222">
        <v>5</v>
      </c>
      <c r="L177" s="222" t="s">
        <v>5562</v>
      </c>
      <c r="M177" s="222">
        <v>0</v>
      </c>
      <c r="N177" s="223" t="s">
        <v>6233</v>
      </c>
      <c r="O177" s="222"/>
    </row>
    <row r="178" customHeight="1" spans="1:15">
      <c r="A178" s="665" t="s">
        <v>6234</v>
      </c>
      <c r="B178" s="220" t="s">
        <v>6235</v>
      </c>
      <c r="C178" s="220" t="s">
        <v>6236</v>
      </c>
      <c r="D178" s="220" t="s">
        <v>269</v>
      </c>
      <c r="E178" s="220" t="s">
        <v>199</v>
      </c>
      <c r="F178" s="220" t="s">
        <v>5561</v>
      </c>
      <c r="G178" s="220" t="s">
        <v>5561</v>
      </c>
      <c r="H178" s="220">
        <v>100</v>
      </c>
      <c r="I178" s="220" t="s">
        <v>5492</v>
      </c>
      <c r="J178" s="220">
        <v>15</v>
      </c>
      <c r="K178" s="220">
        <v>6</v>
      </c>
      <c r="L178" s="220">
        <v>4</v>
      </c>
      <c r="M178" s="220">
        <v>0</v>
      </c>
      <c r="N178" s="221" t="s">
        <v>6237</v>
      </c>
      <c r="O178" s="220"/>
    </row>
    <row r="179" customHeight="1" spans="1:15">
      <c r="A179" s="664" t="s">
        <v>6238</v>
      </c>
      <c r="B179" s="222" t="s">
        <v>6239</v>
      </c>
      <c r="C179" s="222" t="s">
        <v>6240</v>
      </c>
      <c r="D179" s="222" t="s">
        <v>276</v>
      </c>
      <c r="E179" s="222" t="s">
        <v>5490</v>
      </c>
      <c r="F179" s="222">
        <v>60</v>
      </c>
      <c r="G179" s="222" t="s">
        <v>5581</v>
      </c>
      <c r="H179" s="222">
        <v>100</v>
      </c>
      <c r="I179" s="222" t="s">
        <v>5492</v>
      </c>
      <c r="J179" s="222">
        <v>25</v>
      </c>
      <c r="K179" s="222">
        <v>5</v>
      </c>
      <c r="L179" s="222" t="s">
        <v>5493</v>
      </c>
      <c r="M179" s="222">
        <v>0</v>
      </c>
      <c r="N179" s="223" t="s">
        <v>6241</v>
      </c>
      <c r="O179" s="231" t="s">
        <v>5632</v>
      </c>
    </row>
    <row r="180" customHeight="1" spans="1:15">
      <c r="A180" s="665" t="s">
        <v>6242</v>
      </c>
      <c r="B180" s="220" t="s">
        <v>6243</v>
      </c>
      <c r="C180" s="220" t="s">
        <v>6244</v>
      </c>
      <c r="D180" s="220" t="s">
        <v>262</v>
      </c>
      <c r="E180" s="220" t="s">
        <v>5556</v>
      </c>
      <c r="F180" s="220">
        <v>50</v>
      </c>
      <c r="G180" s="220" t="s">
        <v>5499</v>
      </c>
      <c r="H180" s="220">
        <v>100</v>
      </c>
      <c r="I180" s="220" t="s">
        <v>5492</v>
      </c>
      <c r="J180" s="220">
        <v>15</v>
      </c>
      <c r="K180" s="220">
        <v>4</v>
      </c>
      <c r="L180" s="220">
        <v>6</v>
      </c>
      <c r="M180" s="220">
        <v>0</v>
      </c>
      <c r="N180" s="221" t="s">
        <v>6245</v>
      </c>
      <c r="O180" s="230" t="s">
        <v>6246</v>
      </c>
    </row>
    <row r="181" customHeight="1" spans="1:15">
      <c r="A181" s="664" t="s">
        <v>1586</v>
      </c>
      <c r="B181" s="222" t="s">
        <v>6247</v>
      </c>
      <c r="C181" s="222" t="s">
        <v>6248</v>
      </c>
      <c r="D181" s="222" t="s">
        <v>269</v>
      </c>
      <c r="E181" s="222" t="s">
        <v>199</v>
      </c>
      <c r="F181" s="222" t="s">
        <v>5561</v>
      </c>
      <c r="G181" s="222" t="s">
        <v>5561</v>
      </c>
      <c r="H181" s="222" t="s">
        <v>5561</v>
      </c>
      <c r="I181" s="222" t="s">
        <v>5561</v>
      </c>
      <c r="J181" s="222">
        <v>10</v>
      </c>
      <c r="K181" s="222">
        <v>7</v>
      </c>
      <c r="L181" s="222" t="s">
        <v>6249</v>
      </c>
      <c r="M181" s="222">
        <v>0</v>
      </c>
      <c r="N181" s="223" t="s">
        <v>6250</v>
      </c>
      <c r="O181" s="222"/>
    </row>
    <row r="182" customHeight="1" spans="1:15">
      <c r="A182" s="664" t="s">
        <v>6251</v>
      </c>
      <c r="B182" s="222"/>
      <c r="C182" s="222" t="s">
        <v>6252</v>
      </c>
      <c r="D182" s="222" t="s">
        <v>269</v>
      </c>
      <c r="E182" s="222" t="s">
        <v>199</v>
      </c>
      <c r="F182" s="222" t="s">
        <v>5561</v>
      </c>
      <c r="G182" s="222" t="s">
        <v>5561</v>
      </c>
      <c r="H182" s="222" t="s">
        <v>5561</v>
      </c>
      <c r="I182" s="222" t="s">
        <v>5561</v>
      </c>
      <c r="J182" s="222">
        <v>10</v>
      </c>
      <c r="K182" s="222">
        <v>7</v>
      </c>
      <c r="L182" s="222" t="s">
        <v>6249</v>
      </c>
      <c r="M182" s="222">
        <v>0</v>
      </c>
      <c r="N182" s="223" t="s">
        <v>6250</v>
      </c>
      <c r="O182" s="222"/>
    </row>
    <row r="183" customHeight="1" spans="1:15">
      <c r="A183" s="665" t="s">
        <v>6253</v>
      </c>
      <c r="B183" s="220" t="s">
        <v>6254</v>
      </c>
      <c r="C183" s="220" t="s">
        <v>6255</v>
      </c>
      <c r="D183" s="220" t="s">
        <v>262</v>
      </c>
      <c r="E183" s="220" t="s">
        <v>5490</v>
      </c>
      <c r="F183" s="220" t="s">
        <v>199</v>
      </c>
      <c r="G183" s="220" t="s">
        <v>199</v>
      </c>
      <c r="H183" s="220">
        <v>100</v>
      </c>
      <c r="I183" s="220" t="s">
        <v>5492</v>
      </c>
      <c r="J183" s="220">
        <v>15</v>
      </c>
      <c r="K183" s="220">
        <v>6</v>
      </c>
      <c r="L183" s="220" t="s">
        <v>5493</v>
      </c>
      <c r="M183" s="220">
        <v>0</v>
      </c>
      <c r="N183" s="221" t="s">
        <v>6256</v>
      </c>
      <c r="O183" s="220" t="s">
        <v>5495</v>
      </c>
    </row>
    <row r="184" customHeight="1" spans="1:15">
      <c r="A184" s="664" t="s">
        <v>6257</v>
      </c>
      <c r="B184" s="222" t="s">
        <v>6258</v>
      </c>
      <c r="C184" s="222" t="s">
        <v>6259</v>
      </c>
      <c r="D184" s="222" t="s">
        <v>262</v>
      </c>
      <c r="E184" s="222" t="s">
        <v>199</v>
      </c>
      <c r="F184" s="222" t="s">
        <v>5561</v>
      </c>
      <c r="G184" s="222" t="s">
        <v>5561</v>
      </c>
      <c r="H184" s="222" t="s">
        <v>5561</v>
      </c>
      <c r="I184" s="222" t="s">
        <v>5561</v>
      </c>
      <c r="J184" s="222">
        <v>30</v>
      </c>
      <c r="K184" s="222">
        <v>3</v>
      </c>
      <c r="L184" s="222" t="s">
        <v>5562</v>
      </c>
      <c r="M184" s="222">
        <v>0</v>
      </c>
      <c r="N184" s="223" t="s">
        <v>6260</v>
      </c>
      <c r="O184" s="222"/>
    </row>
    <row r="185" customHeight="1" spans="1:15">
      <c r="A185" s="665" t="s">
        <v>6261</v>
      </c>
      <c r="B185" s="220" t="s">
        <v>6262</v>
      </c>
      <c r="C185" s="220" t="s">
        <v>6263</v>
      </c>
      <c r="D185" s="220" t="s">
        <v>264</v>
      </c>
      <c r="E185" s="220" t="s">
        <v>5556</v>
      </c>
      <c r="F185" s="220">
        <v>100</v>
      </c>
      <c r="G185" s="220" t="s">
        <v>5625</v>
      </c>
      <c r="H185" s="220">
        <v>95</v>
      </c>
      <c r="I185" s="220" t="s">
        <v>5568</v>
      </c>
      <c r="J185" s="220">
        <v>5</v>
      </c>
      <c r="K185" s="220">
        <v>8</v>
      </c>
      <c r="L185" s="220">
        <v>6</v>
      </c>
      <c r="M185" s="220">
        <v>0</v>
      </c>
      <c r="N185" s="221" t="s">
        <v>6264</v>
      </c>
      <c r="O185" s="220" t="s">
        <v>5577</v>
      </c>
    </row>
    <row r="186" customHeight="1" spans="1:15">
      <c r="A186" s="664" t="s">
        <v>6265</v>
      </c>
      <c r="B186" s="222" t="s">
        <v>6266</v>
      </c>
      <c r="C186" s="222" t="s">
        <v>6267</v>
      </c>
      <c r="D186" s="222" t="s">
        <v>278</v>
      </c>
      <c r="E186" s="222" t="s">
        <v>199</v>
      </c>
      <c r="F186" s="222" t="s">
        <v>5561</v>
      </c>
      <c r="G186" s="222" t="s">
        <v>5561</v>
      </c>
      <c r="H186" s="222">
        <v>100</v>
      </c>
      <c r="I186" s="222" t="s">
        <v>5492</v>
      </c>
      <c r="J186" s="222">
        <v>40</v>
      </c>
      <c r="K186" s="222">
        <v>5</v>
      </c>
      <c r="L186" s="222">
        <v>2</v>
      </c>
      <c r="M186" s="222">
        <v>0</v>
      </c>
      <c r="N186" s="223" t="s">
        <v>6268</v>
      </c>
      <c r="O186" s="222" t="s">
        <v>5844</v>
      </c>
    </row>
    <row r="187" customHeight="1" spans="1:15">
      <c r="A187" s="665" t="s">
        <v>6269</v>
      </c>
      <c r="B187" s="220" t="s">
        <v>6270</v>
      </c>
      <c r="C187" s="220" t="s">
        <v>6271</v>
      </c>
      <c r="D187" s="220" t="s">
        <v>263</v>
      </c>
      <c r="E187" s="220" t="s">
        <v>5490</v>
      </c>
      <c r="F187" s="220" t="s">
        <v>199</v>
      </c>
      <c r="G187" s="220" t="s">
        <v>199</v>
      </c>
      <c r="H187" s="220">
        <v>100</v>
      </c>
      <c r="I187" s="220" t="s">
        <v>5492</v>
      </c>
      <c r="J187" s="220">
        <v>15</v>
      </c>
      <c r="K187" s="220">
        <v>6</v>
      </c>
      <c r="L187" s="220" t="s">
        <v>5493</v>
      </c>
      <c r="M187" s="220">
        <v>0</v>
      </c>
      <c r="N187" s="221" t="s">
        <v>6272</v>
      </c>
      <c r="O187" s="220" t="s">
        <v>5495</v>
      </c>
    </row>
    <row r="188" customHeight="1" spans="1:15">
      <c r="A188" s="665" t="s">
        <v>6273</v>
      </c>
      <c r="B188" s="220"/>
      <c r="C188" s="220" t="s">
        <v>6274</v>
      </c>
      <c r="D188" s="220" t="s">
        <v>263</v>
      </c>
      <c r="E188" s="220" t="s">
        <v>5490</v>
      </c>
      <c r="F188" s="220" t="s">
        <v>199</v>
      </c>
      <c r="G188" s="220" t="s">
        <v>199</v>
      </c>
      <c r="H188" s="220">
        <v>100</v>
      </c>
      <c r="I188" s="220" t="s">
        <v>5492</v>
      </c>
      <c r="J188" s="220">
        <v>15</v>
      </c>
      <c r="K188" s="220">
        <v>6</v>
      </c>
      <c r="L188" s="220" t="s">
        <v>5493</v>
      </c>
      <c r="M188" s="220">
        <v>0</v>
      </c>
      <c r="N188" s="221" t="s">
        <v>6272</v>
      </c>
      <c r="O188" s="220" t="s">
        <v>5495</v>
      </c>
    </row>
    <row r="189" customHeight="1" spans="1:15">
      <c r="A189" s="664" t="s">
        <v>6275</v>
      </c>
      <c r="B189" s="222" t="s">
        <v>6276</v>
      </c>
      <c r="C189" s="222" t="s">
        <v>6277</v>
      </c>
      <c r="D189" s="222" t="s">
        <v>269</v>
      </c>
      <c r="E189" s="222" t="s">
        <v>199</v>
      </c>
      <c r="F189" s="222" t="s">
        <v>5561</v>
      </c>
      <c r="G189" s="222" t="s">
        <v>5561</v>
      </c>
      <c r="H189" s="222">
        <v>100</v>
      </c>
      <c r="I189" s="222" t="s">
        <v>5492</v>
      </c>
      <c r="J189" s="222">
        <v>10</v>
      </c>
      <c r="K189" s="222">
        <v>7</v>
      </c>
      <c r="L189" s="222">
        <v>4</v>
      </c>
      <c r="M189" s="222">
        <v>0</v>
      </c>
      <c r="N189" s="223" t="s">
        <v>6278</v>
      </c>
      <c r="O189" s="222"/>
    </row>
    <row r="190" customHeight="1" spans="1:15">
      <c r="A190" s="665" t="s">
        <v>6279</v>
      </c>
      <c r="B190" s="220" t="s">
        <v>6280</v>
      </c>
      <c r="C190" s="220" t="s">
        <v>6281</v>
      </c>
      <c r="D190" s="220" t="s">
        <v>281</v>
      </c>
      <c r="E190" s="220" t="s">
        <v>5556</v>
      </c>
      <c r="F190" s="220">
        <v>40</v>
      </c>
      <c r="G190" s="220" t="s">
        <v>5491</v>
      </c>
      <c r="H190" s="220">
        <v>100</v>
      </c>
      <c r="I190" s="220" t="s">
        <v>5492</v>
      </c>
      <c r="J190" s="220">
        <v>25</v>
      </c>
      <c r="K190" s="220">
        <v>3</v>
      </c>
      <c r="L190" s="220">
        <v>3</v>
      </c>
      <c r="M190" s="220">
        <v>0</v>
      </c>
      <c r="N190" s="221" t="s">
        <v>6282</v>
      </c>
      <c r="O190" s="220" t="s">
        <v>5687</v>
      </c>
    </row>
    <row r="191" customHeight="1" spans="1:15">
      <c r="A191" s="664" t="s">
        <v>6283</v>
      </c>
      <c r="B191" s="222" t="s">
        <v>6284</v>
      </c>
      <c r="C191" s="222" t="s">
        <v>6285</v>
      </c>
      <c r="D191" s="222" t="s">
        <v>262</v>
      </c>
      <c r="E191" s="222" t="s">
        <v>199</v>
      </c>
      <c r="F191" s="222" t="s">
        <v>5561</v>
      </c>
      <c r="G191" s="222" t="s">
        <v>5561</v>
      </c>
      <c r="H191" s="222" t="s">
        <v>5561</v>
      </c>
      <c r="I191" s="222" t="s">
        <v>5561</v>
      </c>
      <c r="J191" s="222">
        <v>10</v>
      </c>
      <c r="K191" s="222">
        <v>6</v>
      </c>
      <c r="L191" s="222" t="s">
        <v>5562</v>
      </c>
      <c r="M191" s="222">
        <v>4</v>
      </c>
      <c r="N191" s="223" t="s">
        <v>6286</v>
      </c>
      <c r="O191" s="222" t="s">
        <v>6285</v>
      </c>
    </row>
    <row r="192" customHeight="1" spans="1:15">
      <c r="A192" s="665" t="s">
        <v>3289</v>
      </c>
      <c r="B192" s="220" t="s">
        <v>6287</v>
      </c>
      <c r="C192" s="220" t="s">
        <v>6288</v>
      </c>
      <c r="D192" s="220" t="s">
        <v>263</v>
      </c>
      <c r="E192" s="220" t="s">
        <v>5490</v>
      </c>
      <c r="F192" s="220">
        <v>40</v>
      </c>
      <c r="G192" s="220" t="s">
        <v>5491</v>
      </c>
      <c r="H192" s="220">
        <v>100</v>
      </c>
      <c r="I192" s="220" t="s">
        <v>5492</v>
      </c>
      <c r="J192" s="220">
        <v>30</v>
      </c>
      <c r="K192" s="220">
        <v>4</v>
      </c>
      <c r="L192" s="220" t="s">
        <v>5493</v>
      </c>
      <c r="M192" s="220">
        <v>1</v>
      </c>
      <c r="N192" s="221" t="s">
        <v>6289</v>
      </c>
      <c r="O192" s="230" t="s">
        <v>5518</v>
      </c>
    </row>
    <row r="193" customHeight="1" spans="1:15">
      <c r="A193" s="664" t="s">
        <v>6290</v>
      </c>
      <c r="B193" s="222" t="s">
        <v>6291</v>
      </c>
      <c r="C193" s="222" t="s">
        <v>6292</v>
      </c>
      <c r="D193" s="222" t="s">
        <v>262</v>
      </c>
      <c r="E193" s="222" t="s">
        <v>199</v>
      </c>
      <c r="F193" s="222" t="s">
        <v>5561</v>
      </c>
      <c r="G193" s="222" t="s">
        <v>5561</v>
      </c>
      <c r="H193" s="222">
        <v>100</v>
      </c>
      <c r="I193" s="222" t="s">
        <v>5492</v>
      </c>
      <c r="J193" s="222">
        <v>10</v>
      </c>
      <c r="K193" s="222">
        <v>5</v>
      </c>
      <c r="L193" s="222">
        <v>2</v>
      </c>
      <c r="M193" s="222">
        <v>0</v>
      </c>
      <c r="N193" s="223" t="s">
        <v>6293</v>
      </c>
      <c r="O193" s="222"/>
    </row>
    <row r="194" customHeight="1" spans="1:15">
      <c r="A194" s="664" t="s">
        <v>6294</v>
      </c>
      <c r="B194" s="222"/>
      <c r="C194" s="222" t="s">
        <v>6295</v>
      </c>
      <c r="D194" s="222" t="s">
        <v>262</v>
      </c>
      <c r="E194" s="222" t="s">
        <v>199</v>
      </c>
      <c r="F194" s="222" t="s">
        <v>5561</v>
      </c>
      <c r="G194" s="222" t="s">
        <v>5561</v>
      </c>
      <c r="H194" s="222">
        <v>100</v>
      </c>
      <c r="I194" s="222" t="s">
        <v>5492</v>
      </c>
      <c r="J194" s="222">
        <v>10</v>
      </c>
      <c r="K194" s="222">
        <v>5</v>
      </c>
      <c r="L194" s="222">
        <v>2</v>
      </c>
      <c r="M194" s="222">
        <v>0</v>
      </c>
      <c r="N194" s="223" t="s">
        <v>6293</v>
      </c>
      <c r="O194" s="222"/>
    </row>
    <row r="195" customHeight="1" spans="1:15">
      <c r="A195" s="665" t="s">
        <v>6296</v>
      </c>
      <c r="B195" s="220" t="s">
        <v>6297</v>
      </c>
      <c r="C195" s="220" t="s">
        <v>6298</v>
      </c>
      <c r="D195" s="220" t="s">
        <v>283</v>
      </c>
      <c r="E195" s="220" t="s">
        <v>5490</v>
      </c>
      <c r="F195" s="220">
        <v>60</v>
      </c>
      <c r="G195" s="220" t="s">
        <v>5581</v>
      </c>
      <c r="H195" s="220" t="s">
        <v>5561</v>
      </c>
      <c r="I195" s="220" t="s">
        <v>258</v>
      </c>
      <c r="J195" s="220">
        <v>20</v>
      </c>
      <c r="K195" s="220">
        <v>5</v>
      </c>
      <c r="L195" s="220" t="s">
        <v>5493</v>
      </c>
      <c r="M195" s="220">
        <v>0</v>
      </c>
      <c r="N195" s="221" t="s">
        <v>6299</v>
      </c>
      <c r="O195" s="220" t="s">
        <v>5495</v>
      </c>
    </row>
    <row r="196" customHeight="1" spans="1:15">
      <c r="A196" s="664" t="s">
        <v>2185</v>
      </c>
      <c r="B196" s="222" t="s">
        <v>6300</v>
      </c>
      <c r="C196" s="222" t="s">
        <v>6301</v>
      </c>
      <c r="D196" s="222" t="s">
        <v>284</v>
      </c>
      <c r="E196" s="222" t="s">
        <v>199</v>
      </c>
      <c r="F196" s="222" t="s">
        <v>5561</v>
      </c>
      <c r="G196" s="222" t="s">
        <v>5561</v>
      </c>
      <c r="H196" s="222">
        <v>75</v>
      </c>
      <c r="I196" s="222" t="s">
        <v>5599</v>
      </c>
      <c r="J196" s="222">
        <v>10</v>
      </c>
      <c r="K196" s="222">
        <v>5</v>
      </c>
      <c r="L196" s="222" t="s">
        <v>5493</v>
      </c>
      <c r="M196" s="222">
        <v>0</v>
      </c>
      <c r="N196" s="223" t="s">
        <v>6302</v>
      </c>
      <c r="O196" s="222"/>
    </row>
    <row r="197" customHeight="1" spans="1:15">
      <c r="A197" s="665" t="s">
        <v>6303</v>
      </c>
      <c r="B197" s="220" t="s">
        <v>6304</v>
      </c>
      <c r="C197" s="220" t="s">
        <v>6305</v>
      </c>
      <c r="D197" s="220" t="s">
        <v>262</v>
      </c>
      <c r="E197" s="220" t="s">
        <v>199</v>
      </c>
      <c r="F197" s="220" t="s">
        <v>5561</v>
      </c>
      <c r="G197" s="220" t="s">
        <v>5561</v>
      </c>
      <c r="H197" s="220" t="s">
        <v>5561</v>
      </c>
      <c r="I197" s="220" t="s">
        <v>5561</v>
      </c>
      <c r="J197" s="220">
        <v>10</v>
      </c>
      <c r="K197" s="220">
        <v>7</v>
      </c>
      <c r="L197" s="220" t="s">
        <v>5562</v>
      </c>
      <c r="M197" s="220">
        <v>0</v>
      </c>
      <c r="N197" s="221" t="s">
        <v>6306</v>
      </c>
      <c r="O197" s="220"/>
    </row>
    <row r="198" customHeight="1" spans="1:15">
      <c r="A198" s="664" t="s">
        <v>6307</v>
      </c>
      <c r="B198" s="222" t="s">
        <v>6308</v>
      </c>
      <c r="C198" s="222" t="s">
        <v>6309</v>
      </c>
      <c r="D198" s="222" t="s">
        <v>265</v>
      </c>
      <c r="E198" s="222" t="s">
        <v>5556</v>
      </c>
      <c r="F198" s="222">
        <v>90</v>
      </c>
      <c r="G198" s="222" t="s">
        <v>5590</v>
      </c>
      <c r="H198" s="222">
        <v>100</v>
      </c>
      <c r="I198" s="222" t="s">
        <v>5492</v>
      </c>
      <c r="J198" s="222">
        <v>10</v>
      </c>
      <c r="K198" s="222">
        <v>7</v>
      </c>
      <c r="L198" s="222">
        <v>4</v>
      </c>
      <c r="M198" s="222">
        <v>0</v>
      </c>
      <c r="N198" s="223" t="s">
        <v>6310</v>
      </c>
      <c r="O198" s="231" t="s">
        <v>6311</v>
      </c>
    </row>
    <row r="199" customHeight="1" spans="1:15">
      <c r="A199" s="665" t="s">
        <v>6312</v>
      </c>
      <c r="B199" s="220" t="s">
        <v>6313</v>
      </c>
      <c r="C199" s="220" t="s">
        <v>6314</v>
      </c>
      <c r="D199" s="220" t="s">
        <v>266</v>
      </c>
      <c r="E199" s="220" t="s">
        <v>5556</v>
      </c>
      <c r="F199" s="220">
        <v>20</v>
      </c>
      <c r="G199" s="220" t="s">
        <v>5504</v>
      </c>
      <c r="H199" s="220">
        <v>100</v>
      </c>
      <c r="I199" s="220" t="s">
        <v>5492</v>
      </c>
      <c r="J199" s="220">
        <v>10</v>
      </c>
      <c r="K199" s="220">
        <v>4</v>
      </c>
      <c r="L199" s="220">
        <v>2</v>
      </c>
      <c r="M199" s="220">
        <v>0</v>
      </c>
      <c r="N199" s="221" t="s">
        <v>6315</v>
      </c>
      <c r="O199" s="220" t="s">
        <v>5687</v>
      </c>
    </row>
    <row r="200" customHeight="1" spans="1:15">
      <c r="A200" s="664" t="s">
        <v>6316</v>
      </c>
      <c r="B200" s="222" t="s">
        <v>6317</v>
      </c>
      <c r="C200" s="222" t="s">
        <v>6318</v>
      </c>
      <c r="D200" s="222" t="s">
        <v>277</v>
      </c>
      <c r="E200" s="222" t="s">
        <v>5556</v>
      </c>
      <c r="F200" s="222">
        <v>65</v>
      </c>
      <c r="G200" s="222" t="s">
        <v>5609</v>
      </c>
      <c r="H200" s="222">
        <v>85</v>
      </c>
      <c r="I200" s="222" t="s">
        <v>5505</v>
      </c>
      <c r="J200" s="222">
        <v>10</v>
      </c>
      <c r="K200" s="222">
        <v>5</v>
      </c>
      <c r="L200" s="222">
        <v>3</v>
      </c>
      <c r="M200" s="222">
        <v>0</v>
      </c>
      <c r="N200" s="223" t="s">
        <v>6319</v>
      </c>
      <c r="O200" s="231" t="s">
        <v>6311</v>
      </c>
    </row>
    <row r="201" customHeight="1" spans="1:15">
      <c r="A201" s="665" t="s">
        <v>6320</v>
      </c>
      <c r="B201" s="220" t="s">
        <v>6321</v>
      </c>
      <c r="C201" s="220" t="s">
        <v>6322</v>
      </c>
      <c r="D201" s="220" t="s">
        <v>266</v>
      </c>
      <c r="E201" s="220" t="s">
        <v>199</v>
      </c>
      <c r="F201" s="220" t="s">
        <v>5561</v>
      </c>
      <c r="G201" s="220" t="s">
        <v>5561</v>
      </c>
      <c r="H201" s="220" t="s">
        <v>5561</v>
      </c>
      <c r="I201" s="220" t="s">
        <v>5561</v>
      </c>
      <c r="J201" s="220">
        <v>20</v>
      </c>
      <c r="K201" s="220">
        <v>6</v>
      </c>
      <c r="L201" s="220">
        <v>4</v>
      </c>
      <c r="M201" s="220">
        <v>0</v>
      </c>
      <c r="N201" s="221" t="s">
        <v>6323</v>
      </c>
      <c r="O201" s="220"/>
    </row>
    <row r="202" customHeight="1" spans="1:15">
      <c r="A202" s="664" t="s">
        <v>1530</v>
      </c>
      <c r="B202" s="222" t="s">
        <v>6324</v>
      </c>
      <c r="C202" s="222" t="s">
        <v>6325</v>
      </c>
      <c r="D202" s="222" t="s">
        <v>279</v>
      </c>
      <c r="E202" s="222" t="s">
        <v>5556</v>
      </c>
      <c r="F202" s="222">
        <v>120</v>
      </c>
      <c r="G202" s="222" t="s">
        <v>5620</v>
      </c>
      <c r="H202" s="222">
        <v>50</v>
      </c>
      <c r="I202" s="222" t="s">
        <v>6326</v>
      </c>
      <c r="J202" s="222">
        <v>5</v>
      </c>
      <c r="K202" s="222">
        <v>7</v>
      </c>
      <c r="L202" s="222">
        <v>6</v>
      </c>
      <c r="M202" s="222">
        <v>0</v>
      </c>
      <c r="N202" s="223" t="s">
        <v>6327</v>
      </c>
      <c r="O202" s="231" t="s">
        <v>6311</v>
      </c>
    </row>
    <row r="203" customHeight="1" spans="1:15">
      <c r="A203" s="665" t="s">
        <v>6328</v>
      </c>
      <c r="B203" s="220" t="s">
        <v>6329</v>
      </c>
      <c r="C203" s="220" t="s">
        <v>6330</v>
      </c>
      <c r="D203" s="220" t="s">
        <v>262</v>
      </c>
      <c r="E203" s="220" t="s">
        <v>199</v>
      </c>
      <c r="F203" s="220" t="s">
        <v>5561</v>
      </c>
      <c r="G203" s="220" t="s">
        <v>5561</v>
      </c>
      <c r="H203" s="220" t="s">
        <v>5561</v>
      </c>
      <c r="I203" s="220" t="s">
        <v>5561</v>
      </c>
      <c r="J203" s="220">
        <v>40</v>
      </c>
      <c r="K203" s="220">
        <v>1</v>
      </c>
      <c r="L203" s="220">
        <v>5</v>
      </c>
      <c r="M203" s="220">
        <v>0</v>
      </c>
      <c r="N203" s="221" t="s">
        <v>6331</v>
      </c>
      <c r="O203" s="220"/>
    </row>
    <row r="204" customHeight="1" spans="1:15">
      <c r="A204" s="664" t="s">
        <v>2280</v>
      </c>
      <c r="B204" s="222" t="s">
        <v>6332</v>
      </c>
      <c r="C204" s="222" t="s">
        <v>6333</v>
      </c>
      <c r="D204" s="222" t="s">
        <v>269</v>
      </c>
      <c r="E204" s="222" t="s">
        <v>199</v>
      </c>
      <c r="F204" s="222" t="s">
        <v>5561</v>
      </c>
      <c r="G204" s="222" t="s">
        <v>5561</v>
      </c>
      <c r="H204" s="222" t="s">
        <v>5561</v>
      </c>
      <c r="I204" s="222" t="s">
        <v>5561</v>
      </c>
      <c r="J204" s="222">
        <v>5</v>
      </c>
      <c r="K204" s="222">
        <v>6</v>
      </c>
      <c r="L204" s="222" t="s">
        <v>5562</v>
      </c>
      <c r="M204" s="222">
        <v>0</v>
      </c>
      <c r="N204" s="223" t="s">
        <v>6334</v>
      </c>
      <c r="O204" s="222"/>
    </row>
    <row r="205" customHeight="1" spans="1:15">
      <c r="A205" s="665" t="s">
        <v>4237</v>
      </c>
      <c r="B205" s="220" t="s">
        <v>6335</v>
      </c>
      <c r="C205" s="220" t="s">
        <v>6336</v>
      </c>
      <c r="D205" s="220" t="s">
        <v>262</v>
      </c>
      <c r="E205" s="220" t="s">
        <v>199</v>
      </c>
      <c r="F205" s="220" t="s">
        <v>5561</v>
      </c>
      <c r="G205" s="220" t="s">
        <v>5561</v>
      </c>
      <c r="H205" s="220" t="s">
        <v>5561</v>
      </c>
      <c r="I205" s="220" t="s">
        <v>5561</v>
      </c>
      <c r="J205" s="220">
        <v>5</v>
      </c>
      <c r="K205" s="220">
        <v>7</v>
      </c>
      <c r="L205" s="220">
        <v>4</v>
      </c>
      <c r="M205" s="220">
        <v>0</v>
      </c>
      <c r="N205" s="221" t="s">
        <v>6337</v>
      </c>
      <c r="O205" s="220" t="s">
        <v>5710</v>
      </c>
    </row>
    <row r="206" customHeight="1" spans="1:15">
      <c r="A206" s="665" t="s">
        <v>6338</v>
      </c>
      <c r="B206" s="220"/>
      <c r="C206" s="220" t="s">
        <v>6339</v>
      </c>
      <c r="D206" s="220" t="s">
        <v>262</v>
      </c>
      <c r="E206" s="220" t="s">
        <v>199</v>
      </c>
      <c r="F206" s="220" t="s">
        <v>5561</v>
      </c>
      <c r="G206" s="220" t="s">
        <v>5561</v>
      </c>
      <c r="H206" s="220" t="s">
        <v>5561</v>
      </c>
      <c r="I206" s="220" t="s">
        <v>5561</v>
      </c>
      <c r="J206" s="220">
        <v>5</v>
      </c>
      <c r="K206" s="220">
        <v>7</v>
      </c>
      <c r="L206" s="220">
        <v>4</v>
      </c>
      <c r="M206" s="220">
        <v>0</v>
      </c>
      <c r="N206" s="221" t="s">
        <v>6337</v>
      </c>
      <c r="O206" s="220" t="s">
        <v>5710</v>
      </c>
    </row>
    <row r="207" customHeight="1" spans="1:15">
      <c r="A207" s="664" t="s">
        <v>6340</v>
      </c>
      <c r="B207" s="222" t="s">
        <v>6341</v>
      </c>
      <c r="C207" s="222" t="s">
        <v>6342</v>
      </c>
      <c r="D207" s="222" t="s">
        <v>281</v>
      </c>
      <c r="E207" s="222" t="s">
        <v>5556</v>
      </c>
      <c r="F207" s="222">
        <v>55</v>
      </c>
      <c r="G207" s="222" t="s">
        <v>5543</v>
      </c>
      <c r="H207" s="222">
        <v>95</v>
      </c>
      <c r="I207" s="222" t="s">
        <v>5568</v>
      </c>
      <c r="J207" s="222">
        <v>15</v>
      </c>
      <c r="K207" s="222">
        <v>5</v>
      </c>
      <c r="L207" s="222">
        <v>3</v>
      </c>
      <c r="M207" s="222">
        <v>0</v>
      </c>
      <c r="N207" s="223" t="s">
        <v>6343</v>
      </c>
      <c r="O207" s="231" t="s">
        <v>5767</v>
      </c>
    </row>
    <row r="208" customHeight="1" spans="1:15">
      <c r="A208" s="665" t="s">
        <v>1442</v>
      </c>
      <c r="B208" s="220" t="s">
        <v>6344</v>
      </c>
      <c r="C208" s="220" t="s">
        <v>6345</v>
      </c>
      <c r="D208" s="220" t="s">
        <v>263</v>
      </c>
      <c r="E208" s="220" t="s">
        <v>199</v>
      </c>
      <c r="F208" s="220" t="s">
        <v>5561</v>
      </c>
      <c r="G208" s="220" t="s">
        <v>5561</v>
      </c>
      <c r="H208" s="220" t="s">
        <v>5561</v>
      </c>
      <c r="I208" s="220" t="s">
        <v>5561</v>
      </c>
      <c r="J208" s="220">
        <v>5</v>
      </c>
      <c r="K208" s="220">
        <v>6</v>
      </c>
      <c r="L208" s="220" t="s">
        <v>5562</v>
      </c>
      <c r="M208" s="220">
        <v>4</v>
      </c>
      <c r="N208" s="221" t="s">
        <v>6346</v>
      </c>
      <c r="O208" s="220" t="s">
        <v>6285</v>
      </c>
    </row>
    <row r="209" customHeight="1" spans="1:15">
      <c r="A209" s="664" t="s">
        <v>6347</v>
      </c>
      <c r="B209" s="222" t="s">
        <v>6348</v>
      </c>
      <c r="C209" s="222" t="s">
        <v>6349</v>
      </c>
      <c r="D209" s="222" t="s">
        <v>266</v>
      </c>
      <c r="E209" s="222" t="s">
        <v>5490</v>
      </c>
      <c r="F209" s="222">
        <v>25</v>
      </c>
      <c r="G209" s="222" t="s">
        <v>5504</v>
      </c>
      <c r="H209" s="222">
        <v>90</v>
      </c>
      <c r="I209" s="222" t="s">
        <v>5665</v>
      </c>
      <c r="J209" s="222">
        <v>10</v>
      </c>
      <c r="K209" s="222">
        <v>5</v>
      </c>
      <c r="L209" s="222" t="s">
        <v>5493</v>
      </c>
      <c r="M209" s="222">
        <v>0</v>
      </c>
      <c r="N209" s="223" t="s">
        <v>6350</v>
      </c>
      <c r="O209" s="222" t="s">
        <v>1005</v>
      </c>
    </row>
    <row r="210" customHeight="1" spans="1:15">
      <c r="A210" s="665" t="s">
        <v>6351</v>
      </c>
      <c r="B210" s="220" t="s">
        <v>6352</v>
      </c>
      <c r="C210" s="220" t="s">
        <v>6353</v>
      </c>
      <c r="D210" s="220" t="s">
        <v>262</v>
      </c>
      <c r="E210" s="220" t="s">
        <v>199</v>
      </c>
      <c r="F210" s="220" t="s">
        <v>5561</v>
      </c>
      <c r="G210" s="220" t="s">
        <v>5561</v>
      </c>
      <c r="H210" s="220" t="s">
        <v>5561</v>
      </c>
      <c r="I210" s="220" t="s">
        <v>5561</v>
      </c>
      <c r="J210" s="220">
        <v>5</v>
      </c>
      <c r="K210" s="220">
        <v>5</v>
      </c>
      <c r="L210" s="220" t="s">
        <v>5562</v>
      </c>
      <c r="M210" s="220">
        <v>0</v>
      </c>
      <c r="N210" s="221" t="s">
        <v>6354</v>
      </c>
      <c r="O210" s="220"/>
    </row>
    <row r="211" customHeight="1" spans="1:15">
      <c r="A211" s="664" t="s">
        <v>6355</v>
      </c>
      <c r="B211" s="222" t="s">
        <v>6356</v>
      </c>
      <c r="C211" s="222" t="s">
        <v>6357</v>
      </c>
      <c r="D211" s="222" t="s">
        <v>282</v>
      </c>
      <c r="E211" s="222" t="s">
        <v>5490</v>
      </c>
      <c r="F211" s="222">
        <v>120</v>
      </c>
      <c r="G211" s="222" t="s">
        <v>5620</v>
      </c>
      <c r="H211" s="222">
        <v>100</v>
      </c>
      <c r="I211" s="222" t="s">
        <v>5492</v>
      </c>
      <c r="J211" s="222">
        <v>10</v>
      </c>
      <c r="K211" s="222">
        <v>7</v>
      </c>
      <c r="L211" s="222" t="s">
        <v>5493</v>
      </c>
      <c r="M211" s="222">
        <v>0</v>
      </c>
      <c r="N211" s="223" t="s">
        <v>6358</v>
      </c>
      <c r="O211" s="222" t="s">
        <v>5495</v>
      </c>
    </row>
    <row r="212" customHeight="1" spans="1:15">
      <c r="A212" s="665" t="s">
        <v>6359</v>
      </c>
      <c r="B212" s="220" t="s">
        <v>6360</v>
      </c>
      <c r="C212" s="220" t="s">
        <v>6361</v>
      </c>
      <c r="D212" s="220" t="s">
        <v>267</v>
      </c>
      <c r="E212" s="220" t="s">
        <v>199</v>
      </c>
      <c r="F212" s="220" t="s">
        <v>5561</v>
      </c>
      <c r="G212" s="220" t="s">
        <v>5561</v>
      </c>
      <c r="H212" s="220" t="s">
        <v>5561</v>
      </c>
      <c r="I212" s="220" t="s">
        <v>5561</v>
      </c>
      <c r="J212" s="220">
        <v>10</v>
      </c>
      <c r="K212" s="220">
        <v>7</v>
      </c>
      <c r="L212" s="220" t="s">
        <v>6362</v>
      </c>
      <c r="M212" s="220">
        <v>0</v>
      </c>
      <c r="N212" s="221" t="s">
        <v>6363</v>
      </c>
      <c r="O212" s="220" t="s">
        <v>5577</v>
      </c>
    </row>
    <row r="213" customHeight="1" spans="1:15">
      <c r="A213" s="664" t="s">
        <v>6364</v>
      </c>
      <c r="B213" s="222" t="s">
        <v>6365</v>
      </c>
      <c r="C213" s="222" t="s">
        <v>6366</v>
      </c>
      <c r="D213" s="222" t="s">
        <v>278</v>
      </c>
      <c r="E213" s="222" t="s">
        <v>5556</v>
      </c>
      <c r="F213" s="222">
        <v>75</v>
      </c>
      <c r="G213" s="222" t="s">
        <v>5525</v>
      </c>
      <c r="H213" s="222">
        <v>100</v>
      </c>
      <c r="I213" s="222" t="s">
        <v>5492</v>
      </c>
      <c r="J213" s="222">
        <v>10</v>
      </c>
      <c r="K213" s="222">
        <v>6</v>
      </c>
      <c r="L213" s="222">
        <v>3</v>
      </c>
      <c r="M213" s="222">
        <v>0</v>
      </c>
      <c r="N213" s="223" t="s">
        <v>6367</v>
      </c>
      <c r="O213" s="222"/>
    </row>
    <row r="214" customHeight="1" spans="1:15">
      <c r="A214" s="665" t="s">
        <v>6368</v>
      </c>
      <c r="B214" s="220" t="s">
        <v>6369</v>
      </c>
      <c r="C214" s="220" t="s">
        <v>6370</v>
      </c>
      <c r="D214" s="220" t="s">
        <v>262</v>
      </c>
      <c r="E214" s="220" t="s">
        <v>199</v>
      </c>
      <c r="F214" s="220" t="s">
        <v>5561</v>
      </c>
      <c r="G214" s="220" t="s">
        <v>5561</v>
      </c>
      <c r="H214" s="220" t="s">
        <v>5561</v>
      </c>
      <c r="I214" s="220" t="s">
        <v>5561</v>
      </c>
      <c r="J214" s="220">
        <v>10</v>
      </c>
      <c r="K214" s="220">
        <v>5</v>
      </c>
      <c r="L214" s="220" t="s">
        <v>5562</v>
      </c>
      <c r="M214" s="220">
        <v>4</v>
      </c>
      <c r="N214" s="221" t="s">
        <v>6371</v>
      </c>
      <c r="O214" s="220" t="s">
        <v>6285</v>
      </c>
    </row>
    <row r="215" customHeight="1" spans="1:15">
      <c r="A215" s="664" t="s">
        <v>2503</v>
      </c>
      <c r="B215" s="222" t="s">
        <v>6372</v>
      </c>
      <c r="C215" s="222" t="s">
        <v>6373</v>
      </c>
      <c r="D215" s="222" t="s">
        <v>284</v>
      </c>
      <c r="E215" s="222" t="s">
        <v>199</v>
      </c>
      <c r="F215" s="222" t="s">
        <v>5561</v>
      </c>
      <c r="G215" s="222" t="s">
        <v>5561</v>
      </c>
      <c r="H215" s="222">
        <v>100</v>
      </c>
      <c r="I215" s="222" t="s">
        <v>5492</v>
      </c>
      <c r="J215" s="222">
        <v>20</v>
      </c>
      <c r="K215" s="222">
        <v>5</v>
      </c>
      <c r="L215" s="222">
        <v>2</v>
      </c>
      <c r="M215" s="222">
        <v>0</v>
      </c>
      <c r="N215" s="223" t="s">
        <v>6374</v>
      </c>
      <c r="O215" s="222"/>
    </row>
    <row r="216" customHeight="1" spans="1:15">
      <c r="A216" s="665" t="s">
        <v>6375</v>
      </c>
      <c r="B216" s="220" t="s">
        <v>6376</v>
      </c>
      <c r="C216" s="220" t="s">
        <v>6377</v>
      </c>
      <c r="D216" s="220" t="s">
        <v>267</v>
      </c>
      <c r="E216" s="220" t="s">
        <v>5490</v>
      </c>
      <c r="F216" s="220">
        <v>30</v>
      </c>
      <c r="G216" s="220" t="s">
        <v>6378</v>
      </c>
      <c r="H216" s="220">
        <v>90</v>
      </c>
      <c r="I216" s="220" t="s">
        <v>5665</v>
      </c>
      <c r="J216" s="220">
        <v>20</v>
      </c>
      <c r="K216" s="220">
        <v>4</v>
      </c>
      <c r="L216" s="220" t="s">
        <v>5493</v>
      </c>
      <c r="M216" s="220">
        <v>0</v>
      </c>
      <c r="N216" s="221" t="s">
        <v>6379</v>
      </c>
      <c r="O216" s="220" t="s">
        <v>5495</v>
      </c>
    </row>
    <row r="217" customHeight="1" spans="1:15">
      <c r="A217" s="664" t="s">
        <v>6380</v>
      </c>
      <c r="B217" s="222" t="s">
        <v>6381</v>
      </c>
      <c r="C217" s="222" t="s">
        <v>6382</v>
      </c>
      <c r="D217" s="222" t="s">
        <v>262</v>
      </c>
      <c r="E217" s="222" t="s">
        <v>5490</v>
      </c>
      <c r="F217" s="222">
        <v>40</v>
      </c>
      <c r="G217" s="222" t="s">
        <v>5491</v>
      </c>
      <c r="H217" s="222">
        <v>100</v>
      </c>
      <c r="I217" s="222" t="s">
        <v>5492</v>
      </c>
      <c r="J217" s="222">
        <v>40</v>
      </c>
      <c r="K217" s="222">
        <v>5</v>
      </c>
      <c r="L217" s="222" t="s">
        <v>5493</v>
      </c>
      <c r="M217" s="222">
        <v>0</v>
      </c>
      <c r="N217" s="223" t="s">
        <v>6383</v>
      </c>
      <c r="O217" s="222" t="s">
        <v>5495</v>
      </c>
    </row>
    <row r="218" customHeight="1" spans="1:15">
      <c r="A218" s="665" t="s">
        <v>6384</v>
      </c>
      <c r="B218" s="220" t="s">
        <v>6385</v>
      </c>
      <c r="C218" s="220" t="s">
        <v>6386</v>
      </c>
      <c r="D218" s="220" t="s">
        <v>262</v>
      </c>
      <c r="E218" s="220" t="s">
        <v>199</v>
      </c>
      <c r="F218" s="220" t="s">
        <v>5561</v>
      </c>
      <c r="G218" s="220" t="s">
        <v>5561</v>
      </c>
      <c r="H218" s="220">
        <v>85</v>
      </c>
      <c r="I218" s="220" t="s">
        <v>5505</v>
      </c>
      <c r="J218" s="220">
        <v>15</v>
      </c>
      <c r="K218" s="220">
        <v>6</v>
      </c>
      <c r="L218" s="220">
        <v>4</v>
      </c>
      <c r="M218" s="220">
        <v>0</v>
      </c>
      <c r="N218" s="221" t="s">
        <v>6387</v>
      </c>
      <c r="O218" s="220"/>
    </row>
    <row r="219" customHeight="1" spans="1:15">
      <c r="A219" s="664" t="s">
        <v>6388</v>
      </c>
      <c r="B219" s="222" t="s">
        <v>6389</v>
      </c>
      <c r="C219" s="222" t="s">
        <v>6390</v>
      </c>
      <c r="D219" s="222" t="s">
        <v>262</v>
      </c>
      <c r="E219" s="222" t="s">
        <v>199</v>
      </c>
      <c r="F219" s="222" t="s">
        <v>5561</v>
      </c>
      <c r="G219" s="222" t="s">
        <v>5625</v>
      </c>
      <c r="H219" s="222" t="s">
        <v>5561</v>
      </c>
      <c r="I219" s="222" t="s">
        <v>5561</v>
      </c>
      <c r="J219" s="222">
        <v>5</v>
      </c>
      <c r="K219" s="222">
        <v>6</v>
      </c>
      <c r="L219" s="222" t="s">
        <v>5562</v>
      </c>
      <c r="M219" s="222">
        <v>0</v>
      </c>
      <c r="N219" s="223" t="s">
        <v>6391</v>
      </c>
      <c r="O219" s="222" t="s">
        <v>5960</v>
      </c>
    </row>
    <row r="220" customHeight="1" spans="1:15">
      <c r="A220" s="665" t="s">
        <v>6392</v>
      </c>
      <c r="B220" s="220" t="s">
        <v>6393</v>
      </c>
      <c r="C220" s="220" t="s">
        <v>6394</v>
      </c>
      <c r="D220" s="220" t="s">
        <v>279</v>
      </c>
      <c r="E220" s="220" t="s">
        <v>5490</v>
      </c>
      <c r="F220" s="220">
        <v>65</v>
      </c>
      <c r="G220" s="220" t="s">
        <v>5609</v>
      </c>
      <c r="H220" s="220">
        <v>100</v>
      </c>
      <c r="I220" s="220" t="s">
        <v>5492</v>
      </c>
      <c r="J220" s="220">
        <v>20</v>
      </c>
      <c r="K220" s="220">
        <v>5</v>
      </c>
      <c r="L220" s="220" t="s">
        <v>5493</v>
      </c>
      <c r="M220" s="220">
        <v>0</v>
      </c>
      <c r="N220" s="221" t="s">
        <v>6395</v>
      </c>
      <c r="O220" s="230" t="s">
        <v>5632</v>
      </c>
    </row>
    <row r="221" customHeight="1" spans="1:15">
      <c r="A221" s="664" t="s">
        <v>6396</v>
      </c>
      <c r="B221" s="222" t="s">
        <v>6397</v>
      </c>
      <c r="C221" s="222" t="s">
        <v>6398</v>
      </c>
      <c r="D221" s="222" t="s">
        <v>268</v>
      </c>
      <c r="E221" s="222" t="s">
        <v>5490</v>
      </c>
      <c r="F221" s="222">
        <v>40</v>
      </c>
      <c r="G221" s="222" t="s">
        <v>6399</v>
      </c>
      <c r="H221" s="222">
        <v>95</v>
      </c>
      <c r="I221" s="222" t="s">
        <v>5568</v>
      </c>
      <c r="J221" s="222">
        <v>20</v>
      </c>
      <c r="K221" s="222">
        <v>4</v>
      </c>
      <c r="L221" s="222" t="s">
        <v>5493</v>
      </c>
      <c r="M221" s="222">
        <v>0</v>
      </c>
      <c r="N221" s="223" t="s">
        <v>6400</v>
      </c>
      <c r="O221" s="231" t="s">
        <v>5570</v>
      </c>
    </row>
    <row r="222" customHeight="1" spans="1:15">
      <c r="A222" s="665" t="s">
        <v>6401</v>
      </c>
      <c r="B222" s="220" t="s">
        <v>6402</v>
      </c>
      <c r="C222" s="220" t="s">
        <v>6403</v>
      </c>
      <c r="D222" s="220" t="s">
        <v>270</v>
      </c>
      <c r="E222" s="220" t="s">
        <v>5490</v>
      </c>
      <c r="F222" s="220">
        <v>70</v>
      </c>
      <c r="G222" s="220" t="s">
        <v>5639</v>
      </c>
      <c r="H222" s="220">
        <v>90</v>
      </c>
      <c r="I222" s="220" t="s">
        <v>5665</v>
      </c>
      <c r="J222" s="220">
        <v>25</v>
      </c>
      <c r="K222" s="220">
        <v>6</v>
      </c>
      <c r="L222" s="220" t="s">
        <v>5493</v>
      </c>
      <c r="M222" s="220">
        <v>0</v>
      </c>
      <c r="N222" s="221" t="s">
        <v>6404</v>
      </c>
      <c r="O222" s="230" t="s">
        <v>5632</v>
      </c>
    </row>
    <row r="223" customHeight="1" spans="1:15">
      <c r="A223" s="664" t="s">
        <v>6405</v>
      </c>
      <c r="B223" s="222" t="s">
        <v>6406</v>
      </c>
      <c r="C223" s="222" t="s">
        <v>6407</v>
      </c>
      <c r="D223" s="222" t="s">
        <v>262</v>
      </c>
      <c r="E223" s="222" t="s">
        <v>199</v>
      </c>
      <c r="F223" s="222" t="s">
        <v>5561</v>
      </c>
      <c r="G223" s="222" t="s">
        <v>5561</v>
      </c>
      <c r="H223" s="222" t="s">
        <v>5561</v>
      </c>
      <c r="I223" s="222" t="s">
        <v>5561</v>
      </c>
      <c r="J223" s="222">
        <v>5</v>
      </c>
      <c r="K223" s="222">
        <v>5</v>
      </c>
      <c r="L223" s="222">
        <v>5</v>
      </c>
      <c r="M223" s="222">
        <v>0</v>
      </c>
      <c r="N223" s="223" t="s">
        <v>6408</v>
      </c>
      <c r="O223" s="222"/>
    </row>
    <row r="224" customHeight="1" spans="1:15">
      <c r="A224" s="665" t="s">
        <v>6409</v>
      </c>
      <c r="B224" s="220" t="s">
        <v>6410</v>
      </c>
      <c r="C224" s="220" t="s">
        <v>6411</v>
      </c>
      <c r="D224" s="220" t="s">
        <v>262</v>
      </c>
      <c r="E224" s="220" t="s">
        <v>199</v>
      </c>
      <c r="F224" s="220" t="s">
        <v>5561</v>
      </c>
      <c r="G224" s="220" t="s">
        <v>5561</v>
      </c>
      <c r="H224" s="220">
        <v>100</v>
      </c>
      <c r="I224" s="220" t="s">
        <v>5492</v>
      </c>
      <c r="J224" s="220">
        <v>15</v>
      </c>
      <c r="K224" s="220">
        <v>6</v>
      </c>
      <c r="L224" s="220">
        <v>5</v>
      </c>
      <c r="M224" s="220">
        <v>0</v>
      </c>
      <c r="N224" s="221" t="s">
        <v>6412</v>
      </c>
      <c r="O224" s="220" t="s">
        <v>5731</v>
      </c>
    </row>
    <row r="225" customHeight="1" spans="1:15">
      <c r="A225" s="664" t="s">
        <v>6413</v>
      </c>
      <c r="B225" s="222" t="s">
        <v>6414</v>
      </c>
      <c r="C225" s="222" t="s">
        <v>6415</v>
      </c>
      <c r="D225" s="222" t="s">
        <v>262</v>
      </c>
      <c r="E225" s="222" t="s">
        <v>199</v>
      </c>
      <c r="F225" s="222" t="s">
        <v>5561</v>
      </c>
      <c r="G225" s="222" t="s">
        <v>5561</v>
      </c>
      <c r="H225" s="222" t="s">
        <v>5561</v>
      </c>
      <c r="I225" s="222" t="s">
        <v>5561</v>
      </c>
      <c r="J225" s="222">
        <v>10</v>
      </c>
      <c r="K225" s="222">
        <v>7</v>
      </c>
      <c r="L225" s="222" t="s">
        <v>5562</v>
      </c>
      <c r="M225" s="222">
        <v>6</v>
      </c>
      <c r="N225" s="223" t="s">
        <v>6416</v>
      </c>
      <c r="O225" s="222"/>
    </row>
    <row r="226" customHeight="1" spans="1:15">
      <c r="A226" s="665" t="s">
        <v>1997</v>
      </c>
      <c r="B226" s="220" t="s">
        <v>6417</v>
      </c>
      <c r="C226" s="220" t="s">
        <v>6418</v>
      </c>
      <c r="D226" s="220" t="s">
        <v>262</v>
      </c>
      <c r="E226" s="220" t="s">
        <v>199</v>
      </c>
      <c r="F226" s="220" t="s">
        <v>5561</v>
      </c>
      <c r="G226" s="220" t="s">
        <v>5561</v>
      </c>
      <c r="H226" s="220" t="s">
        <v>5561</v>
      </c>
      <c r="I226" s="220" t="s">
        <v>5561</v>
      </c>
      <c r="J226" s="220">
        <v>5</v>
      </c>
      <c r="K226" s="220">
        <v>6</v>
      </c>
      <c r="L226" s="220">
        <v>4</v>
      </c>
      <c r="M226" s="220">
        <v>0</v>
      </c>
      <c r="N226" s="221" t="s">
        <v>6419</v>
      </c>
      <c r="O226" s="220" t="s">
        <v>5710</v>
      </c>
    </row>
    <row r="227" customHeight="1" spans="1:15">
      <c r="A227" s="664" t="s">
        <v>6420</v>
      </c>
      <c r="B227" s="222" t="s">
        <v>6421</v>
      </c>
      <c r="C227" s="222" t="s">
        <v>6422</v>
      </c>
      <c r="D227" s="222" t="s">
        <v>262</v>
      </c>
      <c r="E227" s="222" t="s">
        <v>5490</v>
      </c>
      <c r="F227" s="222" t="s">
        <v>199</v>
      </c>
      <c r="G227" s="222" t="s">
        <v>6423</v>
      </c>
      <c r="H227" s="222">
        <v>100</v>
      </c>
      <c r="I227" s="222" t="s">
        <v>5492</v>
      </c>
      <c r="J227" s="222">
        <v>20</v>
      </c>
      <c r="K227" s="222">
        <v>5</v>
      </c>
      <c r="L227" s="222" t="s">
        <v>5493</v>
      </c>
      <c r="M227" s="222">
        <v>0</v>
      </c>
      <c r="N227" s="223" t="s">
        <v>6424</v>
      </c>
      <c r="O227" s="222" t="s">
        <v>5495</v>
      </c>
    </row>
    <row r="228" customHeight="1" spans="1:15">
      <c r="A228" s="665" t="s">
        <v>2990</v>
      </c>
      <c r="B228" s="220" t="s">
        <v>6425</v>
      </c>
      <c r="C228" s="220" t="s">
        <v>6426</v>
      </c>
      <c r="D228" s="220" t="s">
        <v>262</v>
      </c>
      <c r="E228" s="220" t="s">
        <v>5490</v>
      </c>
      <c r="F228" s="220" t="s">
        <v>199</v>
      </c>
      <c r="G228" s="220" t="s">
        <v>199</v>
      </c>
      <c r="H228" s="220">
        <v>90</v>
      </c>
      <c r="I228" s="220" t="s">
        <v>5665</v>
      </c>
      <c r="J228" s="220">
        <v>15</v>
      </c>
      <c r="K228" s="220">
        <v>6</v>
      </c>
      <c r="L228" s="220">
        <v>3</v>
      </c>
      <c r="M228" s="220">
        <v>0</v>
      </c>
      <c r="N228" s="221" t="s">
        <v>6427</v>
      </c>
      <c r="O228" s="220"/>
    </row>
    <row r="229" customHeight="1" spans="1:15">
      <c r="A229" s="664" t="s">
        <v>6428</v>
      </c>
      <c r="B229" s="222" t="s">
        <v>6429</v>
      </c>
      <c r="C229" s="222" t="s">
        <v>6430</v>
      </c>
      <c r="D229" s="222" t="s">
        <v>262</v>
      </c>
      <c r="E229" s="222" t="s">
        <v>5490</v>
      </c>
      <c r="F229" s="222" t="s">
        <v>199</v>
      </c>
      <c r="G229" s="222" t="s">
        <v>6423</v>
      </c>
      <c r="H229" s="222">
        <v>100</v>
      </c>
      <c r="I229" s="222" t="s">
        <v>5492</v>
      </c>
      <c r="J229" s="222">
        <v>20</v>
      </c>
      <c r="K229" s="222">
        <v>5</v>
      </c>
      <c r="L229" s="222" t="s">
        <v>5493</v>
      </c>
      <c r="M229" s="222">
        <v>0</v>
      </c>
      <c r="N229" s="223" t="s">
        <v>6431</v>
      </c>
      <c r="O229" s="222" t="s">
        <v>5495</v>
      </c>
    </row>
    <row r="230" customHeight="1" spans="1:15">
      <c r="A230" s="665" t="s">
        <v>6432</v>
      </c>
      <c r="B230" s="220" t="s">
        <v>6433</v>
      </c>
      <c r="C230" s="220" t="s">
        <v>6434</v>
      </c>
      <c r="D230" s="220" t="s">
        <v>262</v>
      </c>
      <c r="E230" s="220" t="s">
        <v>199</v>
      </c>
      <c r="F230" s="220" t="s">
        <v>5561</v>
      </c>
      <c r="G230" s="220" t="s">
        <v>5561</v>
      </c>
      <c r="H230" s="220" t="s">
        <v>5561</v>
      </c>
      <c r="I230" s="220" t="s">
        <v>5561</v>
      </c>
      <c r="J230" s="220">
        <v>25</v>
      </c>
      <c r="K230" s="220">
        <v>5</v>
      </c>
      <c r="L230" s="220">
        <v>2</v>
      </c>
      <c r="M230" s="220">
        <v>0</v>
      </c>
      <c r="N230" s="221" t="s">
        <v>6435</v>
      </c>
      <c r="O230" s="220"/>
    </row>
    <row r="231" customHeight="1" spans="1:15">
      <c r="A231" s="664" t="s">
        <v>6436</v>
      </c>
      <c r="B231" s="222" t="s">
        <v>6437</v>
      </c>
      <c r="C231" s="222" t="s">
        <v>6438</v>
      </c>
      <c r="D231" s="222" t="s">
        <v>262</v>
      </c>
      <c r="E231" s="222" t="s">
        <v>199</v>
      </c>
      <c r="F231" s="222" t="s">
        <v>5561</v>
      </c>
      <c r="G231" s="222" t="s">
        <v>5561</v>
      </c>
      <c r="H231" s="222" t="s">
        <v>5561</v>
      </c>
      <c r="I231" s="222" t="s">
        <v>5561</v>
      </c>
      <c r="J231" s="222">
        <v>20</v>
      </c>
      <c r="K231" s="222">
        <v>6</v>
      </c>
      <c r="L231" s="222">
        <v>4</v>
      </c>
      <c r="M231" s="222">
        <v>0</v>
      </c>
      <c r="N231" s="223" t="s">
        <v>6439</v>
      </c>
      <c r="O231" s="222"/>
    </row>
    <row r="232" customHeight="1" spans="1:15">
      <c r="A232" s="665" t="s">
        <v>6440</v>
      </c>
      <c r="B232" s="220" t="s">
        <v>6441</v>
      </c>
      <c r="C232" s="220" t="s">
        <v>6442</v>
      </c>
      <c r="D232" s="220" t="s">
        <v>276</v>
      </c>
      <c r="E232" s="220" t="s">
        <v>5490</v>
      </c>
      <c r="F232" s="220">
        <v>100</v>
      </c>
      <c r="G232" s="220" t="s">
        <v>5625</v>
      </c>
      <c r="H232" s="220">
        <v>95</v>
      </c>
      <c r="I232" s="220" t="s">
        <v>5568</v>
      </c>
      <c r="J232" s="220">
        <v>5</v>
      </c>
      <c r="K232" s="220">
        <v>8</v>
      </c>
      <c r="L232" s="220">
        <v>5</v>
      </c>
      <c r="M232" s="220">
        <v>0</v>
      </c>
      <c r="N232" s="221" t="s">
        <v>6443</v>
      </c>
      <c r="O232" s="220" t="s">
        <v>5687</v>
      </c>
    </row>
    <row r="233" customHeight="1" spans="1:15">
      <c r="A233" s="664" t="s">
        <v>6444</v>
      </c>
      <c r="B233" s="222" t="s">
        <v>6445</v>
      </c>
      <c r="C233" s="222" t="s">
        <v>6446</v>
      </c>
      <c r="D233" s="222" t="s">
        <v>266</v>
      </c>
      <c r="E233" s="222" t="s">
        <v>5490</v>
      </c>
      <c r="F233" s="222" t="s">
        <v>199</v>
      </c>
      <c r="G233" s="222" t="s">
        <v>199</v>
      </c>
      <c r="H233" s="222">
        <v>100</v>
      </c>
      <c r="I233" s="222" t="s">
        <v>5492</v>
      </c>
      <c r="J233" s="222">
        <v>30</v>
      </c>
      <c r="K233" s="222">
        <v>5</v>
      </c>
      <c r="L233" s="222">
        <v>3</v>
      </c>
      <c r="M233" s="222">
        <v>0</v>
      </c>
      <c r="N233" s="223" t="s">
        <v>6447</v>
      </c>
      <c r="O233" s="222"/>
    </row>
    <row r="234" customHeight="1" spans="1:15">
      <c r="A234" s="665" t="s">
        <v>6448</v>
      </c>
      <c r="B234" s="220" t="s">
        <v>6449</v>
      </c>
      <c r="C234" s="220" t="s">
        <v>6450</v>
      </c>
      <c r="D234" s="220" t="s">
        <v>263</v>
      </c>
      <c r="E234" s="220" t="s">
        <v>5490</v>
      </c>
      <c r="F234" s="220">
        <v>100</v>
      </c>
      <c r="G234" s="220" t="s">
        <v>5625</v>
      </c>
      <c r="H234" s="220">
        <v>50</v>
      </c>
      <c r="I234" s="220" t="s">
        <v>6326</v>
      </c>
      <c r="J234" s="220">
        <v>5</v>
      </c>
      <c r="K234" s="220">
        <v>7</v>
      </c>
      <c r="L234" s="220" t="s">
        <v>5493</v>
      </c>
      <c r="M234" s="220">
        <v>0</v>
      </c>
      <c r="N234" s="221" t="s">
        <v>6451</v>
      </c>
      <c r="O234" s="230" t="s">
        <v>5527</v>
      </c>
    </row>
    <row r="235" customHeight="1" spans="1:15">
      <c r="A235" s="664" t="s">
        <v>6452</v>
      </c>
      <c r="B235" s="222" t="s">
        <v>6453</v>
      </c>
      <c r="C235" s="222" t="s">
        <v>6454</v>
      </c>
      <c r="D235" s="222" t="s">
        <v>268</v>
      </c>
      <c r="E235" s="222" t="s">
        <v>5490</v>
      </c>
      <c r="F235" s="222">
        <v>120</v>
      </c>
      <c r="G235" s="222" t="s">
        <v>5620</v>
      </c>
      <c r="H235" s="222">
        <v>85</v>
      </c>
      <c r="I235" s="222" t="s">
        <v>5505</v>
      </c>
      <c r="J235" s="222">
        <v>10</v>
      </c>
      <c r="K235" s="222">
        <v>7</v>
      </c>
      <c r="L235" s="222" t="s">
        <v>5493</v>
      </c>
      <c r="M235" s="222">
        <v>0</v>
      </c>
      <c r="N235" s="223" t="s">
        <v>6455</v>
      </c>
      <c r="O235" s="222" t="s">
        <v>5495</v>
      </c>
    </row>
    <row r="236" customHeight="1" spans="1:15">
      <c r="A236" s="665" t="s">
        <v>6456</v>
      </c>
      <c r="B236" s="220" t="s">
        <v>6457</v>
      </c>
      <c r="C236" s="220" t="s">
        <v>6458</v>
      </c>
      <c r="D236" s="220" t="s">
        <v>282</v>
      </c>
      <c r="E236" s="220" t="s">
        <v>5556</v>
      </c>
      <c r="F236" s="220">
        <v>60</v>
      </c>
      <c r="G236" s="220" t="s">
        <v>5581</v>
      </c>
      <c r="H236" s="220">
        <v>100</v>
      </c>
      <c r="I236" s="220" t="s">
        <v>5492</v>
      </c>
      <c r="J236" s="220">
        <v>20</v>
      </c>
      <c r="K236" s="220">
        <v>5</v>
      </c>
      <c r="L236" s="220">
        <v>3</v>
      </c>
      <c r="M236" s="220">
        <v>0</v>
      </c>
      <c r="N236" s="221" t="s">
        <v>6459</v>
      </c>
      <c r="O236" s="220" t="s">
        <v>5687</v>
      </c>
    </row>
    <row r="237" customHeight="1" spans="1:15">
      <c r="A237" s="664" t="s">
        <v>2067</v>
      </c>
      <c r="B237" s="222" t="s">
        <v>6460</v>
      </c>
      <c r="C237" s="222" t="s">
        <v>6461</v>
      </c>
      <c r="D237" s="222" t="s">
        <v>262</v>
      </c>
      <c r="E237" s="222" t="s">
        <v>199</v>
      </c>
      <c r="F237" s="222" t="s">
        <v>5561</v>
      </c>
      <c r="G237" s="222" t="s">
        <v>5561</v>
      </c>
      <c r="H237" s="222" t="s">
        <v>5561</v>
      </c>
      <c r="I237" s="222" t="s">
        <v>5561</v>
      </c>
      <c r="J237" s="222">
        <v>40</v>
      </c>
      <c r="K237" s="222">
        <v>6</v>
      </c>
      <c r="L237" s="222" t="s">
        <v>5562</v>
      </c>
      <c r="M237" s="222">
        <v>0</v>
      </c>
      <c r="N237" s="223" t="s">
        <v>6462</v>
      </c>
      <c r="O237" s="222"/>
    </row>
    <row r="238" customHeight="1" spans="1:15">
      <c r="A238" s="665" t="s">
        <v>6463</v>
      </c>
      <c r="B238" s="220" t="s">
        <v>6464</v>
      </c>
      <c r="C238" s="220" t="s">
        <v>6465</v>
      </c>
      <c r="D238" s="220" t="s">
        <v>262</v>
      </c>
      <c r="E238" s="220" t="s">
        <v>199</v>
      </c>
      <c r="F238" s="220" t="s">
        <v>5561</v>
      </c>
      <c r="G238" s="220" t="s">
        <v>5561</v>
      </c>
      <c r="H238" s="220">
        <v>100</v>
      </c>
      <c r="I238" s="220" t="s">
        <v>5492</v>
      </c>
      <c r="J238" s="220">
        <v>5</v>
      </c>
      <c r="K238" s="220">
        <v>6</v>
      </c>
      <c r="L238" s="220">
        <v>3</v>
      </c>
      <c r="M238" s="220">
        <v>0</v>
      </c>
      <c r="N238" s="221" t="s">
        <v>6466</v>
      </c>
      <c r="O238" s="220" t="s">
        <v>5731</v>
      </c>
    </row>
    <row r="239" customHeight="1" spans="1:15">
      <c r="A239" s="664" t="s">
        <v>6467</v>
      </c>
      <c r="B239" s="222" t="s">
        <v>6468</v>
      </c>
      <c r="C239" s="222" t="s">
        <v>6469</v>
      </c>
      <c r="D239" s="222" t="s">
        <v>283</v>
      </c>
      <c r="E239" s="222" t="s">
        <v>5490</v>
      </c>
      <c r="F239" s="222">
        <v>40</v>
      </c>
      <c r="G239" s="222" t="s">
        <v>6470</v>
      </c>
      <c r="H239" s="222">
        <v>100</v>
      </c>
      <c r="I239" s="222" t="s">
        <v>5492</v>
      </c>
      <c r="J239" s="222">
        <v>20</v>
      </c>
      <c r="K239" s="222">
        <v>5</v>
      </c>
      <c r="L239" s="222" t="s">
        <v>5493</v>
      </c>
      <c r="M239" s="222">
        <v>0</v>
      </c>
      <c r="N239" s="223" t="s">
        <v>6471</v>
      </c>
      <c r="O239" s="222" t="s">
        <v>5495</v>
      </c>
    </row>
    <row r="240" customHeight="1" spans="1:15">
      <c r="A240" s="665" t="s">
        <v>6472</v>
      </c>
      <c r="B240" s="220" t="s">
        <v>6473</v>
      </c>
      <c r="C240" s="220" t="s">
        <v>6474</v>
      </c>
      <c r="D240" s="220" t="s">
        <v>262</v>
      </c>
      <c r="E240" s="220" t="s">
        <v>5490</v>
      </c>
      <c r="F240" s="220">
        <v>50</v>
      </c>
      <c r="G240" s="220" t="s">
        <v>5499</v>
      </c>
      <c r="H240" s="220">
        <v>100</v>
      </c>
      <c r="I240" s="220" t="s">
        <v>5492</v>
      </c>
      <c r="J240" s="220">
        <v>40</v>
      </c>
      <c r="K240" s="220">
        <v>5</v>
      </c>
      <c r="L240" s="220" t="s">
        <v>5493</v>
      </c>
      <c r="M240" s="220">
        <v>0</v>
      </c>
      <c r="N240" s="221" t="s">
        <v>6475</v>
      </c>
      <c r="O240" s="230" t="s">
        <v>5632</v>
      </c>
    </row>
    <row r="241" customHeight="1" spans="1:15">
      <c r="A241" s="664" t="s">
        <v>1636</v>
      </c>
      <c r="B241" s="222" t="s">
        <v>6476</v>
      </c>
      <c r="C241" s="222" t="s">
        <v>6477</v>
      </c>
      <c r="D241" s="222" t="s">
        <v>262</v>
      </c>
      <c r="E241" s="222" t="s">
        <v>199</v>
      </c>
      <c r="F241" s="222" t="s">
        <v>5561</v>
      </c>
      <c r="G241" s="222" t="s">
        <v>5561</v>
      </c>
      <c r="H241" s="222">
        <v>100</v>
      </c>
      <c r="I241" s="222" t="s">
        <v>5492</v>
      </c>
      <c r="J241" s="222">
        <v>20</v>
      </c>
      <c r="K241" s="222">
        <v>5</v>
      </c>
      <c r="L241" s="222">
        <v>2</v>
      </c>
      <c r="M241" s="222">
        <v>0</v>
      </c>
      <c r="N241" s="223" t="s">
        <v>6478</v>
      </c>
      <c r="O241" s="222"/>
    </row>
    <row r="242" customHeight="1" spans="1:15">
      <c r="A242" s="665" t="s">
        <v>6479</v>
      </c>
      <c r="B242" s="220" t="s">
        <v>6480</v>
      </c>
      <c r="C242" s="220" t="s">
        <v>6481</v>
      </c>
      <c r="D242" s="220" t="s">
        <v>270</v>
      </c>
      <c r="E242" s="220" t="s">
        <v>5490</v>
      </c>
      <c r="F242" s="220">
        <v>100</v>
      </c>
      <c r="G242" s="220" t="s">
        <v>5625</v>
      </c>
      <c r="H242" s="220">
        <v>75</v>
      </c>
      <c r="I242" s="220" t="s">
        <v>5599</v>
      </c>
      <c r="J242" s="220">
        <v>15</v>
      </c>
      <c r="K242" s="220">
        <v>7</v>
      </c>
      <c r="L242" s="220" t="s">
        <v>5493</v>
      </c>
      <c r="M242" s="220">
        <v>0</v>
      </c>
      <c r="N242" s="221" t="s">
        <v>6482</v>
      </c>
      <c r="O242" s="230" t="s">
        <v>5632</v>
      </c>
    </row>
    <row r="243" customHeight="1" spans="1:15">
      <c r="A243" s="664" t="s">
        <v>6483</v>
      </c>
      <c r="B243" s="222" t="s">
        <v>6484</v>
      </c>
      <c r="C243" s="222" t="s">
        <v>6485</v>
      </c>
      <c r="D243" s="222" t="s">
        <v>270</v>
      </c>
      <c r="E243" s="222" t="s">
        <v>5490</v>
      </c>
      <c r="F243" s="222">
        <v>50</v>
      </c>
      <c r="G243" s="222" t="s">
        <v>5499</v>
      </c>
      <c r="H243" s="222">
        <v>95</v>
      </c>
      <c r="I243" s="222" t="s">
        <v>5568</v>
      </c>
      <c r="J243" s="222">
        <v>35</v>
      </c>
      <c r="K243" s="222">
        <v>4</v>
      </c>
      <c r="L243" s="222" t="s">
        <v>5493</v>
      </c>
      <c r="M243" s="222">
        <v>0</v>
      </c>
      <c r="N243" s="223" t="s">
        <v>6486</v>
      </c>
      <c r="O243" s="231" t="s">
        <v>5632</v>
      </c>
    </row>
    <row r="244" customHeight="1" spans="1:15">
      <c r="A244" s="665" t="s">
        <v>6487</v>
      </c>
      <c r="B244" s="220" t="s">
        <v>6488</v>
      </c>
      <c r="C244" s="220" t="s">
        <v>6489</v>
      </c>
      <c r="D244" s="220" t="s">
        <v>263</v>
      </c>
      <c r="E244" s="220" t="s">
        <v>5490</v>
      </c>
      <c r="F244" s="220">
        <v>70</v>
      </c>
      <c r="G244" s="220" t="s">
        <v>5639</v>
      </c>
      <c r="H244" s="220" t="s">
        <v>5561</v>
      </c>
      <c r="I244" s="220" t="s">
        <v>258</v>
      </c>
      <c r="J244" s="220">
        <v>10</v>
      </c>
      <c r="K244" s="220">
        <v>6</v>
      </c>
      <c r="L244" s="220" t="s">
        <v>5493</v>
      </c>
      <c r="M244" s="220">
        <v>-1</v>
      </c>
      <c r="N244" s="221" t="s">
        <v>6490</v>
      </c>
      <c r="O244" s="220" t="s">
        <v>5495</v>
      </c>
    </row>
    <row r="245" customHeight="1" spans="1:15">
      <c r="A245" s="664" t="s">
        <v>2975</v>
      </c>
      <c r="B245" s="222" t="s">
        <v>6491</v>
      </c>
      <c r="C245" s="222" t="s">
        <v>6492</v>
      </c>
      <c r="D245" s="222" t="s">
        <v>262</v>
      </c>
      <c r="E245" s="222" t="s">
        <v>199</v>
      </c>
      <c r="F245" s="222" t="s">
        <v>5561</v>
      </c>
      <c r="G245" s="222" t="s">
        <v>6493</v>
      </c>
      <c r="H245" s="222" t="s">
        <v>5561</v>
      </c>
      <c r="I245" s="222" t="s">
        <v>5561</v>
      </c>
      <c r="J245" s="222">
        <v>5</v>
      </c>
      <c r="K245" s="222">
        <v>6</v>
      </c>
      <c r="L245" s="222" t="s">
        <v>5562</v>
      </c>
      <c r="M245" s="222">
        <v>0</v>
      </c>
      <c r="N245" s="223" t="s">
        <v>6494</v>
      </c>
      <c r="O245" s="222" t="s">
        <v>5960</v>
      </c>
    </row>
    <row r="246" customHeight="1" spans="1:15">
      <c r="A246" s="665" t="s">
        <v>6495</v>
      </c>
      <c r="B246" s="220" t="s">
        <v>6496</v>
      </c>
      <c r="C246" s="220" t="s">
        <v>6497</v>
      </c>
      <c r="D246" s="220" t="s">
        <v>278</v>
      </c>
      <c r="E246" s="220" t="s">
        <v>199</v>
      </c>
      <c r="F246" s="220" t="s">
        <v>5561</v>
      </c>
      <c r="G246" s="220" t="s">
        <v>6493</v>
      </c>
      <c r="H246" s="220" t="s">
        <v>5561</v>
      </c>
      <c r="I246" s="220" t="s">
        <v>5561</v>
      </c>
      <c r="J246" s="220">
        <v>5</v>
      </c>
      <c r="K246" s="220">
        <v>6</v>
      </c>
      <c r="L246" s="220" t="s">
        <v>5562</v>
      </c>
      <c r="M246" s="220">
        <v>0</v>
      </c>
      <c r="N246" s="221" t="s">
        <v>6494</v>
      </c>
      <c r="O246" s="220" t="s">
        <v>5960</v>
      </c>
    </row>
    <row r="247" customHeight="1" spans="1:15">
      <c r="A247" s="664" t="s">
        <v>6498</v>
      </c>
      <c r="B247" s="222" t="s">
        <v>6499</v>
      </c>
      <c r="C247" s="222" t="s">
        <v>6500</v>
      </c>
      <c r="D247" s="222" t="s">
        <v>284</v>
      </c>
      <c r="E247" s="222" t="s">
        <v>199</v>
      </c>
      <c r="F247" s="222" t="s">
        <v>5561</v>
      </c>
      <c r="G247" s="222" t="s">
        <v>6493</v>
      </c>
      <c r="H247" s="222" t="s">
        <v>5561</v>
      </c>
      <c r="I247" s="222" t="s">
        <v>5561</v>
      </c>
      <c r="J247" s="222">
        <v>5</v>
      </c>
      <c r="K247" s="222">
        <v>6</v>
      </c>
      <c r="L247" s="222" t="s">
        <v>5562</v>
      </c>
      <c r="M247" s="222">
        <v>0</v>
      </c>
      <c r="N247" s="223" t="s">
        <v>6494</v>
      </c>
      <c r="O247" s="222" t="s">
        <v>5960</v>
      </c>
    </row>
    <row r="248" customHeight="1" spans="1:15">
      <c r="A248" s="665" t="s">
        <v>1686</v>
      </c>
      <c r="B248" s="220" t="s">
        <v>6501</v>
      </c>
      <c r="C248" s="220" t="s">
        <v>6502</v>
      </c>
      <c r="D248" s="220" t="s">
        <v>262</v>
      </c>
      <c r="E248" s="220" t="s">
        <v>5556</v>
      </c>
      <c r="F248" s="220">
        <v>60</v>
      </c>
      <c r="G248" s="220" t="s">
        <v>5581</v>
      </c>
      <c r="H248" s="220">
        <v>100</v>
      </c>
      <c r="I248" s="220" t="s">
        <v>5492</v>
      </c>
      <c r="J248" s="220">
        <v>15</v>
      </c>
      <c r="K248" s="220">
        <v>5</v>
      </c>
      <c r="L248" s="220">
        <v>3</v>
      </c>
      <c r="M248" s="220">
        <v>0</v>
      </c>
      <c r="N248" s="221" t="s">
        <v>6503</v>
      </c>
      <c r="O248" s="220"/>
    </row>
    <row r="249" customHeight="1" spans="1:15">
      <c r="A249" s="664" t="s">
        <v>2981</v>
      </c>
      <c r="B249" s="222" t="s">
        <v>6504</v>
      </c>
      <c r="C249" s="222" t="s">
        <v>6505</v>
      </c>
      <c r="D249" s="222" t="s">
        <v>263</v>
      </c>
      <c r="E249" s="222" t="s">
        <v>5490</v>
      </c>
      <c r="F249" s="222">
        <v>100</v>
      </c>
      <c r="G249" s="222" t="s">
        <v>5625</v>
      </c>
      <c r="H249" s="222">
        <v>80</v>
      </c>
      <c r="I249" s="222" t="s">
        <v>5753</v>
      </c>
      <c r="J249" s="222">
        <v>5</v>
      </c>
      <c r="K249" s="222">
        <v>7</v>
      </c>
      <c r="L249" s="222" t="s">
        <v>5493</v>
      </c>
      <c r="M249" s="222">
        <v>0</v>
      </c>
      <c r="N249" s="223" t="s">
        <v>6506</v>
      </c>
      <c r="O249" s="222" t="s">
        <v>5495</v>
      </c>
    </row>
    <row r="250" customHeight="1" spans="1:15">
      <c r="A250" s="665" t="s">
        <v>6507</v>
      </c>
      <c r="B250" s="220" t="s">
        <v>6508</v>
      </c>
      <c r="C250" s="220" t="s">
        <v>6509</v>
      </c>
      <c r="D250" s="220" t="s">
        <v>282</v>
      </c>
      <c r="E250" s="220" t="s">
        <v>5556</v>
      </c>
      <c r="F250" s="220">
        <v>40</v>
      </c>
      <c r="G250" s="220" t="s">
        <v>5491</v>
      </c>
      <c r="H250" s="220">
        <v>100</v>
      </c>
      <c r="I250" s="220" t="s">
        <v>5492</v>
      </c>
      <c r="J250" s="220">
        <v>20</v>
      </c>
      <c r="K250" s="220">
        <v>3</v>
      </c>
      <c r="L250" s="220">
        <v>4</v>
      </c>
      <c r="M250" s="220">
        <v>0</v>
      </c>
      <c r="N250" s="221" t="s">
        <v>6510</v>
      </c>
      <c r="O250" s="230" t="s">
        <v>5767</v>
      </c>
    </row>
    <row r="251" customHeight="1" spans="1:15">
      <c r="A251" s="664" t="s">
        <v>6511</v>
      </c>
      <c r="B251" s="222" t="s">
        <v>6512</v>
      </c>
      <c r="C251" s="222" t="s">
        <v>6513</v>
      </c>
      <c r="D251" s="222" t="s">
        <v>277</v>
      </c>
      <c r="E251" s="222" t="s">
        <v>199</v>
      </c>
      <c r="F251" s="222" t="s">
        <v>5561</v>
      </c>
      <c r="G251" s="222" t="s">
        <v>5561</v>
      </c>
      <c r="H251" s="222" t="s">
        <v>5561</v>
      </c>
      <c r="I251" s="222" t="s">
        <v>5561</v>
      </c>
      <c r="J251" s="222">
        <v>5</v>
      </c>
      <c r="K251" s="222">
        <v>8</v>
      </c>
      <c r="L251" s="222" t="s">
        <v>6362</v>
      </c>
      <c r="M251" s="222">
        <v>0</v>
      </c>
      <c r="N251" s="223" t="s">
        <v>6514</v>
      </c>
      <c r="O251" s="222"/>
    </row>
    <row r="252" customHeight="1" spans="1:15">
      <c r="A252" s="665" t="s">
        <v>6515</v>
      </c>
      <c r="B252" s="220" t="s">
        <v>6516</v>
      </c>
      <c r="C252" s="220" t="s">
        <v>6517</v>
      </c>
      <c r="D252" s="220" t="s">
        <v>276</v>
      </c>
      <c r="E252" s="220" t="s">
        <v>199</v>
      </c>
      <c r="F252" s="220" t="s">
        <v>5561</v>
      </c>
      <c r="G252" s="220" t="s">
        <v>5561</v>
      </c>
      <c r="H252" s="220" t="s">
        <v>5561</v>
      </c>
      <c r="I252" s="220" t="s">
        <v>5561</v>
      </c>
      <c r="J252" s="220">
        <v>5</v>
      </c>
      <c r="K252" s="220">
        <v>8</v>
      </c>
      <c r="L252" s="220" t="s">
        <v>6362</v>
      </c>
      <c r="M252" s="220">
        <v>0</v>
      </c>
      <c r="N252" s="221" t="s">
        <v>6518</v>
      </c>
      <c r="O252" s="220"/>
    </row>
    <row r="253" customHeight="1" spans="1:15">
      <c r="A253" s="664" t="s">
        <v>6519</v>
      </c>
      <c r="B253" s="222" t="s">
        <v>6520</v>
      </c>
      <c r="C253" s="222" t="s">
        <v>6521</v>
      </c>
      <c r="D253" s="222" t="s">
        <v>283</v>
      </c>
      <c r="E253" s="222" t="s">
        <v>5490</v>
      </c>
      <c r="F253" s="222">
        <v>80</v>
      </c>
      <c r="G253" s="222" t="s">
        <v>5516</v>
      </c>
      <c r="H253" s="222">
        <v>100</v>
      </c>
      <c r="I253" s="222" t="s">
        <v>5492</v>
      </c>
      <c r="J253" s="222">
        <v>15</v>
      </c>
      <c r="K253" s="222">
        <v>6</v>
      </c>
      <c r="L253" s="222" t="s">
        <v>5493</v>
      </c>
      <c r="M253" s="222">
        <v>0</v>
      </c>
      <c r="N253" s="223" t="s">
        <v>6522</v>
      </c>
      <c r="O253" s="231" t="s">
        <v>5705</v>
      </c>
    </row>
    <row r="254" customHeight="1" spans="1:15">
      <c r="A254" s="665" t="s">
        <v>2427</v>
      </c>
      <c r="B254" s="220" t="s">
        <v>6523</v>
      </c>
      <c r="C254" s="220" t="s">
        <v>6524</v>
      </c>
      <c r="D254" s="220" t="s">
        <v>280</v>
      </c>
      <c r="E254" s="220" t="s">
        <v>5556</v>
      </c>
      <c r="F254" s="220" t="s">
        <v>199</v>
      </c>
      <c r="G254" s="220" t="s">
        <v>5726</v>
      </c>
      <c r="H254" s="220">
        <v>100</v>
      </c>
      <c r="I254" s="220" t="s">
        <v>5492</v>
      </c>
      <c r="J254" s="220">
        <v>20</v>
      </c>
      <c r="K254" s="220">
        <v>5</v>
      </c>
      <c r="L254" s="220" t="s">
        <v>6525</v>
      </c>
      <c r="M254" s="220">
        <v>-5</v>
      </c>
      <c r="N254" s="221" t="s">
        <v>6526</v>
      </c>
      <c r="O254" s="220"/>
    </row>
    <row r="255" customHeight="1" spans="1:15">
      <c r="A255" s="664" t="s">
        <v>6527</v>
      </c>
      <c r="B255" s="222" t="s">
        <v>6528</v>
      </c>
      <c r="C255" s="222" t="s">
        <v>6529</v>
      </c>
      <c r="D255" s="222" t="s">
        <v>262</v>
      </c>
      <c r="E255" s="222" t="s">
        <v>199</v>
      </c>
      <c r="F255" s="222" t="s">
        <v>5561</v>
      </c>
      <c r="G255" s="222" t="s">
        <v>5561</v>
      </c>
      <c r="H255" s="222" t="s">
        <v>5561</v>
      </c>
      <c r="I255" s="222" t="s">
        <v>5561</v>
      </c>
      <c r="J255" s="222">
        <v>10</v>
      </c>
      <c r="K255" s="222">
        <v>6</v>
      </c>
      <c r="L255" s="222">
        <v>4</v>
      </c>
      <c r="M255" s="222">
        <v>0</v>
      </c>
      <c r="N255" s="223" t="s">
        <v>6530</v>
      </c>
      <c r="O255" s="222"/>
    </row>
    <row r="256" customHeight="1" spans="1:15">
      <c r="A256" s="665" t="s">
        <v>2016</v>
      </c>
      <c r="B256" s="220" t="s">
        <v>6531</v>
      </c>
      <c r="C256" s="220" t="s">
        <v>6532</v>
      </c>
      <c r="D256" s="220" t="s">
        <v>262</v>
      </c>
      <c r="E256" s="220" t="s">
        <v>5490</v>
      </c>
      <c r="F256" s="220">
        <v>80</v>
      </c>
      <c r="G256" s="220" t="s">
        <v>5516</v>
      </c>
      <c r="H256" s="220">
        <v>100</v>
      </c>
      <c r="I256" s="220" t="s">
        <v>5492</v>
      </c>
      <c r="J256" s="220">
        <v>5</v>
      </c>
      <c r="K256" s="220">
        <v>8</v>
      </c>
      <c r="L256" s="220" t="s">
        <v>5493</v>
      </c>
      <c r="M256" s="220">
        <v>2</v>
      </c>
      <c r="N256" s="221" t="s">
        <v>6533</v>
      </c>
      <c r="O256" s="220" t="s">
        <v>5495</v>
      </c>
    </row>
    <row r="257" customHeight="1" spans="1:15">
      <c r="A257" s="664" t="s">
        <v>6534</v>
      </c>
      <c r="B257" s="222" t="s">
        <v>6535</v>
      </c>
      <c r="C257" s="222" t="s">
        <v>6536</v>
      </c>
      <c r="D257" s="222" t="s">
        <v>267</v>
      </c>
      <c r="E257" s="222" t="s">
        <v>5556</v>
      </c>
      <c r="F257" s="222">
        <v>60</v>
      </c>
      <c r="G257" s="222" t="s">
        <v>5581</v>
      </c>
      <c r="H257" s="222">
        <v>100</v>
      </c>
      <c r="I257" s="222" t="s">
        <v>5492</v>
      </c>
      <c r="J257" s="222">
        <v>5</v>
      </c>
      <c r="K257" s="222">
        <v>6</v>
      </c>
      <c r="L257" s="222">
        <v>3</v>
      </c>
      <c r="M257" s="222">
        <v>0</v>
      </c>
      <c r="N257" s="223" t="s">
        <v>6537</v>
      </c>
      <c r="O257" s="222" t="s">
        <v>5687</v>
      </c>
    </row>
    <row r="258" customHeight="1" spans="1:15">
      <c r="A258" s="665" t="s">
        <v>6538</v>
      </c>
      <c r="B258" s="220" t="s">
        <v>6539</v>
      </c>
      <c r="C258" s="220" t="s">
        <v>6540</v>
      </c>
      <c r="D258" s="220" t="s">
        <v>269</v>
      </c>
      <c r="E258" s="220" t="s">
        <v>5556</v>
      </c>
      <c r="F258" s="220">
        <v>80</v>
      </c>
      <c r="G258" s="220" t="s">
        <v>5516</v>
      </c>
      <c r="H258" s="220">
        <v>100</v>
      </c>
      <c r="I258" s="220" t="s">
        <v>5492</v>
      </c>
      <c r="J258" s="220">
        <v>15</v>
      </c>
      <c r="K258" s="220">
        <v>6</v>
      </c>
      <c r="L258" s="220">
        <v>4</v>
      </c>
      <c r="M258" s="220">
        <v>0</v>
      </c>
      <c r="N258" s="221" t="s">
        <v>6541</v>
      </c>
      <c r="O258" s="230" t="s">
        <v>6311</v>
      </c>
    </row>
    <row r="259" customHeight="1" spans="1:15">
      <c r="A259" s="664" t="s">
        <v>6542</v>
      </c>
      <c r="B259" s="222" t="s">
        <v>6543</v>
      </c>
      <c r="C259" s="222" t="s">
        <v>6544</v>
      </c>
      <c r="D259" s="222" t="s">
        <v>280</v>
      </c>
      <c r="E259" s="222" t="s">
        <v>5556</v>
      </c>
      <c r="F259" s="222">
        <v>120</v>
      </c>
      <c r="G259" s="222" t="s">
        <v>5620</v>
      </c>
      <c r="H259" s="222">
        <v>100</v>
      </c>
      <c r="I259" s="222" t="s">
        <v>5492</v>
      </c>
      <c r="J259" s="222">
        <v>10</v>
      </c>
      <c r="K259" s="222">
        <v>7</v>
      </c>
      <c r="L259" s="222">
        <v>8</v>
      </c>
      <c r="M259" s="222">
        <v>0</v>
      </c>
      <c r="N259" s="223" t="s">
        <v>6545</v>
      </c>
      <c r="O259" s="222"/>
    </row>
    <row r="260" customHeight="1" spans="1:15">
      <c r="A260" s="665" t="s">
        <v>6546</v>
      </c>
      <c r="B260" s="220" t="s">
        <v>6547</v>
      </c>
      <c r="C260" s="220" t="s">
        <v>6548</v>
      </c>
      <c r="D260" s="220" t="s">
        <v>263</v>
      </c>
      <c r="E260" s="220" t="s">
        <v>5490</v>
      </c>
      <c r="F260" s="220">
        <v>40</v>
      </c>
      <c r="G260" s="220" t="s">
        <v>5491</v>
      </c>
      <c r="H260" s="220">
        <v>100</v>
      </c>
      <c r="I260" s="220" t="s">
        <v>5492</v>
      </c>
      <c r="J260" s="220">
        <v>15</v>
      </c>
      <c r="K260" s="220">
        <v>3</v>
      </c>
      <c r="L260" s="220" t="s">
        <v>5493</v>
      </c>
      <c r="M260" s="220">
        <v>0</v>
      </c>
      <c r="N260" s="221" t="s">
        <v>6549</v>
      </c>
      <c r="O260" s="230" t="s">
        <v>5632</v>
      </c>
    </row>
    <row r="261" customHeight="1" spans="1:15">
      <c r="A261" s="664" t="s">
        <v>6550</v>
      </c>
      <c r="B261" s="222" t="s">
        <v>6551</v>
      </c>
      <c r="C261" s="222" t="s">
        <v>6552</v>
      </c>
      <c r="D261" s="222" t="s">
        <v>277</v>
      </c>
      <c r="E261" s="222" t="s">
        <v>5556</v>
      </c>
      <c r="F261" s="222">
        <v>35</v>
      </c>
      <c r="G261" s="222" t="s">
        <v>5615</v>
      </c>
      <c r="H261" s="222">
        <v>85</v>
      </c>
      <c r="I261" s="222" t="s">
        <v>5505</v>
      </c>
      <c r="J261" s="222">
        <v>15</v>
      </c>
      <c r="K261" s="222">
        <v>5</v>
      </c>
      <c r="L261" s="222">
        <v>3</v>
      </c>
      <c r="M261" s="222">
        <v>0</v>
      </c>
      <c r="N261" s="223" t="s">
        <v>6553</v>
      </c>
      <c r="O261" s="222"/>
    </row>
    <row r="262" customHeight="1" spans="1:15">
      <c r="A262" s="665" t="s">
        <v>6554</v>
      </c>
      <c r="B262" s="220" t="s">
        <v>6555</v>
      </c>
      <c r="C262" s="220" t="s">
        <v>6556</v>
      </c>
      <c r="D262" s="220" t="s">
        <v>283</v>
      </c>
      <c r="E262" s="220" t="s">
        <v>5490</v>
      </c>
      <c r="F262" s="220" t="s">
        <v>199</v>
      </c>
      <c r="G262" s="220" t="s">
        <v>6557</v>
      </c>
      <c r="H262" s="220">
        <v>100</v>
      </c>
      <c r="I262" s="220" t="s">
        <v>5492</v>
      </c>
      <c r="J262" s="220">
        <v>10</v>
      </c>
      <c r="K262" s="220">
        <v>7</v>
      </c>
      <c r="L262" s="220" t="s">
        <v>5493</v>
      </c>
      <c r="M262" s="220">
        <v>0</v>
      </c>
      <c r="N262" s="221" t="s">
        <v>6558</v>
      </c>
      <c r="O262" s="220" t="s">
        <v>1005</v>
      </c>
    </row>
    <row r="263" customHeight="1" spans="1:15">
      <c r="A263" s="664" t="s">
        <v>2958</v>
      </c>
      <c r="B263" s="222" t="s">
        <v>6559</v>
      </c>
      <c r="C263" s="222" t="s">
        <v>6560</v>
      </c>
      <c r="D263" s="222" t="s">
        <v>262</v>
      </c>
      <c r="E263" s="222" t="s">
        <v>5490</v>
      </c>
      <c r="F263" s="222">
        <v>40</v>
      </c>
      <c r="G263" s="222" t="s">
        <v>5491</v>
      </c>
      <c r="H263" s="222">
        <v>100</v>
      </c>
      <c r="I263" s="222" t="s">
        <v>5492</v>
      </c>
      <c r="J263" s="222">
        <v>10</v>
      </c>
      <c r="K263" s="222">
        <v>6</v>
      </c>
      <c r="L263" s="222" t="s">
        <v>5493</v>
      </c>
      <c r="M263" s="222">
        <v>3</v>
      </c>
      <c r="N263" s="223" t="s">
        <v>6561</v>
      </c>
      <c r="O263" s="231" t="s">
        <v>5632</v>
      </c>
    </row>
    <row r="264" customHeight="1" spans="1:15">
      <c r="A264" s="665" t="s">
        <v>6562</v>
      </c>
      <c r="B264" s="220" t="s">
        <v>6563</v>
      </c>
      <c r="C264" s="220" t="s">
        <v>6564</v>
      </c>
      <c r="D264" s="220" t="s">
        <v>262</v>
      </c>
      <c r="E264" s="220" t="s">
        <v>5556</v>
      </c>
      <c r="F264" s="220">
        <v>90</v>
      </c>
      <c r="G264" s="220" t="s">
        <v>5590</v>
      </c>
      <c r="H264" s="220">
        <v>100</v>
      </c>
      <c r="I264" s="220" t="s">
        <v>5492</v>
      </c>
      <c r="J264" s="220">
        <v>10</v>
      </c>
      <c r="K264" s="220">
        <v>7</v>
      </c>
      <c r="L264" s="220">
        <v>4</v>
      </c>
      <c r="M264" s="220">
        <v>0</v>
      </c>
      <c r="N264" s="221" t="s">
        <v>6565</v>
      </c>
      <c r="O264" s="220" t="s">
        <v>5710</v>
      </c>
    </row>
    <row r="265" customHeight="1" spans="1:15">
      <c r="A265" s="664" t="s">
        <v>6566</v>
      </c>
      <c r="B265" s="222" t="s">
        <v>6567</v>
      </c>
      <c r="C265" s="222" t="s">
        <v>6568</v>
      </c>
      <c r="D265" s="222" t="s">
        <v>262</v>
      </c>
      <c r="E265" s="222" t="s">
        <v>199</v>
      </c>
      <c r="F265" s="222" t="s">
        <v>5561</v>
      </c>
      <c r="G265" s="222" t="s">
        <v>5561</v>
      </c>
      <c r="H265" s="222" t="s">
        <v>5561</v>
      </c>
      <c r="I265" s="222" t="s">
        <v>5561</v>
      </c>
      <c r="J265" s="222">
        <v>20</v>
      </c>
      <c r="K265" s="222">
        <v>5</v>
      </c>
      <c r="L265" s="222" t="s">
        <v>5562</v>
      </c>
      <c r="M265" s="222">
        <v>0</v>
      </c>
      <c r="N265" s="223" t="s">
        <v>6569</v>
      </c>
      <c r="O265" s="222"/>
    </row>
    <row r="266" customHeight="1" spans="1:15">
      <c r="A266" s="665" t="s">
        <v>6570</v>
      </c>
      <c r="B266" s="220" t="s">
        <v>6571</v>
      </c>
      <c r="C266" s="220" t="s">
        <v>6572</v>
      </c>
      <c r="D266" s="220" t="s">
        <v>262</v>
      </c>
      <c r="E266" s="220" t="s">
        <v>5556</v>
      </c>
      <c r="F266" s="220" t="s">
        <v>199</v>
      </c>
      <c r="G266" s="220" t="s">
        <v>6573</v>
      </c>
      <c r="H266" s="220">
        <v>100</v>
      </c>
      <c r="I266" s="220" t="s">
        <v>5492</v>
      </c>
      <c r="J266" s="220">
        <v>10</v>
      </c>
      <c r="K266" s="220">
        <v>5</v>
      </c>
      <c r="L266" s="220">
        <v>4</v>
      </c>
      <c r="M266" s="220">
        <v>0</v>
      </c>
      <c r="N266" s="221" t="s">
        <v>6574</v>
      </c>
      <c r="O266" s="220"/>
    </row>
    <row r="267" customHeight="1" spans="1:15">
      <c r="A267" s="664" t="s">
        <v>6575</v>
      </c>
      <c r="B267" s="222" t="s">
        <v>6576</v>
      </c>
      <c r="C267" s="222" t="s">
        <v>6577</v>
      </c>
      <c r="D267" s="222" t="s">
        <v>262</v>
      </c>
      <c r="E267" s="222" t="s">
        <v>199</v>
      </c>
      <c r="F267" s="222" t="s">
        <v>5561</v>
      </c>
      <c r="G267" s="222" t="s">
        <v>5625</v>
      </c>
      <c r="H267" s="222" t="s">
        <v>5561</v>
      </c>
      <c r="I267" s="222" t="s">
        <v>5561</v>
      </c>
      <c r="J267" s="222">
        <v>10</v>
      </c>
      <c r="K267" s="222">
        <v>5</v>
      </c>
      <c r="L267" s="222" t="s">
        <v>5562</v>
      </c>
      <c r="M267" s="222">
        <v>0</v>
      </c>
      <c r="N267" s="223" t="s">
        <v>6578</v>
      </c>
      <c r="O267" s="222" t="s">
        <v>5960</v>
      </c>
    </row>
    <row r="268" customHeight="1" spans="1:15">
      <c r="A268" s="665" t="s">
        <v>6579</v>
      </c>
      <c r="B268" s="220" t="s">
        <v>6580</v>
      </c>
      <c r="C268" s="220" t="s">
        <v>6581</v>
      </c>
      <c r="D268" s="220" t="s">
        <v>276</v>
      </c>
      <c r="E268" s="220" t="s">
        <v>5556</v>
      </c>
      <c r="F268" s="220">
        <v>95</v>
      </c>
      <c r="G268" s="220" t="s">
        <v>5590</v>
      </c>
      <c r="H268" s="220">
        <v>90</v>
      </c>
      <c r="I268" s="220" t="s">
        <v>5665</v>
      </c>
      <c r="J268" s="220">
        <v>10</v>
      </c>
      <c r="K268" s="220">
        <v>7</v>
      </c>
      <c r="L268" s="220">
        <v>3</v>
      </c>
      <c r="M268" s="220">
        <v>0</v>
      </c>
      <c r="N268" s="221" t="s">
        <v>6582</v>
      </c>
      <c r="O268" s="230" t="s">
        <v>5767</v>
      </c>
    </row>
    <row r="269" customHeight="1" spans="1:15">
      <c r="A269" s="664" t="s">
        <v>6583</v>
      </c>
      <c r="B269" s="222" t="s">
        <v>6584</v>
      </c>
      <c r="C269" s="222" t="s">
        <v>6585</v>
      </c>
      <c r="D269" s="222" t="s">
        <v>281</v>
      </c>
      <c r="E269" s="222" t="s">
        <v>199</v>
      </c>
      <c r="F269" s="222" t="s">
        <v>5561</v>
      </c>
      <c r="G269" s="222" t="s">
        <v>5561</v>
      </c>
      <c r="H269" s="222" t="s">
        <v>5561</v>
      </c>
      <c r="I269" s="222" t="s">
        <v>5561</v>
      </c>
      <c r="J269" s="222">
        <v>10</v>
      </c>
      <c r="K269" s="222">
        <v>7</v>
      </c>
      <c r="L269" s="222" t="s">
        <v>6362</v>
      </c>
      <c r="M269" s="222">
        <v>0</v>
      </c>
      <c r="N269" s="223" t="s">
        <v>6586</v>
      </c>
      <c r="O269" s="222"/>
    </row>
    <row r="270" customHeight="1" spans="1:15">
      <c r="A270" s="665" t="s">
        <v>6587</v>
      </c>
      <c r="B270" s="220" t="s">
        <v>6588</v>
      </c>
      <c r="C270" s="220" t="s">
        <v>6589</v>
      </c>
      <c r="D270" s="220" t="s">
        <v>283</v>
      </c>
      <c r="E270" s="220" t="s">
        <v>199</v>
      </c>
      <c r="F270" s="220" t="s">
        <v>5561</v>
      </c>
      <c r="G270" s="220" t="s">
        <v>5561</v>
      </c>
      <c r="H270" s="220">
        <v>100</v>
      </c>
      <c r="I270" s="220" t="s">
        <v>5492</v>
      </c>
      <c r="J270" s="220">
        <v>15</v>
      </c>
      <c r="K270" s="220">
        <v>5</v>
      </c>
      <c r="L270" s="220">
        <v>3</v>
      </c>
      <c r="M270" s="220">
        <v>0</v>
      </c>
      <c r="N270" s="221" t="s">
        <v>6590</v>
      </c>
      <c r="O270" s="220" t="s">
        <v>5731</v>
      </c>
    </row>
    <row r="271" customHeight="1" spans="1:15">
      <c r="A271" s="664" t="s">
        <v>6591</v>
      </c>
      <c r="B271" s="222" t="s">
        <v>6592</v>
      </c>
      <c r="C271" s="222" t="s">
        <v>6593</v>
      </c>
      <c r="D271" s="222" t="s">
        <v>283</v>
      </c>
      <c r="E271" s="222" t="s">
        <v>199</v>
      </c>
      <c r="F271" s="222" t="s">
        <v>5561</v>
      </c>
      <c r="G271" s="222" t="s">
        <v>5561</v>
      </c>
      <c r="H271" s="222">
        <v>100</v>
      </c>
      <c r="I271" s="222" t="s">
        <v>5492</v>
      </c>
      <c r="J271" s="222">
        <v>15</v>
      </c>
      <c r="K271" s="222">
        <v>6</v>
      </c>
      <c r="L271" s="222">
        <v>4</v>
      </c>
      <c r="M271" s="222">
        <v>0</v>
      </c>
      <c r="N271" s="223" t="s">
        <v>6594</v>
      </c>
      <c r="O271" s="222"/>
    </row>
    <row r="272" customHeight="1" spans="1:15">
      <c r="A272" s="665" t="s">
        <v>6595</v>
      </c>
      <c r="B272" s="220" t="s">
        <v>6596</v>
      </c>
      <c r="C272" s="220" t="s">
        <v>6597</v>
      </c>
      <c r="D272" s="220" t="s">
        <v>276</v>
      </c>
      <c r="E272" s="220" t="s">
        <v>199</v>
      </c>
      <c r="F272" s="220" t="s">
        <v>5561</v>
      </c>
      <c r="G272" s="220" t="s">
        <v>5561</v>
      </c>
      <c r="H272" s="220">
        <v>85</v>
      </c>
      <c r="I272" s="220" t="s">
        <v>5505</v>
      </c>
      <c r="J272" s="220">
        <v>15</v>
      </c>
      <c r="K272" s="220">
        <v>6</v>
      </c>
      <c r="L272" s="220">
        <v>2</v>
      </c>
      <c r="M272" s="220">
        <v>0</v>
      </c>
      <c r="N272" s="221" t="s">
        <v>6598</v>
      </c>
      <c r="O272" s="220"/>
    </row>
    <row r="273" customHeight="1" spans="1:15">
      <c r="A273" s="665" t="s">
        <v>6599</v>
      </c>
      <c r="B273" s="220"/>
      <c r="C273" s="220" t="s">
        <v>6600</v>
      </c>
      <c r="D273" s="220" t="s">
        <v>276</v>
      </c>
      <c r="E273" s="220" t="s">
        <v>199</v>
      </c>
      <c r="F273" s="220" t="s">
        <v>5561</v>
      </c>
      <c r="G273" s="220" t="s">
        <v>5561</v>
      </c>
      <c r="H273" s="220">
        <v>85</v>
      </c>
      <c r="I273" s="220" t="s">
        <v>5505</v>
      </c>
      <c r="J273" s="220">
        <v>15</v>
      </c>
      <c r="K273" s="220">
        <v>6</v>
      </c>
      <c r="L273" s="220">
        <v>2</v>
      </c>
      <c r="M273" s="220">
        <v>0</v>
      </c>
      <c r="N273" s="221" t="s">
        <v>6598</v>
      </c>
      <c r="O273" s="220"/>
    </row>
    <row r="274" customHeight="1" spans="1:15">
      <c r="A274" s="664" t="s">
        <v>3439</v>
      </c>
      <c r="B274" s="222" t="s">
        <v>6601</v>
      </c>
      <c r="C274" s="222" t="s">
        <v>6602</v>
      </c>
      <c r="D274" s="222" t="s">
        <v>283</v>
      </c>
      <c r="E274" s="222" t="s">
        <v>199</v>
      </c>
      <c r="F274" s="222" t="s">
        <v>5561</v>
      </c>
      <c r="G274" s="222" t="s">
        <v>5561</v>
      </c>
      <c r="H274" s="222">
        <v>100</v>
      </c>
      <c r="I274" s="222" t="s">
        <v>5492</v>
      </c>
      <c r="J274" s="222">
        <v>10</v>
      </c>
      <c r="K274" s="222">
        <v>6</v>
      </c>
      <c r="L274" s="222">
        <v>8</v>
      </c>
      <c r="M274" s="222">
        <v>0</v>
      </c>
      <c r="N274" s="223" t="s">
        <v>6603</v>
      </c>
      <c r="O274" s="222"/>
    </row>
    <row r="275" customHeight="1" spans="1:15">
      <c r="A275" s="665" t="s">
        <v>6604</v>
      </c>
      <c r="B275" s="220" t="s">
        <v>6605</v>
      </c>
      <c r="C275" s="220" t="s">
        <v>6606</v>
      </c>
      <c r="D275" s="220" t="s">
        <v>262</v>
      </c>
      <c r="E275" s="220" t="s">
        <v>5490</v>
      </c>
      <c r="F275" s="220">
        <v>70</v>
      </c>
      <c r="G275" s="220" t="s">
        <v>6607</v>
      </c>
      <c r="H275" s="220">
        <v>100</v>
      </c>
      <c r="I275" s="220" t="s">
        <v>5492</v>
      </c>
      <c r="J275" s="220">
        <v>20</v>
      </c>
      <c r="K275" s="220">
        <v>7</v>
      </c>
      <c r="L275" s="220" t="s">
        <v>5493</v>
      </c>
      <c r="M275" s="220">
        <v>0</v>
      </c>
      <c r="N275" s="221" t="s">
        <v>6608</v>
      </c>
      <c r="O275" s="220" t="s">
        <v>5495</v>
      </c>
    </row>
    <row r="276" customHeight="1" spans="1:15">
      <c r="A276" s="664" t="s">
        <v>6609</v>
      </c>
      <c r="B276" s="222" t="s">
        <v>6610</v>
      </c>
      <c r="C276" s="222" t="s">
        <v>6611</v>
      </c>
      <c r="D276" s="222" t="s">
        <v>263</v>
      </c>
      <c r="E276" s="222" t="s">
        <v>5490</v>
      </c>
      <c r="F276" s="222">
        <v>150</v>
      </c>
      <c r="G276" s="222" t="s">
        <v>5783</v>
      </c>
      <c r="H276" s="222">
        <v>100</v>
      </c>
      <c r="I276" s="222" t="s">
        <v>5492</v>
      </c>
      <c r="J276" s="222">
        <v>20</v>
      </c>
      <c r="K276" s="222">
        <v>7</v>
      </c>
      <c r="L276" s="222" t="s">
        <v>5493</v>
      </c>
      <c r="M276" s="666" t="s">
        <v>6612</v>
      </c>
      <c r="N276" s="223" t="s">
        <v>6613</v>
      </c>
      <c r="O276" s="231" t="s">
        <v>5518</v>
      </c>
    </row>
    <row r="277" customHeight="1" spans="1:15">
      <c r="A277" s="665" t="s">
        <v>6614</v>
      </c>
      <c r="B277" s="220" t="s">
        <v>6615</v>
      </c>
      <c r="C277" s="220" t="s">
        <v>6616</v>
      </c>
      <c r="D277" s="220" t="s">
        <v>262</v>
      </c>
      <c r="E277" s="220" t="s">
        <v>5490</v>
      </c>
      <c r="F277" s="220">
        <v>70</v>
      </c>
      <c r="G277" s="220" t="s">
        <v>6607</v>
      </c>
      <c r="H277" s="220">
        <v>100</v>
      </c>
      <c r="I277" s="220" t="s">
        <v>5492</v>
      </c>
      <c r="J277" s="220">
        <v>10</v>
      </c>
      <c r="K277" s="220">
        <v>6</v>
      </c>
      <c r="L277" s="220" t="s">
        <v>5493</v>
      </c>
      <c r="M277" s="220">
        <v>0</v>
      </c>
      <c r="N277" s="221" t="s">
        <v>6617</v>
      </c>
      <c r="O277" s="220" t="s">
        <v>5495</v>
      </c>
    </row>
    <row r="278" customHeight="1" spans="1:15">
      <c r="A278" s="664" t="s">
        <v>6618</v>
      </c>
      <c r="B278" s="222" t="s">
        <v>6619</v>
      </c>
      <c r="C278" s="222" t="s">
        <v>6620</v>
      </c>
      <c r="D278" s="222" t="s">
        <v>262</v>
      </c>
      <c r="E278" s="222" t="s">
        <v>199</v>
      </c>
      <c r="F278" s="222" t="s">
        <v>5561</v>
      </c>
      <c r="G278" s="222" t="s">
        <v>5561</v>
      </c>
      <c r="H278" s="222" t="s">
        <v>5561</v>
      </c>
      <c r="I278" s="222" t="s">
        <v>5561</v>
      </c>
      <c r="J278" s="222">
        <v>20</v>
      </c>
      <c r="K278" s="222">
        <v>5</v>
      </c>
      <c r="L278" s="222">
        <v>5</v>
      </c>
      <c r="M278" s="222">
        <v>2</v>
      </c>
      <c r="N278" s="223" t="s">
        <v>6621</v>
      </c>
      <c r="O278" s="222"/>
    </row>
    <row r="279" customHeight="1" spans="1:15">
      <c r="A279" s="665" t="s">
        <v>6622</v>
      </c>
      <c r="B279" s="220" t="s">
        <v>6623</v>
      </c>
      <c r="C279" s="220" t="s">
        <v>6624</v>
      </c>
      <c r="D279" s="220" t="s">
        <v>262</v>
      </c>
      <c r="E279" s="220" t="s">
        <v>199</v>
      </c>
      <c r="F279" s="220" t="s">
        <v>5561</v>
      </c>
      <c r="G279" s="220" t="s">
        <v>5561</v>
      </c>
      <c r="H279" s="220" t="s">
        <v>5561</v>
      </c>
      <c r="I279" s="220" t="s">
        <v>5561</v>
      </c>
      <c r="J279" s="220">
        <v>20</v>
      </c>
      <c r="K279" s="220">
        <v>5</v>
      </c>
      <c r="L279" s="220"/>
      <c r="M279" s="220">
        <v>0</v>
      </c>
      <c r="N279" s="221" t="s">
        <v>6625</v>
      </c>
      <c r="O279" s="220"/>
    </row>
    <row r="280" customHeight="1" spans="1:15">
      <c r="A280" s="664" t="s">
        <v>6626</v>
      </c>
      <c r="B280" s="222" t="s">
        <v>6627</v>
      </c>
      <c r="C280" s="222" t="s">
        <v>6628</v>
      </c>
      <c r="D280" s="222" t="s">
        <v>279</v>
      </c>
      <c r="E280" s="222" t="s">
        <v>199</v>
      </c>
      <c r="F280" s="222" t="s">
        <v>5561</v>
      </c>
      <c r="G280" s="222" t="s">
        <v>5561</v>
      </c>
      <c r="H280" s="222" t="s">
        <v>5561</v>
      </c>
      <c r="I280" s="222" t="s">
        <v>5561</v>
      </c>
      <c r="J280" s="222">
        <v>20</v>
      </c>
      <c r="K280" s="222">
        <v>5</v>
      </c>
      <c r="L280" s="222" t="s">
        <v>5562</v>
      </c>
      <c r="M280" s="222">
        <v>0</v>
      </c>
      <c r="N280" s="223" t="s">
        <v>6629</v>
      </c>
      <c r="O280" s="222"/>
    </row>
    <row r="281" customHeight="1" spans="1:15">
      <c r="A281" s="665" t="s">
        <v>6630</v>
      </c>
      <c r="B281" s="220" t="s">
        <v>6631</v>
      </c>
      <c r="C281" s="220" t="s">
        <v>6632</v>
      </c>
      <c r="D281" s="220" t="s">
        <v>283</v>
      </c>
      <c r="E281" s="220" t="s">
        <v>199</v>
      </c>
      <c r="F281" s="220" t="s">
        <v>5561</v>
      </c>
      <c r="G281" s="220" t="s">
        <v>5561</v>
      </c>
      <c r="H281" s="220">
        <v>100</v>
      </c>
      <c r="I281" s="220" t="s">
        <v>5492</v>
      </c>
      <c r="J281" s="220">
        <v>20</v>
      </c>
      <c r="K281" s="220">
        <v>5</v>
      </c>
      <c r="L281" s="220">
        <v>3</v>
      </c>
      <c r="M281" s="220">
        <v>0</v>
      </c>
      <c r="N281" s="221" t="s">
        <v>6633</v>
      </c>
      <c r="O281" s="220" t="s">
        <v>5731</v>
      </c>
    </row>
    <row r="282" customHeight="1" spans="1:15">
      <c r="A282" s="664" t="s">
        <v>6634</v>
      </c>
      <c r="B282" s="222" t="s">
        <v>6635</v>
      </c>
      <c r="C282" s="222" t="s">
        <v>6636</v>
      </c>
      <c r="D282" s="222" t="s">
        <v>262</v>
      </c>
      <c r="E282" s="222" t="s">
        <v>199</v>
      </c>
      <c r="F282" s="222" t="s">
        <v>5561</v>
      </c>
      <c r="G282" s="222" t="s">
        <v>5561</v>
      </c>
      <c r="H282" s="222" t="s">
        <v>5561</v>
      </c>
      <c r="I282" s="222" t="s">
        <v>5561</v>
      </c>
      <c r="J282" s="222">
        <v>20</v>
      </c>
      <c r="K282" s="222">
        <v>5</v>
      </c>
      <c r="L282" s="222">
        <v>3</v>
      </c>
      <c r="M282" s="222">
        <v>5</v>
      </c>
      <c r="N282" s="223" t="s">
        <v>6637</v>
      </c>
      <c r="O282" s="222"/>
    </row>
    <row r="283" customHeight="1" spans="1:15">
      <c r="A283" s="665" t="s">
        <v>6638</v>
      </c>
      <c r="B283" s="220" t="s">
        <v>6639</v>
      </c>
      <c r="C283" s="220" t="s">
        <v>6640</v>
      </c>
      <c r="D283" s="220" t="s">
        <v>280</v>
      </c>
      <c r="E283" s="220" t="s">
        <v>199</v>
      </c>
      <c r="F283" s="220" t="s">
        <v>5561</v>
      </c>
      <c r="G283" s="220" t="s">
        <v>5561</v>
      </c>
      <c r="H283" s="220">
        <v>100</v>
      </c>
      <c r="I283" s="220" t="s">
        <v>5492</v>
      </c>
      <c r="J283" s="220">
        <v>10</v>
      </c>
      <c r="K283" s="220">
        <v>6</v>
      </c>
      <c r="L283" s="220">
        <v>5</v>
      </c>
      <c r="M283" s="220">
        <v>0</v>
      </c>
      <c r="N283" s="221" t="s">
        <v>6641</v>
      </c>
      <c r="O283" s="220"/>
    </row>
    <row r="284" customHeight="1" spans="1:15">
      <c r="A284" s="664" t="s">
        <v>6642</v>
      </c>
      <c r="B284" s="222" t="s">
        <v>6643</v>
      </c>
      <c r="C284" s="222" t="s">
        <v>6644</v>
      </c>
      <c r="D284" s="222" t="s">
        <v>280</v>
      </c>
      <c r="E284" s="222" t="s">
        <v>199</v>
      </c>
      <c r="F284" s="222" t="s">
        <v>5561</v>
      </c>
      <c r="G284" s="222" t="s">
        <v>5561</v>
      </c>
      <c r="H284" s="222" t="s">
        <v>5561</v>
      </c>
      <c r="I284" s="222" t="s">
        <v>5561</v>
      </c>
      <c r="J284" s="222">
        <v>10</v>
      </c>
      <c r="K284" s="222">
        <v>5</v>
      </c>
      <c r="L284" s="222">
        <v>5</v>
      </c>
      <c r="M284" s="222">
        <v>0</v>
      </c>
      <c r="N284" s="223" t="s">
        <v>6645</v>
      </c>
      <c r="O284" s="222"/>
    </row>
    <row r="285" customHeight="1" spans="1:15">
      <c r="A285" s="665" t="s">
        <v>2481</v>
      </c>
      <c r="B285" s="220" t="s">
        <v>6646</v>
      </c>
      <c r="C285" s="220" t="s">
        <v>6647</v>
      </c>
      <c r="D285" s="220" t="s">
        <v>262</v>
      </c>
      <c r="E285" s="220" t="s">
        <v>199</v>
      </c>
      <c r="F285" s="220" t="s">
        <v>5561</v>
      </c>
      <c r="G285" s="220" t="s">
        <v>5625</v>
      </c>
      <c r="H285" s="220" t="s">
        <v>5561</v>
      </c>
      <c r="I285" s="220" t="s">
        <v>5561</v>
      </c>
      <c r="J285" s="220">
        <v>10</v>
      </c>
      <c r="K285" s="220">
        <v>5</v>
      </c>
      <c r="L285" s="220" t="s">
        <v>5562</v>
      </c>
      <c r="M285" s="220">
        <v>0</v>
      </c>
      <c r="N285" s="221" t="s">
        <v>6648</v>
      </c>
      <c r="O285" s="220" t="s">
        <v>5960</v>
      </c>
    </row>
    <row r="286" customHeight="1" spans="1:15">
      <c r="A286" s="664" t="s">
        <v>6649</v>
      </c>
      <c r="B286" s="222" t="s">
        <v>6650</v>
      </c>
      <c r="C286" s="222" t="s">
        <v>6651</v>
      </c>
      <c r="D286" s="222" t="s">
        <v>262</v>
      </c>
      <c r="E286" s="222" t="s">
        <v>199</v>
      </c>
      <c r="F286" s="222" t="s">
        <v>5561</v>
      </c>
      <c r="G286" s="222" t="s">
        <v>5561</v>
      </c>
      <c r="H286" s="222" t="s">
        <v>5561</v>
      </c>
      <c r="I286" s="222" t="s">
        <v>5561</v>
      </c>
      <c r="J286" s="222">
        <v>20</v>
      </c>
      <c r="K286" s="222">
        <v>5</v>
      </c>
      <c r="L286" s="222" t="s">
        <v>5562</v>
      </c>
      <c r="M286" s="222">
        <v>0</v>
      </c>
      <c r="N286" s="223" t="s">
        <v>6652</v>
      </c>
      <c r="O286" s="222"/>
    </row>
    <row r="287" customHeight="1" spans="1:15">
      <c r="A287" s="665" t="s">
        <v>6653</v>
      </c>
      <c r="B287" s="220" t="s">
        <v>6654</v>
      </c>
      <c r="C287" s="220" t="s">
        <v>6655</v>
      </c>
      <c r="D287" s="220" t="s">
        <v>278</v>
      </c>
      <c r="E287" s="220" t="s">
        <v>199</v>
      </c>
      <c r="F287" s="220" t="s">
        <v>5561</v>
      </c>
      <c r="G287" s="220" t="s">
        <v>5561</v>
      </c>
      <c r="H287" s="220" t="s">
        <v>5561</v>
      </c>
      <c r="I287" s="220" t="s">
        <v>5561</v>
      </c>
      <c r="J287" s="220">
        <v>20</v>
      </c>
      <c r="K287" s="220">
        <v>5</v>
      </c>
      <c r="L287" s="220" t="s">
        <v>5562</v>
      </c>
      <c r="M287" s="220">
        <v>0</v>
      </c>
      <c r="N287" s="221" t="s">
        <v>6656</v>
      </c>
      <c r="O287" s="220" t="s">
        <v>5960</v>
      </c>
    </row>
    <row r="288" customHeight="1" spans="1:15">
      <c r="A288" s="664" t="s">
        <v>6657</v>
      </c>
      <c r="B288" s="222" t="s">
        <v>6658</v>
      </c>
      <c r="C288" s="222" t="s">
        <v>6659</v>
      </c>
      <c r="D288" s="222" t="s">
        <v>263</v>
      </c>
      <c r="E288" s="222" t="s">
        <v>5490</v>
      </c>
      <c r="F288" s="222">
        <v>120</v>
      </c>
      <c r="G288" s="222" t="s">
        <v>5620</v>
      </c>
      <c r="H288" s="222">
        <v>100</v>
      </c>
      <c r="I288" s="222" t="s">
        <v>5492</v>
      </c>
      <c r="J288" s="222">
        <v>5</v>
      </c>
      <c r="K288" s="222">
        <v>8</v>
      </c>
      <c r="L288" s="222" t="s">
        <v>5493</v>
      </c>
      <c r="M288" s="222">
        <v>0</v>
      </c>
      <c r="N288" s="223" t="s">
        <v>6660</v>
      </c>
      <c r="O288" s="222" t="s">
        <v>5495</v>
      </c>
    </row>
    <row r="289" customHeight="1" spans="1:15">
      <c r="A289" s="665" t="s">
        <v>6661</v>
      </c>
      <c r="B289" s="220" t="s">
        <v>6662</v>
      </c>
      <c r="C289" s="220" t="s">
        <v>6663</v>
      </c>
      <c r="D289" s="220" t="s">
        <v>280</v>
      </c>
      <c r="E289" s="220" t="s">
        <v>199</v>
      </c>
      <c r="F289" s="220" t="s">
        <v>5561</v>
      </c>
      <c r="G289" s="220" t="s">
        <v>5561</v>
      </c>
      <c r="H289" s="220" t="s">
        <v>5561</v>
      </c>
      <c r="I289" s="220" t="s">
        <v>5561</v>
      </c>
      <c r="J289" s="220">
        <v>15</v>
      </c>
      <c r="K289" s="220">
        <v>6</v>
      </c>
      <c r="L289" s="220" t="s">
        <v>5562</v>
      </c>
      <c r="M289" s="220">
        <v>4</v>
      </c>
      <c r="N289" s="221" t="s">
        <v>6664</v>
      </c>
      <c r="O289" s="220"/>
    </row>
    <row r="290" customHeight="1" spans="1:15">
      <c r="A290" s="664" t="s">
        <v>6665</v>
      </c>
      <c r="B290" s="222" t="s">
        <v>6666</v>
      </c>
      <c r="C290" s="222" t="s">
        <v>6667</v>
      </c>
      <c r="D290" s="222" t="s">
        <v>262</v>
      </c>
      <c r="E290" s="222" t="s">
        <v>199</v>
      </c>
      <c r="F290" s="222" t="s">
        <v>5561</v>
      </c>
      <c r="G290" s="222" t="s">
        <v>5561</v>
      </c>
      <c r="H290" s="222" t="s">
        <v>5561</v>
      </c>
      <c r="I290" s="222" t="s">
        <v>5561</v>
      </c>
      <c r="J290" s="222">
        <v>10</v>
      </c>
      <c r="K290" s="222">
        <v>4</v>
      </c>
      <c r="L290" s="222" t="s">
        <v>5562</v>
      </c>
      <c r="M290" s="222">
        <v>0</v>
      </c>
      <c r="N290" s="223" t="s">
        <v>6668</v>
      </c>
      <c r="O290" s="222"/>
    </row>
    <row r="291" customHeight="1" spans="1:15">
      <c r="A291" s="665" t="s">
        <v>6669</v>
      </c>
      <c r="B291" s="220" t="s">
        <v>6670</v>
      </c>
      <c r="C291" s="220" t="s">
        <v>6671</v>
      </c>
      <c r="D291" s="220" t="s">
        <v>263</v>
      </c>
      <c r="E291" s="220" t="s">
        <v>5490</v>
      </c>
      <c r="F291" s="220">
        <v>60</v>
      </c>
      <c r="G291" s="220" t="s">
        <v>6557</v>
      </c>
      <c r="H291" s="220">
        <v>100</v>
      </c>
      <c r="I291" s="220" t="s">
        <v>5492</v>
      </c>
      <c r="J291" s="220">
        <v>10</v>
      </c>
      <c r="K291" s="220">
        <v>6</v>
      </c>
      <c r="L291" s="220" t="s">
        <v>5493</v>
      </c>
      <c r="M291" s="220">
        <v>-4</v>
      </c>
      <c r="N291" s="221" t="s">
        <v>6672</v>
      </c>
      <c r="O291" s="220" t="s">
        <v>5495</v>
      </c>
    </row>
    <row r="292" customHeight="1" spans="1:15">
      <c r="A292" s="664" t="s">
        <v>6673</v>
      </c>
      <c r="B292" s="222" t="s">
        <v>6674</v>
      </c>
      <c r="C292" s="222" t="s">
        <v>6675</v>
      </c>
      <c r="D292" s="222" t="s">
        <v>263</v>
      </c>
      <c r="E292" s="222" t="s">
        <v>5490</v>
      </c>
      <c r="F292" s="222">
        <v>75</v>
      </c>
      <c r="G292" s="222" t="s">
        <v>5525</v>
      </c>
      <c r="H292" s="222">
        <v>100</v>
      </c>
      <c r="I292" s="222" t="s">
        <v>5492</v>
      </c>
      <c r="J292" s="222">
        <v>15</v>
      </c>
      <c r="K292" s="222">
        <v>6</v>
      </c>
      <c r="L292" s="222" t="s">
        <v>5493</v>
      </c>
      <c r="M292" s="222">
        <v>0</v>
      </c>
      <c r="N292" s="223" t="s">
        <v>6676</v>
      </c>
      <c r="O292" s="222" t="s">
        <v>5495</v>
      </c>
    </row>
    <row r="293" customHeight="1" spans="1:15">
      <c r="A293" s="665" t="s">
        <v>6677</v>
      </c>
      <c r="B293" s="220" t="s">
        <v>6678</v>
      </c>
      <c r="C293" s="220" t="s">
        <v>6679</v>
      </c>
      <c r="D293" s="220" t="s">
        <v>262</v>
      </c>
      <c r="E293" s="220" t="s">
        <v>199</v>
      </c>
      <c r="F293" s="220" t="s">
        <v>5561</v>
      </c>
      <c r="G293" s="220" t="s">
        <v>5561</v>
      </c>
      <c r="H293" s="220" t="s">
        <v>5561</v>
      </c>
      <c r="I293" s="220" t="s">
        <v>5561</v>
      </c>
      <c r="J293" s="220">
        <v>10</v>
      </c>
      <c r="K293" s="220">
        <v>6</v>
      </c>
      <c r="L293" s="220">
        <v>2</v>
      </c>
      <c r="M293" s="220">
        <v>0</v>
      </c>
      <c r="N293" s="221" t="s">
        <v>6680</v>
      </c>
      <c r="O293" s="220"/>
    </row>
    <row r="294" customHeight="1" spans="1:15">
      <c r="A294" s="664" t="s">
        <v>6681</v>
      </c>
      <c r="B294" s="222" t="s">
        <v>6682</v>
      </c>
      <c r="C294" s="222" t="s">
        <v>6683</v>
      </c>
      <c r="D294" s="222" t="s">
        <v>283</v>
      </c>
      <c r="E294" s="222" t="s">
        <v>5490</v>
      </c>
      <c r="F294" s="222">
        <v>65</v>
      </c>
      <c r="G294" s="222" t="s">
        <v>6684</v>
      </c>
      <c r="H294" s="222">
        <v>100</v>
      </c>
      <c r="I294" s="222" t="s">
        <v>5492</v>
      </c>
      <c r="J294" s="222">
        <v>20</v>
      </c>
      <c r="K294" s="222">
        <v>6</v>
      </c>
      <c r="L294" s="222" t="s">
        <v>5493</v>
      </c>
      <c r="M294" s="222">
        <v>0</v>
      </c>
      <c r="N294" s="223" t="s">
        <v>6685</v>
      </c>
      <c r="O294" s="222" t="s">
        <v>5495</v>
      </c>
    </row>
    <row r="295" customHeight="1" spans="1:15">
      <c r="A295" s="665" t="s">
        <v>6686</v>
      </c>
      <c r="B295" s="220" t="s">
        <v>6687</v>
      </c>
      <c r="C295" s="220" t="s">
        <v>6688</v>
      </c>
      <c r="D295" s="220" t="s">
        <v>262</v>
      </c>
      <c r="E295" s="220" t="s">
        <v>5490</v>
      </c>
      <c r="F295" s="220" t="s">
        <v>199</v>
      </c>
      <c r="G295" s="220"/>
      <c r="H295" s="220">
        <v>100</v>
      </c>
      <c r="I295" s="220" t="s">
        <v>5492</v>
      </c>
      <c r="J295" s="220">
        <v>5</v>
      </c>
      <c r="K295" s="220">
        <v>8</v>
      </c>
      <c r="L295" s="220" t="s">
        <v>5493</v>
      </c>
      <c r="M295" s="220">
        <v>0</v>
      </c>
      <c r="N295" s="221" t="s">
        <v>6689</v>
      </c>
      <c r="O295" s="220" t="s">
        <v>5495</v>
      </c>
    </row>
    <row r="296" customHeight="1" spans="1:15">
      <c r="A296" s="664" t="s">
        <v>3077</v>
      </c>
      <c r="B296" s="222" t="s">
        <v>6690</v>
      </c>
      <c r="C296" s="222" t="s">
        <v>6691</v>
      </c>
      <c r="D296" s="222" t="s">
        <v>276</v>
      </c>
      <c r="E296" s="222" t="s">
        <v>5556</v>
      </c>
      <c r="F296" s="222">
        <v>150</v>
      </c>
      <c r="G296" s="222" t="s">
        <v>199</v>
      </c>
      <c r="H296" s="222">
        <v>100</v>
      </c>
      <c r="I296" s="222" t="s">
        <v>5492</v>
      </c>
      <c r="J296" s="222">
        <v>5</v>
      </c>
      <c r="K296" s="222">
        <v>8</v>
      </c>
      <c r="L296" s="222">
        <v>4</v>
      </c>
      <c r="M296" s="222">
        <v>0</v>
      </c>
      <c r="N296" s="223" t="s">
        <v>6692</v>
      </c>
      <c r="O296" s="222"/>
    </row>
    <row r="297" customHeight="1" spans="1:15">
      <c r="A297" s="665" t="s">
        <v>6693</v>
      </c>
      <c r="B297" s="220" t="s">
        <v>6694</v>
      </c>
      <c r="C297" s="220" t="s">
        <v>6695</v>
      </c>
      <c r="D297" s="220" t="s">
        <v>280</v>
      </c>
      <c r="E297" s="220" t="s">
        <v>199</v>
      </c>
      <c r="F297" s="220" t="s">
        <v>5561</v>
      </c>
      <c r="G297" s="220" t="s">
        <v>5561</v>
      </c>
      <c r="H297" s="220" t="s">
        <v>5561</v>
      </c>
      <c r="I297" s="220" t="s">
        <v>5561</v>
      </c>
      <c r="J297" s="220">
        <v>10</v>
      </c>
      <c r="K297" s="220">
        <v>7</v>
      </c>
      <c r="L297" s="220">
        <v>5</v>
      </c>
      <c r="M297" s="220">
        <v>0</v>
      </c>
      <c r="N297" s="221" t="s">
        <v>6696</v>
      </c>
      <c r="O297" s="220"/>
    </row>
    <row r="298" customHeight="1" spans="1:15">
      <c r="A298" s="664" t="s">
        <v>6697</v>
      </c>
      <c r="B298" s="222" t="s">
        <v>6698</v>
      </c>
      <c r="C298" s="222" t="s">
        <v>6699</v>
      </c>
      <c r="D298" s="222" t="s">
        <v>280</v>
      </c>
      <c r="E298" s="222" t="s">
        <v>199</v>
      </c>
      <c r="F298" s="222" t="s">
        <v>5561</v>
      </c>
      <c r="G298" s="222" t="s">
        <v>5561</v>
      </c>
      <c r="H298" s="222" t="s">
        <v>5561</v>
      </c>
      <c r="I298" s="222" t="s">
        <v>5561</v>
      </c>
      <c r="J298" s="222">
        <v>10</v>
      </c>
      <c r="K298" s="222">
        <v>7</v>
      </c>
      <c r="L298" s="222">
        <v>4</v>
      </c>
      <c r="M298" s="222">
        <v>0</v>
      </c>
      <c r="N298" s="223" t="s">
        <v>6700</v>
      </c>
      <c r="O298" s="222"/>
    </row>
    <row r="299" customHeight="1" spans="1:15">
      <c r="A299" s="665" t="s">
        <v>1790</v>
      </c>
      <c r="B299" s="220" t="s">
        <v>6701</v>
      </c>
      <c r="C299" s="220" t="s">
        <v>6702</v>
      </c>
      <c r="D299" s="220" t="s">
        <v>262</v>
      </c>
      <c r="E299" s="220" t="s">
        <v>199</v>
      </c>
      <c r="F299" s="220" t="s">
        <v>5561</v>
      </c>
      <c r="G299" s="220" t="s">
        <v>5561</v>
      </c>
      <c r="H299" s="220" t="s">
        <v>5561</v>
      </c>
      <c r="I299" s="220" t="s">
        <v>5561</v>
      </c>
      <c r="J299" s="220">
        <v>20</v>
      </c>
      <c r="K299" s="220">
        <v>5</v>
      </c>
      <c r="L299" s="220" t="s">
        <v>5562</v>
      </c>
      <c r="M299" s="220">
        <v>0</v>
      </c>
      <c r="N299" s="221" t="s">
        <v>6703</v>
      </c>
      <c r="O299" s="220"/>
    </row>
    <row r="300" customHeight="1" spans="1:15">
      <c r="A300" s="664" t="s">
        <v>6704</v>
      </c>
      <c r="B300" s="222" t="s">
        <v>6705</v>
      </c>
      <c r="C300" s="222" t="s">
        <v>6706</v>
      </c>
      <c r="D300" s="222" t="s">
        <v>269</v>
      </c>
      <c r="E300" s="222" t="s">
        <v>199</v>
      </c>
      <c r="F300" s="222" t="s">
        <v>5561</v>
      </c>
      <c r="G300" s="222" t="s">
        <v>5561</v>
      </c>
      <c r="H300" s="222" t="s">
        <v>5561</v>
      </c>
      <c r="I300" s="222" t="s">
        <v>5561</v>
      </c>
      <c r="J300" s="222">
        <v>5</v>
      </c>
      <c r="K300" s="222">
        <v>6</v>
      </c>
      <c r="L300" s="222" t="s">
        <v>5562</v>
      </c>
      <c r="M300" s="222">
        <v>0</v>
      </c>
      <c r="N300" s="223" t="s">
        <v>6707</v>
      </c>
      <c r="O300" s="222"/>
    </row>
    <row r="301" customHeight="1" spans="1:15">
      <c r="A301" s="665" t="s">
        <v>6708</v>
      </c>
      <c r="B301" s="220" t="s">
        <v>6709</v>
      </c>
      <c r="C301" s="220" t="s">
        <v>6710</v>
      </c>
      <c r="D301" s="220" t="s">
        <v>283</v>
      </c>
      <c r="E301" s="220" t="s">
        <v>199</v>
      </c>
      <c r="F301" s="220" t="s">
        <v>5561</v>
      </c>
      <c r="G301" s="220" t="s">
        <v>5561</v>
      </c>
      <c r="H301" s="220" t="s">
        <v>5561</v>
      </c>
      <c r="I301" s="220" t="s">
        <v>5561</v>
      </c>
      <c r="J301" s="220">
        <v>10</v>
      </c>
      <c r="K301" s="220">
        <v>6</v>
      </c>
      <c r="L301" s="220">
        <v>3</v>
      </c>
      <c r="M301" s="220">
        <v>4</v>
      </c>
      <c r="N301" s="221" t="s">
        <v>6711</v>
      </c>
      <c r="O301" s="220"/>
    </row>
    <row r="302" customHeight="1" spans="1:15">
      <c r="A302" s="665" t="s">
        <v>6712</v>
      </c>
      <c r="B302" s="220"/>
      <c r="C302" s="220" t="s">
        <v>6713</v>
      </c>
      <c r="D302" s="220" t="s">
        <v>283</v>
      </c>
      <c r="E302" s="220" t="s">
        <v>199</v>
      </c>
      <c r="F302" s="220" t="s">
        <v>5561</v>
      </c>
      <c r="G302" s="220" t="s">
        <v>5561</v>
      </c>
      <c r="H302" s="220" t="s">
        <v>5561</v>
      </c>
      <c r="I302" s="220" t="s">
        <v>5561</v>
      </c>
      <c r="J302" s="220">
        <v>10</v>
      </c>
      <c r="K302" s="220">
        <v>6</v>
      </c>
      <c r="L302" s="220">
        <v>3</v>
      </c>
      <c r="M302" s="220">
        <v>4</v>
      </c>
      <c r="N302" s="221" t="s">
        <v>6711</v>
      </c>
      <c r="O302" s="220"/>
    </row>
    <row r="303" customHeight="1" spans="1:15">
      <c r="A303" s="664" t="s">
        <v>6714</v>
      </c>
      <c r="B303" s="222" t="s">
        <v>6715</v>
      </c>
      <c r="C303" s="222" t="s">
        <v>6716</v>
      </c>
      <c r="D303" s="222" t="s">
        <v>262</v>
      </c>
      <c r="E303" s="222" t="s">
        <v>5490</v>
      </c>
      <c r="F303" s="222">
        <v>70</v>
      </c>
      <c r="G303" s="222" t="s">
        <v>5639</v>
      </c>
      <c r="H303" s="222">
        <v>100</v>
      </c>
      <c r="I303" s="222" t="s">
        <v>5492</v>
      </c>
      <c r="J303" s="222">
        <v>20</v>
      </c>
      <c r="K303" s="222">
        <v>6</v>
      </c>
      <c r="L303" s="222"/>
      <c r="M303" s="222">
        <v>0</v>
      </c>
      <c r="N303" s="223" t="s">
        <v>6717</v>
      </c>
      <c r="O303" s="222" t="s">
        <v>5687</v>
      </c>
    </row>
    <row r="304" customHeight="1" spans="1:15">
      <c r="A304" s="665" t="s">
        <v>6718</v>
      </c>
      <c r="B304" s="220" t="s">
        <v>6719</v>
      </c>
      <c r="C304" s="220" t="s">
        <v>6720</v>
      </c>
      <c r="D304" s="220" t="s">
        <v>277</v>
      </c>
      <c r="E304" s="220" t="s">
        <v>5490</v>
      </c>
      <c r="F304" s="220">
        <v>80</v>
      </c>
      <c r="G304" s="220" t="s">
        <v>5516</v>
      </c>
      <c r="H304" s="220">
        <v>100</v>
      </c>
      <c r="I304" s="220" t="s">
        <v>5492</v>
      </c>
      <c r="J304" s="220">
        <v>10</v>
      </c>
      <c r="K304" s="220">
        <v>6</v>
      </c>
      <c r="L304" s="220" t="s">
        <v>5493</v>
      </c>
      <c r="M304" s="220">
        <v>0</v>
      </c>
      <c r="N304" s="221" t="s">
        <v>6721</v>
      </c>
      <c r="O304" s="220" t="s">
        <v>5495</v>
      </c>
    </row>
    <row r="305" customHeight="1" spans="1:15">
      <c r="A305" s="664" t="s">
        <v>6722</v>
      </c>
      <c r="B305" s="222" t="s">
        <v>6723</v>
      </c>
      <c r="C305" s="222" t="s">
        <v>6724</v>
      </c>
      <c r="D305" s="222" t="s">
        <v>263</v>
      </c>
      <c r="E305" s="222" t="s">
        <v>5490</v>
      </c>
      <c r="F305" s="222">
        <v>15</v>
      </c>
      <c r="G305" s="222" t="s">
        <v>5504</v>
      </c>
      <c r="H305" s="222">
        <v>100</v>
      </c>
      <c r="I305" s="222" t="s">
        <v>5492</v>
      </c>
      <c r="J305" s="222">
        <v>20</v>
      </c>
      <c r="K305" s="222">
        <v>5</v>
      </c>
      <c r="L305" s="222" t="s">
        <v>5493</v>
      </c>
      <c r="M305" s="222">
        <v>0</v>
      </c>
      <c r="N305" s="223" t="s">
        <v>6725</v>
      </c>
      <c r="O305" s="231" t="s">
        <v>5507</v>
      </c>
    </row>
    <row r="306" customHeight="1" spans="1:15">
      <c r="A306" s="665" t="s">
        <v>6726</v>
      </c>
      <c r="B306" s="220" t="s">
        <v>6727</v>
      </c>
      <c r="C306" s="220" t="s">
        <v>6728</v>
      </c>
      <c r="D306" s="220" t="s">
        <v>262</v>
      </c>
      <c r="E306" s="220" t="s">
        <v>199</v>
      </c>
      <c r="F306" s="220" t="s">
        <v>5561</v>
      </c>
      <c r="G306" s="220" t="s">
        <v>5561</v>
      </c>
      <c r="H306" s="220" t="s">
        <v>5561</v>
      </c>
      <c r="I306" s="220" t="s">
        <v>5561</v>
      </c>
      <c r="J306" s="220">
        <v>20</v>
      </c>
      <c r="K306" s="220">
        <v>5</v>
      </c>
      <c r="L306" s="220" t="s">
        <v>5562</v>
      </c>
      <c r="M306" s="220">
        <v>0</v>
      </c>
      <c r="N306" s="221" t="s">
        <v>6729</v>
      </c>
      <c r="O306" s="220"/>
    </row>
    <row r="307" customHeight="1" spans="1:15">
      <c r="A307" s="664" t="s">
        <v>6730</v>
      </c>
      <c r="B307" s="222" t="s">
        <v>6731</v>
      </c>
      <c r="C307" s="222" t="s">
        <v>6732</v>
      </c>
      <c r="D307" s="222" t="s">
        <v>268</v>
      </c>
      <c r="E307" s="222" t="s">
        <v>199</v>
      </c>
      <c r="F307" s="222" t="s">
        <v>5561</v>
      </c>
      <c r="G307" s="222" t="s">
        <v>5561</v>
      </c>
      <c r="H307" s="222" t="s">
        <v>5561</v>
      </c>
      <c r="I307" s="222" t="s">
        <v>5561</v>
      </c>
      <c r="J307" s="222">
        <v>20</v>
      </c>
      <c r="K307" s="222">
        <v>7</v>
      </c>
      <c r="L307" s="222" t="s">
        <v>5562</v>
      </c>
      <c r="M307" s="222">
        <v>0</v>
      </c>
      <c r="N307" s="223" t="s">
        <v>6733</v>
      </c>
      <c r="O307" s="222"/>
    </row>
    <row r="308" customHeight="1" spans="1:15">
      <c r="A308" s="665" t="s">
        <v>6734</v>
      </c>
      <c r="B308" s="220" t="s">
        <v>6735</v>
      </c>
      <c r="C308" s="220" t="s">
        <v>6736</v>
      </c>
      <c r="D308" s="220" t="s">
        <v>280</v>
      </c>
      <c r="E308" s="220" t="s">
        <v>5556</v>
      </c>
      <c r="F308" s="220">
        <v>70</v>
      </c>
      <c r="G308" s="220" t="s">
        <v>5590</v>
      </c>
      <c r="H308" s="220">
        <v>100</v>
      </c>
      <c r="I308" s="220" t="s">
        <v>5492</v>
      </c>
      <c r="J308" s="220">
        <v>5</v>
      </c>
      <c r="K308" s="220">
        <v>6</v>
      </c>
      <c r="L308" s="220">
        <v>4</v>
      </c>
      <c r="M308" s="220">
        <v>0</v>
      </c>
      <c r="N308" s="221" t="s">
        <v>6737</v>
      </c>
      <c r="O308" s="220" t="s">
        <v>5687</v>
      </c>
    </row>
    <row r="309" customHeight="1" spans="1:15">
      <c r="A309" s="664" t="s">
        <v>6738</v>
      </c>
      <c r="B309" s="222" t="s">
        <v>6739</v>
      </c>
      <c r="C309" s="222" t="s">
        <v>6740</v>
      </c>
      <c r="D309" s="222" t="s">
        <v>280</v>
      </c>
      <c r="E309" s="222" t="s">
        <v>5556</v>
      </c>
      <c r="F309" s="222">
        <v>70</v>
      </c>
      <c r="G309" s="222" t="s">
        <v>5590</v>
      </c>
      <c r="H309" s="222">
        <v>100</v>
      </c>
      <c r="I309" s="222" t="s">
        <v>5492</v>
      </c>
      <c r="J309" s="222">
        <v>5</v>
      </c>
      <c r="K309" s="222">
        <v>6</v>
      </c>
      <c r="L309" s="222">
        <v>4</v>
      </c>
      <c r="M309" s="222">
        <v>0</v>
      </c>
      <c r="N309" s="223" t="s">
        <v>6741</v>
      </c>
      <c r="O309" s="231" t="s">
        <v>6311</v>
      </c>
    </row>
    <row r="310" customHeight="1" spans="1:15">
      <c r="A310" s="665" t="s">
        <v>2062</v>
      </c>
      <c r="B310" s="220" t="s">
        <v>6742</v>
      </c>
      <c r="C310" s="220" t="s">
        <v>6743</v>
      </c>
      <c r="D310" s="220" t="s">
        <v>264</v>
      </c>
      <c r="E310" s="220" t="s">
        <v>199</v>
      </c>
      <c r="F310" s="220" t="s">
        <v>5561</v>
      </c>
      <c r="G310" s="220" t="s">
        <v>5561</v>
      </c>
      <c r="H310" s="220">
        <v>100</v>
      </c>
      <c r="I310" s="220" t="s">
        <v>5492</v>
      </c>
      <c r="J310" s="220">
        <v>15</v>
      </c>
      <c r="K310" s="220">
        <v>6</v>
      </c>
      <c r="L310" s="220">
        <v>2</v>
      </c>
      <c r="M310" s="220">
        <v>0</v>
      </c>
      <c r="N310" s="221" t="s">
        <v>6744</v>
      </c>
      <c r="O310" s="220" t="s">
        <v>5564</v>
      </c>
    </row>
    <row r="311" customHeight="1" spans="1:15">
      <c r="A311" s="664" t="s">
        <v>2146</v>
      </c>
      <c r="B311" s="222" t="s">
        <v>6745</v>
      </c>
      <c r="C311" s="222" t="s">
        <v>6746</v>
      </c>
      <c r="D311" s="222" t="s">
        <v>262</v>
      </c>
      <c r="E311" s="222" t="s">
        <v>199</v>
      </c>
      <c r="F311" s="222" t="s">
        <v>5561</v>
      </c>
      <c r="G311" s="222" t="s">
        <v>5561</v>
      </c>
      <c r="H311" s="222">
        <v>100</v>
      </c>
      <c r="I311" s="222" t="s">
        <v>5492</v>
      </c>
      <c r="J311" s="222">
        <v>20</v>
      </c>
      <c r="K311" s="222">
        <v>6</v>
      </c>
      <c r="L311" s="222">
        <v>3</v>
      </c>
      <c r="M311" s="222">
        <v>0</v>
      </c>
      <c r="N311" s="223" t="s">
        <v>6747</v>
      </c>
      <c r="O311" s="222" t="s">
        <v>5564</v>
      </c>
    </row>
    <row r="312" customHeight="1" spans="1:15">
      <c r="A312" s="665" t="s">
        <v>6748</v>
      </c>
      <c r="B312" s="220" t="s">
        <v>6749</v>
      </c>
      <c r="C312" s="220" t="s">
        <v>6750</v>
      </c>
      <c r="D312" s="220" t="s">
        <v>276</v>
      </c>
      <c r="E312" s="220" t="s">
        <v>5490</v>
      </c>
      <c r="F312" s="220">
        <v>85</v>
      </c>
      <c r="G312" s="220" t="s">
        <v>5660</v>
      </c>
      <c r="H312" s="220">
        <v>90</v>
      </c>
      <c r="I312" s="220" t="s">
        <v>5665</v>
      </c>
      <c r="J312" s="220">
        <v>10</v>
      </c>
      <c r="K312" s="220">
        <v>7</v>
      </c>
      <c r="L312" s="220" t="s">
        <v>5493</v>
      </c>
      <c r="M312" s="220">
        <v>0</v>
      </c>
      <c r="N312" s="221" t="s">
        <v>6751</v>
      </c>
      <c r="O312" s="230" t="s">
        <v>5632</v>
      </c>
    </row>
    <row r="313" customHeight="1" spans="1:15">
      <c r="A313" s="664" t="s">
        <v>1805</v>
      </c>
      <c r="B313" s="222" t="s">
        <v>6752</v>
      </c>
      <c r="C313" s="222" t="s">
        <v>6753</v>
      </c>
      <c r="D313" s="222" t="s">
        <v>266</v>
      </c>
      <c r="E313" s="222" t="s">
        <v>199</v>
      </c>
      <c r="F313" s="222" t="s">
        <v>5561</v>
      </c>
      <c r="G313" s="222" t="s">
        <v>5561</v>
      </c>
      <c r="H313" s="222" t="s">
        <v>5561</v>
      </c>
      <c r="I313" s="222" t="s">
        <v>5561</v>
      </c>
      <c r="J313" s="222">
        <v>15</v>
      </c>
      <c r="K313" s="222">
        <v>1</v>
      </c>
      <c r="L313" s="222" t="s">
        <v>6362</v>
      </c>
      <c r="M313" s="222">
        <v>0</v>
      </c>
      <c r="N313" s="223" t="s">
        <v>6754</v>
      </c>
      <c r="O313" s="222"/>
    </row>
    <row r="314" customHeight="1" spans="1:15">
      <c r="A314" s="665" t="s">
        <v>6755</v>
      </c>
      <c r="B314" s="220" t="s">
        <v>6756</v>
      </c>
      <c r="C314" s="220" t="s">
        <v>6757</v>
      </c>
      <c r="D314" s="220" t="s">
        <v>281</v>
      </c>
      <c r="E314" s="220" t="s">
        <v>5490</v>
      </c>
      <c r="F314" s="220">
        <v>30</v>
      </c>
      <c r="G314" s="220" t="s">
        <v>6758</v>
      </c>
      <c r="H314" s="220">
        <v>90</v>
      </c>
      <c r="I314" s="220" t="s">
        <v>5665</v>
      </c>
      <c r="J314" s="220">
        <v>20</v>
      </c>
      <c r="K314" s="220">
        <v>5</v>
      </c>
      <c r="L314" s="220" t="s">
        <v>5493</v>
      </c>
      <c r="M314" s="220">
        <v>0</v>
      </c>
      <c r="N314" s="221" t="s">
        <v>6759</v>
      </c>
      <c r="O314" s="230" t="s">
        <v>6760</v>
      </c>
    </row>
    <row r="315" customHeight="1" spans="1:15">
      <c r="A315" s="664" t="s">
        <v>6761</v>
      </c>
      <c r="B315" s="222" t="s">
        <v>6762</v>
      </c>
      <c r="C315" s="222" t="s">
        <v>6763</v>
      </c>
      <c r="D315" s="222" t="s">
        <v>278</v>
      </c>
      <c r="E315" s="222" t="s">
        <v>5490</v>
      </c>
      <c r="F315" s="222">
        <v>60</v>
      </c>
      <c r="G315" s="222" t="s">
        <v>5581</v>
      </c>
      <c r="H315" s="222">
        <v>100</v>
      </c>
      <c r="I315" s="222" t="s">
        <v>5492</v>
      </c>
      <c r="J315" s="222">
        <v>15</v>
      </c>
      <c r="K315" s="222">
        <v>5</v>
      </c>
      <c r="L315" s="222" t="s">
        <v>5493</v>
      </c>
      <c r="M315" s="222">
        <v>0</v>
      </c>
      <c r="N315" s="223" t="s">
        <v>6764</v>
      </c>
      <c r="O315" s="231" t="s">
        <v>5632</v>
      </c>
    </row>
    <row r="316" customHeight="1" spans="1:15">
      <c r="A316" s="665" t="s">
        <v>6765</v>
      </c>
      <c r="B316" s="220" t="s">
        <v>6766</v>
      </c>
      <c r="C316" s="220" t="s">
        <v>6767</v>
      </c>
      <c r="D316" s="220" t="s">
        <v>262</v>
      </c>
      <c r="E316" s="220" t="s">
        <v>199</v>
      </c>
      <c r="F316" s="220" t="s">
        <v>5561</v>
      </c>
      <c r="G316" s="220" t="s">
        <v>5625</v>
      </c>
      <c r="H316" s="220" t="s">
        <v>5561</v>
      </c>
      <c r="I316" s="220" t="s">
        <v>5561</v>
      </c>
      <c r="J316" s="220">
        <v>5</v>
      </c>
      <c r="K316" s="220">
        <v>6</v>
      </c>
      <c r="L316" s="220" t="s">
        <v>5562</v>
      </c>
      <c r="M316" s="220">
        <v>0</v>
      </c>
      <c r="N316" s="221" t="s">
        <v>6768</v>
      </c>
      <c r="O316" s="220" t="s">
        <v>5960</v>
      </c>
    </row>
    <row r="317" customHeight="1" spans="1:15">
      <c r="A317" s="664" t="s">
        <v>6769</v>
      </c>
      <c r="B317" s="222" t="s">
        <v>6770</v>
      </c>
      <c r="C317" s="222" t="s">
        <v>6771</v>
      </c>
      <c r="D317" s="222" t="s">
        <v>262</v>
      </c>
      <c r="E317" s="222" t="s">
        <v>5556</v>
      </c>
      <c r="F317" s="222">
        <v>90</v>
      </c>
      <c r="G317" s="222" t="s">
        <v>5590</v>
      </c>
      <c r="H317" s="222">
        <v>100</v>
      </c>
      <c r="I317" s="222" t="s">
        <v>5492</v>
      </c>
      <c r="J317" s="222">
        <v>10</v>
      </c>
      <c r="K317" s="222">
        <v>7</v>
      </c>
      <c r="L317" s="222">
        <v>4</v>
      </c>
      <c r="M317" s="222">
        <v>0</v>
      </c>
      <c r="N317" s="223" t="s">
        <v>6772</v>
      </c>
      <c r="O317" s="222" t="s">
        <v>5710</v>
      </c>
    </row>
    <row r="318" customHeight="1" spans="1:15">
      <c r="A318" s="665" t="s">
        <v>6773</v>
      </c>
      <c r="B318" s="220" t="s">
        <v>6774</v>
      </c>
      <c r="C318" s="220" t="s">
        <v>6775</v>
      </c>
      <c r="D318" s="220" t="s">
        <v>265</v>
      </c>
      <c r="E318" s="220" t="s">
        <v>5490</v>
      </c>
      <c r="F318" s="220">
        <v>50</v>
      </c>
      <c r="G318" s="220" t="s">
        <v>5499</v>
      </c>
      <c r="H318" s="220">
        <v>100</v>
      </c>
      <c r="I318" s="220" t="s">
        <v>5492</v>
      </c>
      <c r="J318" s="220">
        <v>15</v>
      </c>
      <c r="K318" s="220">
        <v>5</v>
      </c>
      <c r="L318" s="220" t="s">
        <v>5493</v>
      </c>
      <c r="M318" s="220">
        <v>0</v>
      </c>
      <c r="N318" s="221" t="s">
        <v>6776</v>
      </c>
      <c r="O318" s="230" t="s">
        <v>5705</v>
      </c>
    </row>
    <row r="319" customHeight="1" spans="1:15">
      <c r="A319" s="664" t="s">
        <v>6777</v>
      </c>
      <c r="B319" s="222" t="s">
        <v>6778</v>
      </c>
      <c r="C319" s="222" t="s">
        <v>6779</v>
      </c>
      <c r="D319" s="222" t="s">
        <v>262</v>
      </c>
      <c r="E319" s="222" t="s">
        <v>5490</v>
      </c>
      <c r="F319" s="222">
        <v>75</v>
      </c>
      <c r="G319" s="222" t="s">
        <v>5525</v>
      </c>
      <c r="H319" s="222">
        <v>95</v>
      </c>
      <c r="I319" s="222" t="s">
        <v>5568</v>
      </c>
      <c r="J319" s="222">
        <v>10</v>
      </c>
      <c r="K319" s="222">
        <v>6</v>
      </c>
      <c r="L319" s="222" t="s">
        <v>5493</v>
      </c>
      <c r="M319" s="222">
        <v>0</v>
      </c>
      <c r="N319" s="223" t="s">
        <v>6780</v>
      </c>
      <c r="O319" s="231" t="s">
        <v>6781</v>
      </c>
    </row>
    <row r="320" customHeight="1" spans="1:15">
      <c r="A320" s="665" t="s">
        <v>6782</v>
      </c>
      <c r="B320" s="220" t="s">
        <v>6783</v>
      </c>
      <c r="C320" s="220" t="s">
        <v>6784</v>
      </c>
      <c r="D320" s="220" t="s">
        <v>276</v>
      </c>
      <c r="E320" s="220" t="s">
        <v>5556</v>
      </c>
      <c r="F320" s="220">
        <v>150</v>
      </c>
      <c r="G320" s="220" t="s">
        <v>5783</v>
      </c>
      <c r="H320" s="220">
        <v>90</v>
      </c>
      <c r="I320" s="220" t="s">
        <v>5665</v>
      </c>
      <c r="J320" s="220">
        <v>5</v>
      </c>
      <c r="K320" s="220">
        <v>8</v>
      </c>
      <c r="L320" s="220">
        <v>6</v>
      </c>
      <c r="M320" s="220">
        <v>0</v>
      </c>
      <c r="N320" s="221" t="s">
        <v>6785</v>
      </c>
      <c r="O320" s="220"/>
    </row>
    <row r="321" customHeight="1" spans="1:15">
      <c r="A321" s="664" t="s">
        <v>6786</v>
      </c>
      <c r="B321" s="222" t="s">
        <v>6787</v>
      </c>
      <c r="C321" s="222" t="s">
        <v>6788</v>
      </c>
      <c r="D321" s="222" t="s">
        <v>277</v>
      </c>
      <c r="E321" s="222" t="s">
        <v>5556</v>
      </c>
      <c r="F321" s="222">
        <v>150</v>
      </c>
      <c r="G321" s="222" t="s">
        <v>5783</v>
      </c>
      <c r="H321" s="222">
        <v>90</v>
      </c>
      <c r="I321" s="222" t="s">
        <v>5665</v>
      </c>
      <c r="J321" s="222">
        <v>5</v>
      </c>
      <c r="K321" s="222">
        <v>8</v>
      </c>
      <c r="L321" s="222">
        <v>6</v>
      </c>
      <c r="M321" s="222">
        <v>0</v>
      </c>
      <c r="N321" s="223" t="s">
        <v>6789</v>
      </c>
      <c r="O321" s="222"/>
    </row>
    <row r="322" customHeight="1" spans="1:15">
      <c r="A322" s="665" t="s">
        <v>6790</v>
      </c>
      <c r="B322" s="220" t="s">
        <v>6791</v>
      </c>
      <c r="C322" s="220" t="s">
        <v>6792</v>
      </c>
      <c r="D322" s="220" t="s">
        <v>270</v>
      </c>
      <c r="E322" s="220" t="s">
        <v>5490</v>
      </c>
      <c r="F322" s="220">
        <v>90</v>
      </c>
      <c r="G322" s="220" t="s">
        <v>5590</v>
      </c>
      <c r="H322" s="220">
        <v>90</v>
      </c>
      <c r="I322" s="220" t="s">
        <v>5665</v>
      </c>
      <c r="J322" s="220">
        <v>10</v>
      </c>
      <c r="K322" s="220">
        <v>7</v>
      </c>
      <c r="L322" s="220" t="s">
        <v>5493</v>
      </c>
      <c r="M322" s="220">
        <v>0</v>
      </c>
      <c r="N322" s="221" t="s">
        <v>6793</v>
      </c>
      <c r="O322" s="230" t="s">
        <v>5527</v>
      </c>
    </row>
    <row r="323" customHeight="1" spans="1:15">
      <c r="A323" s="664" t="s">
        <v>6794</v>
      </c>
      <c r="B323" s="222" t="s">
        <v>6795</v>
      </c>
      <c r="C323" s="222" t="s">
        <v>6796</v>
      </c>
      <c r="D323" s="222" t="s">
        <v>269</v>
      </c>
      <c r="E323" s="222" t="s">
        <v>5490</v>
      </c>
      <c r="F323" s="222">
        <v>30</v>
      </c>
      <c r="G323" s="222" t="s">
        <v>5615</v>
      </c>
      <c r="H323" s="222">
        <v>100</v>
      </c>
      <c r="I323" s="222" t="s">
        <v>5492</v>
      </c>
      <c r="J323" s="222">
        <v>15</v>
      </c>
      <c r="K323" s="222">
        <v>3</v>
      </c>
      <c r="L323" s="222">
        <v>2</v>
      </c>
      <c r="M323" s="222">
        <v>0</v>
      </c>
      <c r="N323" s="223" t="s">
        <v>6797</v>
      </c>
      <c r="O323" s="231" t="s">
        <v>5632</v>
      </c>
    </row>
    <row r="324" customHeight="1" spans="1:15">
      <c r="A324" s="665" t="s">
        <v>6798</v>
      </c>
      <c r="B324" s="220" t="s">
        <v>6799</v>
      </c>
      <c r="C324" s="220" t="s">
        <v>6800</v>
      </c>
      <c r="D324" s="220" t="s">
        <v>262</v>
      </c>
      <c r="E324" s="220" t="s">
        <v>5556</v>
      </c>
      <c r="F324" s="220">
        <v>50</v>
      </c>
      <c r="G324" s="220" t="s">
        <v>5499</v>
      </c>
      <c r="H324" s="220">
        <v>100</v>
      </c>
      <c r="I324" s="220" t="s">
        <v>5492</v>
      </c>
      <c r="J324" s="220">
        <v>10</v>
      </c>
      <c r="K324" s="220">
        <v>7</v>
      </c>
      <c r="L324" s="220">
        <v>3</v>
      </c>
      <c r="M324" s="220">
        <v>0</v>
      </c>
      <c r="N324" s="221" t="s">
        <v>6801</v>
      </c>
      <c r="O324" s="220" t="s">
        <v>6029</v>
      </c>
    </row>
    <row r="325" customHeight="1" spans="1:15">
      <c r="A325" s="664" t="s">
        <v>3130</v>
      </c>
      <c r="B325" s="222" t="s">
        <v>6802</v>
      </c>
      <c r="C325" s="222" t="s">
        <v>6803</v>
      </c>
      <c r="D325" s="222" t="s">
        <v>278</v>
      </c>
      <c r="E325" s="222" t="s">
        <v>199</v>
      </c>
      <c r="F325" s="222" t="s">
        <v>5561</v>
      </c>
      <c r="G325" s="222" t="s">
        <v>5561</v>
      </c>
      <c r="H325" s="222" t="s">
        <v>5561</v>
      </c>
      <c r="I325" s="222" t="s">
        <v>5561</v>
      </c>
      <c r="J325" s="222">
        <v>5</v>
      </c>
      <c r="K325" s="222">
        <v>6</v>
      </c>
      <c r="L325" s="222">
        <v>4</v>
      </c>
      <c r="M325" s="222">
        <v>0</v>
      </c>
      <c r="N325" s="223" t="s">
        <v>6804</v>
      </c>
      <c r="O325" s="222"/>
    </row>
    <row r="326" customHeight="1" spans="1:15">
      <c r="A326" s="665" t="s">
        <v>6805</v>
      </c>
      <c r="B326" s="220" t="s">
        <v>6806</v>
      </c>
      <c r="C326" s="220" t="s">
        <v>6807</v>
      </c>
      <c r="D326" s="220" t="s">
        <v>283</v>
      </c>
      <c r="E326" s="220" t="s">
        <v>199</v>
      </c>
      <c r="F326" s="220" t="s">
        <v>5561</v>
      </c>
      <c r="G326" s="220" t="s">
        <v>5561</v>
      </c>
      <c r="H326" s="220">
        <v>100</v>
      </c>
      <c r="I326" s="220" t="s">
        <v>5492</v>
      </c>
      <c r="J326" s="220">
        <v>20</v>
      </c>
      <c r="K326" s="220">
        <v>6</v>
      </c>
      <c r="L326" s="220">
        <v>4</v>
      </c>
      <c r="M326" s="220">
        <v>0</v>
      </c>
      <c r="N326" s="221" t="s">
        <v>6808</v>
      </c>
      <c r="O326" s="220"/>
    </row>
    <row r="327" customHeight="1" spans="1:15">
      <c r="A327" s="664" t="s">
        <v>6809</v>
      </c>
      <c r="B327" s="222" t="s">
        <v>6810</v>
      </c>
      <c r="C327" s="222" t="s">
        <v>6811</v>
      </c>
      <c r="D327" s="222" t="s">
        <v>264</v>
      </c>
      <c r="E327" s="222" t="s">
        <v>5556</v>
      </c>
      <c r="F327" s="222">
        <v>60</v>
      </c>
      <c r="G327" s="222" t="s">
        <v>5581</v>
      </c>
      <c r="H327" s="222">
        <v>95</v>
      </c>
      <c r="I327" s="222" t="s">
        <v>5568</v>
      </c>
      <c r="J327" s="222">
        <v>25</v>
      </c>
      <c r="K327" s="222">
        <v>5</v>
      </c>
      <c r="L327" s="222">
        <v>4</v>
      </c>
      <c r="M327" s="222">
        <v>0</v>
      </c>
      <c r="N327" s="223" t="s">
        <v>6812</v>
      </c>
      <c r="O327" s="231" t="s">
        <v>6813</v>
      </c>
    </row>
    <row r="328" customHeight="1" spans="1:15">
      <c r="A328" s="665" t="s">
        <v>3042</v>
      </c>
      <c r="B328" s="220" t="s">
        <v>6814</v>
      </c>
      <c r="C328" s="220" t="s">
        <v>6815</v>
      </c>
      <c r="D328" s="220" t="s">
        <v>276</v>
      </c>
      <c r="E328" s="220" t="s">
        <v>5556</v>
      </c>
      <c r="F328" s="220">
        <v>130</v>
      </c>
      <c r="G328" s="220" t="s">
        <v>6816</v>
      </c>
      <c r="H328" s="220">
        <v>90</v>
      </c>
      <c r="I328" s="220" t="s">
        <v>5665</v>
      </c>
      <c r="J328" s="220">
        <v>5</v>
      </c>
      <c r="K328" s="220">
        <v>8</v>
      </c>
      <c r="L328" s="220">
        <v>5</v>
      </c>
      <c r="M328" s="220">
        <v>0</v>
      </c>
      <c r="N328" s="221" t="s">
        <v>6817</v>
      </c>
      <c r="O328" s="220"/>
    </row>
    <row r="329" customHeight="1" spans="1:15">
      <c r="A329" s="664" t="s">
        <v>6818</v>
      </c>
      <c r="B329" s="222" t="s">
        <v>6819</v>
      </c>
      <c r="C329" s="222" t="s">
        <v>6820</v>
      </c>
      <c r="D329" s="222" t="s">
        <v>262</v>
      </c>
      <c r="E329" s="222" t="s">
        <v>199</v>
      </c>
      <c r="F329" s="222" t="s">
        <v>5561</v>
      </c>
      <c r="G329" s="222" t="s">
        <v>5561</v>
      </c>
      <c r="H329" s="222" t="s">
        <v>5561</v>
      </c>
      <c r="I329" s="222" t="s">
        <v>5561</v>
      </c>
      <c r="J329" s="222">
        <v>40</v>
      </c>
      <c r="K329" s="222">
        <v>4</v>
      </c>
      <c r="L329" s="222">
        <v>5</v>
      </c>
      <c r="M329" s="222">
        <v>0</v>
      </c>
      <c r="N329" s="223" t="s">
        <v>6331</v>
      </c>
      <c r="O329" s="222"/>
    </row>
    <row r="330" customHeight="1" spans="1:15">
      <c r="A330" s="665" t="s">
        <v>6821</v>
      </c>
      <c r="B330" s="220" t="s">
        <v>6822</v>
      </c>
      <c r="C330" s="220" t="s">
        <v>6823</v>
      </c>
      <c r="D330" s="220" t="s">
        <v>267</v>
      </c>
      <c r="E330" s="220" t="s">
        <v>5490</v>
      </c>
      <c r="F330" s="220">
        <v>60</v>
      </c>
      <c r="G330" s="220" t="s">
        <v>5581</v>
      </c>
      <c r="H330" s="220">
        <v>95</v>
      </c>
      <c r="I330" s="220" t="s">
        <v>5568</v>
      </c>
      <c r="J330" s="220">
        <v>15</v>
      </c>
      <c r="K330" s="220">
        <v>6</v>
      </c>
      <c r="L330" s="220">
        <v>3</v>
      </c>
      <c r="M330" s="220">
        <v>0</v>
      </c>
      <c r="N330" s="221" t="s">
        <v>6824</v>
      </c>
      <c r="O330" s="220" t="s">
        <v>5687</v>
      </c>
    </row>
    <row r="331" customHeight="1" spans="1:15">
      <c r="A331" s="664" t="s">
        <v>6825</v>
      </c>
      <c r="B331" s="222" t="s">
        <v>6826</v>
      </c>
      <c r="C331" s="222" t="s">
        <v>6827</v>
      </c>
      <c r="D331" s="222" t="s">
        <v>268</v>
      </c>
      <c r="E331" s="222" t="s">
        <v>5556</v>
      </c>
      <c r="F331" s="222">
        <v>60</v>
      </c>
      <c r="G331" s="222" t="s">
        <v>5581</v>
      </c>
      <c r="H331" s="222">
        <v>100</v>
      </c>
      <c r="I331" s="222" t="s">
        <v>5492</v>
      </c>
      <c r="J331" s="222">
        <v>5</v>
      </c>
      <c r="K331" s="222">
        <v>6</v>
      </c>
      <c r="L331" s="222">
        <v>3</v>
      </c>
      <c r="M331" s="222">
        <v>0</v>
      </c>
      <c r="N331" s="223" t="s">
        <v>6828</v>
      </c>
      <c r="O331" s="222" t="s">
        <v>5687</v>
      </c>
    </row>
    <row r="332" customHeight="1" spans="1:15">
      <c r="A332" s="665" t="s">
        <v>6829</v>
      </c>
      <c r="B332" s="220" t="s">
        <v>6830</v>
      </c>
      <c r="C332" s="220" t="s">
        <v>6831</v>
      </c>
      <c r="D332" s="220" t="s">
        <v>270</v>
      </c>
      <c r="E332" s="220" t="s">
        <v>199</v>
      </c>
      <c r="F332" s="220" t="s">
        <v>5561</v>
      </c>
      <c r="G332" s="220" t="s">
        <v>5561</v>
      </c>
      <c r="H332" s="220">
        <v>85</v>
      </c>
      <c r="I332" s="220" t="s">
        <v>5505</v>
      </c>
      <c r="J332" s="220">
        <v>40</v>
      </c>
      <c r="K332" s="220">
        <v>6</v>
      </c>
      <c r="L332" s="220">
        <v>4</v>
      </c>
      <c r="M332" s="220">
        <v>0</v>
      </c>
      <c r="N332" s="221" t="s">
        <v>6832</v>
      </c>
      <c r="O332" s="220" t="s">
        <v>5710</v>
      </c>
    </row>
    <row r="333" customHeight="1" spans="1:15">
      <c r="A333" s="664" t="s">
        <v>6833</v>
      </c>
      <c r="B333" s="222" t="s">
        <v>6834</v>
      </c>
      <c r="C333" s="222" t="s">
        <v>6835</v>
      </c>
      <c r="D333" s="222" t="s">
        <v>278</v>
      </c>
      <c r="E333" s="222" t="s">
        <v>199</v>
      </c>
      <c r="F333" s="222" t="s">
        <v>5561</v>
      </c>
      <c r="G333" s="222" t="s">
        <v>5561</v>
      </c>
      <c r="H333" s="222">
        <v>55</v>
      </c>
      <c r="I333" s="222" t="s">
        <v>5717</v>
      </c>
      <c r="J333" s="222">
        <v>15</v>
      </c>
      <c r="K333" s="222">
        <v>5</v>
      </c>
      <c r="L333" s="222">
        <v>3</v>
      </c>
      <c r="M333" s="222">
        <v>0</v>
      </c>
      <c r="N333" s="223" t="s">
        <v>6836</v>
      </c>
      <c r="O333" s="222" t="s">
        <v>5710</v>
      </c>
    </row>
    <row r="334" customHeight="1" spans="1:15">
      <c r="A334" s="665" t="s">
        <v>2486</v>
      </c>
      <c r="B334" s="220" t="s">
        <v>6837</v>
      </c>
      <c r="C334" s="220" t="s">
        <v>6838</v>
      </c>
      <c r="D334" s="220" t="s">
        <v>262</v>
      </c>
      <c r="E334" s="220" t="s">
        <v>199</v>
      </c>
      <c r="F334" s="220" t="s">
        <v>5561</v>
      </c>
      <c r="G334" s="220" t="s">
        <v>5561</v>
      </c>
      <c r="H334" s="220">
        <v>100</v>
      </c>
      <c r="I334" s="220" t="s">
        <v>5492</v>
      </c>
      <c r="J334" s="220">
        <v>20</v>
      </c>
      <c r="K334" s="220">
        <v>5</v>
      </c>
      <c r="L334" s="220" t="s">
        <v>5493</v>
      </c>
      <c r="M334" s="220">
        <v>0</v>
      </c>
      <c r="N334" s="221" t="s">
        <v>6839</v>
      </c>
      <c r="O334" s="220"/>
    </row>
    <row r="335" customHeight="1" spans="1:15">
      <c r="A335" s="664" t="s">
        <v>4535</v>
      </c>
      <c r="B335" s="222" t="s">
        <v>6840</v>
      </c>
      <c r="C335" s="222" t="s">
        <v>6841</v>
      </c>
      <c r="D335" s="222" t="s">
        <v>280</v>
      </c>
      <c r="E335" s="222" t="s">
        <v>199</v>
      </c>
      <c r="F335" s="222" t="s">
        <v>5561</v>
      </c>
      <c r="G335" s="222" t="s">
        <v>5561</v>
      </c>
      <c r="H335" s="222" t="s">
        <v>5561</v>
      </c>
      <c r="I335" s="222" t="s">
        <v>5561</v>
      </c>
      <c r="J335" s="222">
        <v>20</v>
      </c>
      <c r="K335" s="222">
        <v>6</v>
      </c>
      <c r="L335" s="222" t="s">
        <v>5562</v>
      </c>
      <c r="M335" s="222">
        <v>0</v>
      </c>
      <c r="N335" s="223" t="s">
        <v>6842</v>
      </c>
      <c r="O335" s="222"/>
    </row>
    <row r="336" customHeight="1" spans="1:15">
      <c r="A336" s="665" t="s">
        <v>6843</v>
      </c>
      <c r="B336" s="220" t="s">
        <v>6844</v>
      </c>
      <c r="C336" s="220" t="s">
        <v>6845</v>
      </c>
      <c r="D336" s="220" t="s">
        <v>277</v>
      </c>
      <c r="E336" s="220" t="s">
        <v>5556</v>
      </c>
      <c r="F336" s="220">
        <v>150</v>
      </c>
      <c r="G336" s="220" t="s">
        <v>199</v>
      </c>
      <c r="H336" s="220">
        <v>100</v>
      </c>
      <c r="I336" s="220" t="s">
        <v>5492</v>
      </c>
      <c r="J336" s="220">
        <v>5</v>
      </c>
      <c r="K336" s="220">
        <v>8</v>
      </c>
      <c r="L336" s="220">
        <v>4</v>
      </c>
      <c r="M336" s="220">
        <v>0</v>
      </c>
      <c r="N336" s="221" t="s">
        <v>6846</v>
      </c>
      <c r="O336" s="220"/>
    </row>
    <row r="337" customHeight="1" spans="1:15">
      <c r="A337" s="664" t="s">
        <v>6847</v>
      </c>
      <c r="B337" s="222" t="s">
        <v>6848</v>
      </c>
      <c r="C337" s="222" t="s">
        <v>6849</v>
      </c>
      <c r="D337" s="222" t="s">
        <v>268</v>
      </c>
      <c r="E337" s="222" t="s">
        <v>5556</v>
      </c>
      <c r="F337" s="222">
        <v>75</v>
      </c>
      <c r="G337" s="222" t="s">
        <v>5525</v>
      </c>
      <c r="H337" s="222">
        <v>100</v>
      </c>
      <c r="I337" s="222" t="s">
        <v>5492</v>
      </c>
      <c r="J337" s="222">
        <v>15</v>
      </c>
      <c r="K337" s="222">
        <v>6</v>
      </c>
      <c r="L337" s="222">
        <v>4</v>
      </c>
      <c r="M337" s="222">
        <v>0</v>
      </c>
      <c r="N337" s="223" t="s">
        <v>6850</v>
      </c>
      <c r="O337" s="222" t="s">
        <v>5687</v>
      </c>
    </row>
    <row r="338" customHeight="1" spans="1:15">
      <c r="A338" s="665" t="s">
        <v>6851</v>
      </c>
      <c r="B338" s="220" t="s">
        <v>6852</v>
      </c>
      <c r="C338" s="220" t="s">
        <v>6853</v>
      </c>
      <c r="D338" s="220" t="s">
        <v>269</v>
      </c>
      <c r="E338" s="220" t="s">
        <v>5490</v>
      </c>
      <c r="F338" s="220">
        <v>60</v>
      </c>
      <c r="G338" s="220" t="s">
        <v>5581</v>
      </c>
      <c r="H338" s="220" t="s">
        <v>5561</v>
      </c>
      <c r="I338" s="220" t="s">
        <v>258</v>
      </c>
      <c r="J338" s="220">
        <v>20</v>
      </c>
      <c r="K338" s="220">
        <v>5</v>
      </c>
      <c r="L338" s="220" t="s">
        <v>5493</v>
      </c>
      <c r="M338" s="220">
        <v>0</v>
      </c>
      <c r="N338" s="221" t="s">
        <v>6854</v>
      </c>
      <c r="O338" s="230" t="s">
        <v>5518</v>
      </c>
    </row>
    <row r="339" customHeight="1" spans="1:15">
      <c r="A339" s="664" t="s">
        <v>6855</v>
      </c>
      <c r="B339" s="222" t="s">
        <v>6856</v>
      </c>
      <c r="C339" s="222" t="s">
        <v>6857</v>
      </c>
      <c r="D339" s="222" t="s">
        <v>280</v>
      </c>
      <c r="E339" s="222" t="s">
        <v>5556</v>
      </c>
      <c r="F339" s="222">
        <v>80</v>
      </c>
      <c r="G339" s="222" t="s">
        <v>5516</v>
      </c>
      <c r="H339" s="222">
        <v>100</v>
      </c>
      <c r="I339" s="222" t="s">
        <v>5492</v>
      </c>
      <c r="J339" s="222">
        <v>20</v>
      </c>
      <c r="K339" s="222">
        <v>6</v>
      </c>
      <c r="L339" s="222">
        <v>4</v>
      </c>
      <c r="M339" s="222">
        <v>0</v>
      </c>
      <c r="N339" s="223" t="s">
        <v>6858</v>
      </c>
      <c r="O339" s="222" t="s">
        <v>5687</v>
      </c>
    </row>
    <row r="340" customHeight="1" spans="1:15">
      <c r="A340" s="665" t="s">
        <v>6859</v>
      </c>
      <c r="B340" s="220" t="s">
        <v>6860</v>
      </c>
      <c r="C340" s="220" t="s">
        <v>6861</v>
      </c>
      <c r="D340" s="220" t="s">
        <v>263</v>
      </c>
      <c r="E340" s="220" t="s">
        <v>5490</v>
      </c>
      <c r="F340" s="220">
        <v>85</v>
      </c>
      <c r="G340" s="220" t="s">
        <v>5660</v>
      </c>
      <c r="H340" s="220">
        <v>90</v>
      </c>
      <c r="I340" s="220" t="s">
        <v>5665</v>
      </c>
      <c r="J340" s="220">
        <v>15</v>
      </c>
      <c r="K340" s="220">
        <v>6</v>
      </c>
      <c r="L340" s="220" t="s">
        <v>5493</v>
      </c>
      <c r="M340" s="220">
        <v>0</v>
      </c>
      <c r="N340" s="221" t="s">
        <v>6862</v>
      </c>
      <c r="O340" s="230" t="s">
        <v>5518</v>
      </c>
    </row>
    <row r="341" customHeight="1" spans="1:15">
      <c r="A341" s="664" t="s">
        <v>6863</v>
      </c>
      <c r="B341" s="222" t="s">
        <v>6864</v>
      </c>
      <c r="C341" s="222" t="s">
        <v>6865</v>
      </c>
      <c r="D341" s="222" t="s">
        <v>266</v>
      </c>
      <c r="E341" s="222" t="s">
        <v>5490</v>
      </c>
      <c r="F341" s="222">
        <v>35</v>
      </c>
      <c r="G341" s="222" t="s">
        <v>5615</v>
      </c>
      <c r="H341" s="222">
        <v>85</v>
      </c>
      <c r="I341" s="222" t="s">
        <v>5505</v>
      </c>
      <c r="J341" s="222">
        <v>15</v>
      </c>
      <c r="K341" s="222">
        <v>5</v>
      </c>
      <c r="L341" s="222">
        <v>3</v>
      </c>
      <c r="M341" s="222">
        <v>0</v>
      </c>
      <c r="N341" s="223" t="s">
        <v>6866</v>
      </c>
      <c r="O341" s="222"/>
    </row>
    <row r="342" customHeight="1" spans="1:15">
      <c r="A342" s="664" t="s">
        <v>6867</v>
      </c>
      <c r="B342" s="222"/>
      <c r="C342" s="222" t="s">
        <v>6868</v>
      </c>
      <c r="D342" s="222" t="s">
        <v>266</v>
      </c>
      <c r="E342" s="222" t="s">
        <v>5490</v>
      </c>
      <c r="F342" s="222">
        <v>35</v>
      </c>
      <c r="G342" s="222" t="s">
        <v>5615</v>
      </c>
      <c r="H342" s="222">
        <v>85</v>
      </c>
      <c r="I342" s="222" t="s">
        <v>5505</v>
      </c>
      <c r="J342" s="222">
        <v>15</v>
      </c>
      <c r="K342" s="222">
        <v>5</v>
      </c>
      <c r="L342" s="222">
        <v>3</v>
      </c>
      <c r="M342" s="222">
        <v>0</v>
      </c>
      <c r="N342" s="223" t="s">
        <v>6866</v>
      </c>
      <c r="O342" s="222"/>
    </row>
    <row r="343" customHeight="1" spans="1:15">
      <c r="A343" s="665" t="s">
        <v>6869</v>
      </c>
      <c r="B343" s="220" t="s">
        <v>6870</v>
      </c>
      <c r="C343" s="220" t="s">
        <v>6871</v>
      </c>
      <c r="D343" s="220" t="s">
        <v>281</v>
      </c>
      <c r="E343" s="220" t="s">
        <v>5556</v>
      </c>
      <c r="F343" s="220" t="s">
        <v>199</v>
      </c>
      <c r="G343" s="220" t="s">
        <v>5548</v>
      </c>
      <c r="H343" s="220" t="s">
        <v>199</v>
      </c>
      <c r="I343" s="220" t="s">
        <v>5549</v>
      </c>
      <c r="J343" s="220">
        <v>5</v>
      </c>
      <c r="K343" s="220">
        <v>8</v>
      </c>
      <c r="L343" s="220">
        <v>3</v>
      </c>
      <c r="M343" s="220">
        <v>0</v>
      </c>
      <c r="N343" s="221" t="s">
        <v>6872</v>
      </c>
      <c r="O343" s="220"/>
    </row>
    <row r="344" customHeight="1" spans="1:15">
      <c r="A344" s="664" t="s">
        <v>6873</v>
      </c>
      <c r="B344" s="222" t="s">
        <v>6874</v>
      </c>
      <c r="C344" s="222" t="s">
        <v>6875</v>
      </c>
      <c r="D344" s="222" t="s">
        <v>277</v>
      </c>
      <c r="E344" s="222" t="s">
        <v>5556</v>
      </c>
      <c r="F344" s="222">
        <v>90</v>
      </c>
      <c r="G344" s="222" t="s">
        <v>5590</v>
      </c>
      <c r="H344" s="222">
        <v>85</v>
      </c>
      <c r="I344" s="222" t="s">
        <v>5505</v>
      </c>
      <c r="J344" s="222">
        <v>10</v>
      </c>
      <c r="K344" s="222">
        <v>7</v>
      </c>
      <c r="L344" s="222">
        <v>3</v>
      </c>
      <c r="M344" s="222">
        <v>0</v>
      </c>
      <c r="N344" s="223" t="s">
        <v>6876</v>
      </c>
      <c r="O344" s="222" t="s">
        <v>5687</v>
      </c>
    </row>
    <row r="345" customHeight="1" spans="1:15">
      <c r="A345" s="665" t="s">
        <v>6877</v>
      </c>
      <c r="B345" s="220" t="s">
        <v>6878</v>
      </c>
      <c r="C345" s="220" t="s">
        <v>6879</v>
      </c>
      <c r="D345" s="220" t="s">
        <v>278</v>
      </c>
      <c r="E345" s="220" t="s">
        <v>5490</v>
      </c>
      <c r="F345" s="220">
        <v>25</v>
      </c>
      <c r="G345" s="220" t="s">
        <v>5504</v>
      </c>
      <c r="H345" s="220">
        <v>100</v>
      </c>
      <c r="I345" s="220" t="s">
        <v>5492</v>
      </c>
      <c r="J345" s="220">
        <v>30</v>
      </c>
      <c r="K345" s="220">
        <v>5</v>
      </c>
      <c r="L345" s="220">
        <v>3</v>
      </c>
      <c r="M345" s="220">
        <v>0</v>
      </c>
      <c r="N345" s="221" t="s">
        <v>6880</v>
      </c>
      <c r="O345" s="230" t="s">
        <v>6107</v>
      </c>
    </row>
    <row r="346" customHeight="1" spans="1:15">
      <c r="A346" s="664" t="s">
        <v>6881</v>
      </c>
      <c r="B346" s="222" t="s">
        <v>6882</v>
      </c>
      <c r="C346" s="222" t="s">
        <v>6883</v>
      </c>
      <c r="D346" s="222" t="s">
        <v>264</v>
      </c>
      <c r="E346" s="222" t="s">
        <v>5490</v>
      </c>
      <c r="F346" s="222">
        <v>60</v>
      </c>
      <c r="G346" s="222" t="s">
        <v>5581</v>
      </c>
      <c r="H346" s="222" t="s">
        <v>5561</v>
      </c>
      <c r="I346" s="222" t="s">
        <v>258</v>
      </c>
      <c r="J346" s="222">
        <v>20</v>
      </c>
      <c r="K346" s="222">
        <v>5</v>
      </c>
      <c r="L346" s="222" t="s">
        <v>5493</v>
      </c>
      <c r="M346" s="222">
        <v>0</v>
      </c>
      <c r="N346" s="223" t="s">
        <v>6884</v>
      </c>
      <c r="O346" s="231" t="s">
        <v>5570</v>
      </c>
    </row>
    <row r="347" customHeight="1" spans="1:15">
      <c r="A347" s="665" t="s">
        <v>6885</v>
      </c>
      <c r="B347" s="220" t="s">
        <v>6886</v>
      </c>
      <c r="C347" s="220" t="s">
        <v>6887</v>
      </c>
      <c r="D347" s="220" t="s">
        <v>281</v>
      </c>
      <c r="E347" s="220" t="s">
        <v>5490</v>
      </c>
      <c r="F347" s="220">
        <v>25</v>
      </c>
      <c r="G347" s="220" t="s">
        <v>5504</v>
      </c>
      <c r="H347" s="220">
        <v>100</v>
      </c>
      <c r="I347" s="220" t="s">
        <v>5492</v>
      </c>
      <c r="J347" s="220">
        <v>30</v>
      </c>
      <c r="K347" s="220">
        <v>5</v>
      </c>
      <c r="L347" s="220">
        <v>3</v>
      </c>
      <c r="M347" s="220">
        <v>0</v>
      </c>
      <c r="N347" s="221" t="s">
        <v>6888</v>
      </c>
      <c r="O347" s="220" t="s">
        <v>1005</v>
      </c>
    </row>
    <row r="348" customHeight="1" spans="1:15">
      <c r="A348" s="664" t="s">
        <v>6889</v>
      </c>
      <c r="B348" s="222" t="s">
        <v>6890</v>
      </c>
      <c r="C348" s="222" t="s">
        <v>6891</v>
      </c>
      <c r="D348" s="222" t="s">
        <v>270</v>
      </c>
      <c r="E348" s="222" t="s">
        <v>199</v>
      </c>
      <c r="F348" s="222" t="s">
        <v>5561</v>
      </c>
      <c r="G348" s="222" t="s">
        <v>5561</v>
      </c>
      <c r="H348" s="222" t="s">
        <v>5561</v>
      </c>
      <c r="I348" s="222" t="s">
        <v>5561</v>
      </c>
      <c r="J348" s="222">
        <v>15</v>
      </c>
      <c r="K348" s="222">
        <v>6</v>
      </c>
      <c r="L348" s="222" t="s">
        <v>5562</v>
      </c>
      <c r="M348" s="222">
        <v>0</v>
      </c>
      <c r="N348" s="223" t="s">
        <v>6892</v>
      </c>
      <c r="O348" s="222"/>
    </row>
    <row r="349" customHeight="1" spans="1:15">
      <c r="A349" s="665" t="s">
        <v>5194</v>
      </c>
      <c r="B349" s="220" t="s">
        <v>6893</v>
      </c>
      <c r="C349" s="220" t="s">
        <v>6894</v>
      </c>
      <c r="D349" s="220" t="s">
        <v>262</v>
      </c>
      <c r="E349" s="220" t="s">
        <v>199</v>
      </c>
      <c r="F349" s="220" t="s">
        <v>5561</v>
      </c>
      <c r="G349" s="220" t="s">
        <v>5561</v>
      </c>
      <c r="H349" s="220" t="s">
        <v>5561</v>
      </c>
      <c r="I349" s="220" t="s">
        <v>5561</v>
      </c>
      <c r="J349" s="220">
        <v>5</v>
      </c>
      <c r="K349" s="220">
        <v>5</v>
      </c>
      <c r="L349" s="220" t="s">
        <v>5493</v>
      </c>
      <c r="M349" s="220">
        <v>0</v>
      </c>
      <c r="N349" s="221" t="s">
        <v>6895</v>
      </c>
      <c r="O349" s="220"/>
    </row>
    <row r="350" customHeight="1" spans="1:15">
      <c r="A350" s="664" t="s">
        <v>6896</v>
      </c>
      <c r="B350" s="222" t="s">
        <v>6897</v>
      </c>
      <c r="C350" s="222" t="s">
        <v>6898</v>
      </c>
      <c r="D350" s="222" t="s">
        <v>262</v>
      </c>
      <c r="E350" s="222" t="s">
        <v>199</v>
      </c>
      <c r="F350" s="222" t="s">
        <v>5561</v>
      </c>
      <c r="G350" s="222" t="s">
        <v>5561</v>
      </c>
      <c r="H350" s="222" t="s">
        <v>5561</v>
      </c>
      <c r="I350" s="222" t="s">
        <v>5561</v>
      </c>
      <c r="J350" s="222">
        <v>40</v>
      </c>
      <c r="K350" s="222">
        <v>4</v>
      </c>
      <c r="L350" s="222" t="s">
        <v>5562</v>
      </c>
      <c r="M350" s="222">
        <v>0</v>
      </c>
      <c r="N350" s="223" t="s">
        <v>6899</v>
      </c>
      <c r="O350" s="222" t="s">
        <v>5710</v>
      </c>
    </row>
    <row r="351" customHeight="1" spans="1:15">
      <c r="A351" s="665" t="s">
        <v>6900</v>
      </c>
      <c r="B351" s="220" t="s">
        <v>6901</v>
      </c>
      <c r="C351" s="220" t="s">
        <v>6902</v>
      </c>
      <c r="D351" s="220" t="s">
        <v>282</v>
      </c>
      <c r="E351" s="220" t="s">
        <v>5490</v>
      </c>
      <c r="F351" s="220">
        <v>80</v>
      </c>
      <c r="G351" s="220" t="s">
        <v>5516</v>
      </c>
      <c r="H351" s="220">
        <v>100</v>
      </c>
      <c r="I351" s="220" t="s">
        <v>5492</v>
      </c>
      <c r="J351" s="220">
        <v>15</v>
      </c>
      <c r="K351" s="220">
        <v>6</v>
      </c>
      <c r="L351" s="220" t="s">
        <v>5493</v>
      </c>
      <c r="M351" s="220">
        <v>0</v>
      </c>
      <c r="N351" s="221" t="s">
        <v>6903</v>
      </c>
      <c r="O351" s="230" t="s">
        <v>5570</v>
      </c>
    </row>
    <row r="352" customHeight="1" spans="1:15">
      <c r="A352" s="664" t="s">
        <v>6904</v>
      </c>
      <c r="B352" s="222" t="s">
        <v>6905</v>
      </c>
      <c r="C352" s="222" t="s">
        <v>6906</v>
      </c>
      <c r="D352" s="222" t="s">
        <v>278</v>
      </c>
      <c r="E352" s="222" t="s">
        <v>5556</v>
      </c>
      <c r="F352" s="222">
        <v>150</v>
      </c>
      <c r="G352" s="222" t="s">
        <v>5783</v>
      </c>
      <c r="H352" s="222">
        <v>90</v>
      </c>
      <c r="I352" s="222" t="s">
        <v>5665</v>
      </c>
      <c r="J352" s="222">
        <v>5</v>
      </c>
      <c r="K352" s="222">
        <v>8</v>
      </c>
      <c r="L352" s="222">
        <v>6</v>
      </c>
      <c r="M352" s="222">
        <v>0</v>
      </c>
      <c r="N352" s="223" t="s">
        <v>6907</v>
      </c>
      <c r="O352" s="222"/>
    </row>
    <row r="353" customHeight="1" spans="1:15">
      <c r="A353" s="665" t="s">
        <v>6908</v>
      </c>
      <c r="B353" s="220" t="s">
        <v>6909</v>
      </c>
      <c r="C353" s="220" t="s">
        <v>6910</v>
      </c>
      <c r="D353" s="220" t="s">
        <v>263</v>
      </c>
      <c r="E353" s="220" t="s">
        <v>199</v>
      </c>
      <c r="F353" s="220" t="s">
        <v>5561</v>
      </c>
      <c r="G353" s="220" t="s">
        <v>5561</v>
      </c>
      <c r="H353" s="220" t="s">
        <v>5561</v>
      </c>
      <c r="I353" s="220" t="s">
        <v>5561</v>
      </c>
      <c r="J353" s="220">
        <v>20</v>
      </c>
      <c r="K353" s="220">
        <v>6</v>
      </c>
      <c r="L353" s="220" t="s">
        <v>5562</v>
      </c>
      <c r="M353" s="220">
        <v>0</v>
      </c>
      <c r="N353" s="221" t="s">
        <v>6911</v>
      </c>
      <c r="O353" s="220"/>
    </row>
    <row r="354" customHeight="1" spans="1:15">
      <c r="A354" s="664" t="s">
        <v>1289</v>
      </c>
      <c r="B354" s="222" t="s">
        <v>6912</v>
      </c>
      <c r="C354" s="222" t="s">
        <v>6913</v>
      </c>
      <c r="D354" s="222" t="s">
        <v>264</v>
      </c>
      <c r="E354" s="222" t="s">
        <v>5490</v>
      </c>
      <c r="F354" s="222">
        <v>85</v>
      </c>
      <c r="G354" s="222" t="s">
        <v>5660</v>
      </c>
      <c r="H354" s="222">
        <v>85</v>
      </c>
      <c r="I354" s="222" t="s">
        <v>5505</v>
      </c>
      <c r="J354" s="222">
        <v>5</v>
      </c>
      <c r="K354" s="222">
        <v>6</v>
      </c>
      <c r="L354" s="222" t="s">
        <v>5493</v>
      </c>
      <c r="M354" s="222">
        <v>0</v>
      </c>
      <c r="N354" s="223" t="s">
        <v>6914</v>
      </c>
      <c r="O354" s="231" t="s">
        <v>5632</v>
      </c>
    </row>
    <row r="355" customHeight="1" spans="1:15">
      <c r="A355" s="665" t="s">
        <v>6915</v>
      </c>
      <c r="B355" s="220" t="s">
        <v>6916</v>
      </c>
      <c r="C355" s="220" t="s">
        <v>6917</v>
      </c>
      <c r="D355" s="220" t="s">
        <v>266</v>
      </c>
      <c r="E355" s="220" t="s">
        <v>5556</v>
      </c>
      <c r="F355" s="220">
        <v>55</v>
      </c>
      <c r="G355" s="220" t="s">
        <v>5543</v>
      </c>
      <c r="H355" s="220">
        <v>95</v>
      </c>
      <c r="I355" s="220" t="s">
        <v>5568</v>
      </c>
      <c r="J355" s="220">
        <v>15</v>
      </c>
      <c r="K355" s="220">
        <v>5</v>
      </c>
      <c r="L355" s="220">
        <v>3</v>
      </c>
      <c r="M355" s="220">
        <v>0</v>
      </c>
      <c r="N355" s="221" t="s">
        <v>6918</v>
      </c>
      <c r="O355" s="220" t="s">
        <v>5687</v>
      </c>
    </row>
    <row r="356" customHeight="1" spans="1:15">
      <c r="A356" s="664" t="s">
        <v>6919</v>
      </c>
      <c r="B356" s="222" t="s">
        <v>6920</v>
      </c>
      <c r="C356" s="222" t="s">
        <v>6921</v>
      </c>
      <c r="D356" s="222" t="s">
        <v>265</v>
      </c>
      <c r="E356" s="222" t="s">
        <v>5490</v>
      </c>
      <c r="F356" s="222">
        <v>50</v>
      </c>
      <c r="G356" s="222" t="s">
        <v>5499</v>
      </c>
      <c r="H356" s="222">
        <v>100</v>
      </c>
      <c r="I356" s="222" t="s">
        <v>5492</v>
      </c>
      <c r="J356" s="222">
        <v>25</v>
      </c>
      <c r="K356" s="222">
        <v>5</v>
      </c>
      <c r="L356" s="222" t="s">
        <v>5493</v>
      </c>
      <c r="M356" s="222">
        <v>0</v>
      </c>
      <c r="N356" s="223" t="s">
        <v>6922</v>
      </c>
      <c r="O356" s="231" t="s">
        <v>5632</v>
      </c>
    </row>
    <row r="357" customHeight="1" spans="1:15">
      <c r="A357" s="665" t="s">
        <v>6923</v>
      </c>
      <c r="B357" s="220" t="s">
        <v>6924</v>
      </c>
      <c r="C357" s="220" t="s">
        <v>6925</v>
      </c>
      <c r="D357" s="220" t="s">
        <v>262</v>
      </c>
      <c r="E357" s="220" t="s">
        <v>5490</v>
      </c>
      <c r="F357" s="220">
        <v>60</v>
      </c>
      <c r="G357" s="220" t="s">
        <v>5581</v>
      </c>
      <c r="H357" s="220">
        <v>100</v>
      </c>
      <c r="I357" s="220" t="s">
        <v>5492</v>
      </c>
      <c r="J357" s="220">
        <v>25</v>
      </c>
      <c r="K357" s="220">
        <v>5</v>
      </c>
      <c r="L357" s="220" t="s">
        <v>5493</v>
      </c>
      <c r="M357" s="220">
        <v>0</v>
      </c>
      <c r="N357" s="221" t="s">
        <v>6926</v>
      </c>
      <c r="O357" s="220" t="s">
        <v>5495</v>
      </c>
    </row>
    <row r="358" customHeight="1" spans="1:15">
      <c r="A358" s="664" t="s">
        <v>6927</v>
      </c>
      <c r="B358" s="222" t="s">
        <v>6928</v>
      </c>
      <c r="C358" s="222" t="s">
        <v>6929</v>
      </c>
      <c r="D358" s="222" t="s">
        <v>279</v>
      </c>
      <c r="E358" s="222" t="s">
        <v>5490</v>
      </c>
      <c r="F358" s="222">
        <v>120</v>
      </c>
      <c r="G358" s="222" t="s">
        <v>5620</v>
      </c>
      <c r="H358" s="222">
        <v>100</v>
      </c>
      <c r="I358" s="222" t="s">
        <v>5492</v>
      </c>
      <c r="J358" s="222">
        <v>15</v>
      </c>
      <c r="K358" s="222">
        <v>7</v>
      </c>
      <c r="L358" s="222" t="s">
        <v>5493</v>
      </c>
      <c r="M358" s="222">
        <v>0</v>
      </c>
      <c r="N358" s="223" t="s">
        <v>6930</v>
      </c>
      <c r="O358" s="231" t="s">
        <v>6931</v>
      </c>
    </row>
    <row r="359" customHeight="1" spans="1:15">
      <c r="A359" s="665" t="s">
        <v>6932</v>
      </c>
      <c r="B359" s="220" t="s">
        <v>6933</v>
      </c>
      <c r="C359" s="220" t="s">
        <v>6934</v>
      </c>
      <c r="D359" s="220" t="s">
        <v>278</v>
      </c>
      <c r="E359" s="220" t="s">
        <v>5556</v>
      </c>
      <c r="F359" s="220">
        <v>60</v>
      </c>
      <c r="G359" s="220" t="s">
        <v>5581</v>
      </c>
      <c r="H359" s="220" t="s">
        <v>5561</v>
      </c>
      <c r="I359" s="220" t="s">
        <v>258</v>
      </c>
      <c r="J359" s="220">
        <v>20</v>
      </c>
      <c r="K359" s="220">
        <v>5</v>
      </c>
      <c r="L359" s="220">
        <v>3</v>
      </c>
      <c r="M359" s="220">
        <v>0</v>
      </c>
      <c r="N359" s="221" t="s">
        <v>6935</v>
      </c>
      <c r="O359" s="220"/>
    </row>
    <row r="360" customHeight="1" spans="1:15">
      <c r="A360" s="664" t="s">
        <v>2242</v>
      </c>
      <c r="B360" s="222" t="s">
        <v>6936</v>
      </c>
      <c r="C360" s="222" t="s">
        <v>6937</v>
      </c>
      <c r="D360" s="222" t="s">
        <v>277</v>
      </c>
      <c r="E360" s="222" t="s">
        <v>199</v>
      </c>
      <c r="F360" s="222" t="s">
        <v>5561</v>
      </c>
      <c r="G360" s="222" t="s">
        <v>5561</v>
      </c>
      <c r="H360" s="222" t="s">
        <v>5561</v>
      </c>
      <c r="I360" s="222" t="s">
        <v>5561</v>
      </c>
      <c r="J360" s="222">
        <v>15</v>
      </c>
      <c r="K360" s="222">
        <v>1</v>
      </c>
      <c r="L360" s="222" t="s">
        <v>6362</v>
      </c>
      <c r="M360" s="222">
        <v>0</v>
      </c>
      <c r="N360" s="223" t="s">
        <v>6938</v>
      </c>
      <c r="O360" s="222"/>
    </row>
    <row r="361" customHeight="1" spans="1:15">
      <c r="A361" s="665" t="s">
        <v>6939</v>
      </c>
      <c r="B361" s="220" t="s">
        <v>6940</v>
      </c>
      <c r="C361" s="220" t="s">
        <v>6941</v>
      </c>
      <c r="D361" s="220" t="s">
        <v>280</v>
      </c>
      <c r="E361" s="220" t="s">
        <v>199</v>
      </c>
      <c r="F361" s="220" t="s">
        <v>5561</v>
      </c>
      <c r="G361" s="220" t="s">
        <v>5561</v>
      </c>
      <c r="H361" s="220" t="s">
        <v>5561</v>
      </c>
      <c r="I361" s="220" t="s">
        <v>5561</v>
      </c>
      <c r="J361" s="220">
        <v>20</v>
      </c>
      <c r="K361" s="220">
        <v>6</v>
      </c>
      <c r="L361" s="220" t="s">
        <v>5562</v>
      </c>
      <c r="M361" s="220">
        <v>0</v>
      </c>
      <c r="N361" s="221" t="s">
        <v>6942</v>
      </c>
      <c r="O361" s="220"/>
    </row>
    <row r="362" customHeight="1" spans="1:15">
      <c r="A362" s="664" t="s">
        <v>6943</v>
      </c>
      <c r="B362" s="222" t="s">
        <v>6944</v>
      </c>
      <c r="C362" s="222" t="s">
        <v>6945</v>
      </c>
      <c r="D362" s="222" t="s">
        <v>278</v>
      </c>
      <c r="E362" s="222" t="s">
        <v>5490</v>
      </c>
      <c r="F362" s="222">
        <v>90</v>
      </c>
      <c r="G362" s="222" t="s">
        <v>5590</v>
      </c>
      <c r="H362" s="222">
        <v>100</v>
      </c>
      <c r="I362" s="222" t="s">
        <v>5492</v>
      </c>
      <c r="J362" s="222">
        <v>15</v>
      </c>
      <c r="K362" s="222">
        <v>7</v>
      </c>
      <c r="L362" s="222" t="s">
        <v>5493</v>
      </c>
      <c r="M362" s="222">
        <v>0</v>
      </c>
      <c r="N362" s="223" t="s">
        <v>6946</v>
      </c>
      <c r="O362" s="231" t="s">
        <v>5570</v>
      </c>
    </row>
    <row r="363" customHeight="1" spans="1:15">
      <c r="A363" s="665" t="s">
        <v>6947</v>
      </c>
      <c r="B363" s="220" t="s">
        <v>6948</v>
      </c>
      <c r="C363" s="220" t="s">
        <v>6949</v>
      </c>
      <c r="D363" s="220" t="s">
        <v>282</v>
      </c>
      <c r="E363" s="220" t="s">
        <v>199</v>
      </c>
      <c r="F363" s="220" t="s">
        <v>5561</v>
      </c>
      <c r="G363" s="220" t="s">
        <v>5561</v>
      </c>
      <c r="H363" s="220" t="s">
        <v>5561</v>
      </c>
      <c r="I363" s="220" t="s">
        <v>5561</v>
      </c>
      <c r="J363" s="220">
        <v>20</v>
      </c>
      <c r="K363" s="220">
        <v>6</v>
      </c>
      <c r="L363" s="220" t="s">
        <v>5562</v>
      </c>
      <c r="M363" s="220">
        <v>0</v>
      </c>
      <c r="N363" s="221" t="s">
        <v>6950</v>
      </c>
      <c r="O363" s="220" t="s">
        <v>5564</v>
      </c>
    </row>
    <row r="364" customHeight="1" spans="1:15">
      <c r="A364" s="664" t="s">
        <v>6951</v>
      </c>
      <c r="B364" s="222" t="s">
        <v>6952</v>
      </c>
      <c r="C364" s="222" t="s">
        <v>6953</v>
      </c>
      <c r="D364" s="222" t="s">
        <v>267</v>
      </c>
      <c r="E364" s="222" t="s">
        <v>5490</v>
      </c>
      <c r="F364" s="222">
        <v>25</v>
      </c>
      <c r="G364" s="222" t="s">
        <v>5504</v>
      </c>
      <c r="H364" s="222">
        <v>90</v>
      </c>
      <c r="I364" s="222" t="s">
        <v>5665</v>
      </c>
      <c r="J364" s="222">
        <v>10</v>
      </c>
      <c r="K364" s="222">
        <v>5</v>
      </c>
      <c r="L364" s="222">
        <v>3</v>
      </c>
      <c r="M364" s="222">
        <v>0</v>
      </c>
      <c r="N364" s="223" t="s">
        <v>6954</v>
      </c>
      <c r="O364" s="231" t="s">
        <v>6107</v>
      </c>
    </row>
    <row r="365" customHeight="1" spans="1:15">
      <c r="A365" s="665" t="s">
        <v>6955</v>
      </c>
      <c r="B365" s="220" t="s">
        <v>6956</v>
      </c>
      <c r="C365" s="220" t="s">
        <v>6957</v>
      </c>
      <c r="D365" s="220" t="s">
        <v>279</v>
      </c>
      <c r="E365" s="220" t="s">
        <v>5556</v>
      </c>
      <c r="F365" s="220">
        <v>60</v>
      </c>
      <c r="G365" s="220" t="s">
        <v>5581</v>
      </c>
      <c r="H365" s="220" t="s">
        <v>5561</v>
      </c>
      <c r="I365" s="220" t="s">
        <v>258</v>
      </c>
      <c r="J365" s="220">
        <v>20</v>
      </c>
      <c r="K365" s="220">
        <v>5</v>
      </c>
      <c r="L365" s="220">
        <v>3</v>
      </c>
      <c r="M365" s="220">
        <v>0</v>
      </c>
      <c r="N365" s="221" t="s">
        <v>6958</v>
      </c>
      <c r="O365" s="220"/>
    </row>
    <row r="366" customHeight="1" spans="1:15">
      <c r="A366" s="664" t="s">
        <v>6959</v>
      </c>
      <c r="B366" s="222" t="s">
        <v>6960</v>
      </c>
      <c r="C366" s="222" t="s">
        <v>6961</v>
      </c>
      <c r="D366" s="222" t="s">
        <v>277</v>
      </c>
      <c r="E366" s="222" t="s">
        <v>5556</v>
      </c>
      <c r="F366" s="222">
        <v>60</v>
      </c>
      <c r="G366" s="222" t="s">
        <v>5581</v>
      </c>
      <c r="H366" s="222">
        <v>100</v>
      </c>
      <c r="I366" s="222" t="s">
        <v>5492</v>
      </c>
      <c r="J366" s="222">
        <v>20</v>
      </c>
      <c r="K366" s="222">
        <v>5</v>
      </c>
      <c r="L366" s="222">
        <v>3</v>
      </c>
      <c r="M366" s="222">
        <v>0</v>
      </c>
      <c r="N366" s="223" t="s">
        <v>6962</v>
      </c>
      <c r="O366" s="231" t="s">
        <v>6963</v>
      </c>
    </row>
    <row r="367" customHeight="1" spans="1:15">
      <c r="A367" s="665" t="s">
        <v>6964</v>
      </c>
      <c r="B367" s="220" t="s">
        <v>6965</v>
      </c>
      <c r="C367" s="220" t="s">
        <v>6966</v>
      </c>
      <c r="D367" s="220" t="s">
        <v>270</v>
      </c>
      <c r="E367" s="220" t="s">
        <v>5556</v>
      </c>
      <c r="F367" s="220">
        <v>140</v>
      </c>
      <c r="G367" s="220" t="s">
        <v>6122</v>
      </c>
      <c r="H367" s="220">
        <v>100</v>
      </c>
      <c r="I367" s="220" t="s">
        <v>5492</v>
      </c>
      <c r="J367" s="220">
        <v>5</v>
      </c>
      <c r="K367" s="220">
        <v>8</v>
      </c>
      <c r="L367" s="220">
        <v>8</v>
      </c>
      <c r="M367" s="220">
        <v>0</v>
      </c>
      <c r="N367" s="221" t="s">
        <v>6967</v>
      </c>
      <c r="O367" s="220"/>
    </row>
    <row r="368" customHeight="1" spans="1:15">
      <c r="A368" s="664" t="s">
        <v>6968</v>
      </c>
      <c r="B368" s="222" t="s">
        <v>6969</v>
      </c>
      <c r="C368" s="222" t="s">
        <v>6970</v>
      </c>
      <c r="D368" s="222" t="s">
        <v>280</v>
      </c>
      <c r="E368" s="222" t="s">
        <v>5556</v>
      </c>
      <c r="F368" s="222">
        <v>140</v>
      </c>
      <c r="G368" s="222" t="s">
        <v>6122</v>
      </c>
      <c r="H368" s="222">
        <v>90</v>
      </c>
      <c r="I368" s="222" t="s">
        <v>5665</v>
      </c>
      <c r="J368" s="222">
        <v>5</v>
      </c>
      <c r="K368" s="222">
        <v>8</v>
      </c>
      <c r="L368" s="222">
        <v>6</v>
      </c>
      <c r="M368" s="222">
        <v>0</v>
      </c>
      <c r="N368" s="223" t="s">
        <v>6971</v>
      </c>
      <c r="O368" s="222"/>
    </row>
    <row r="369" customHeight="1" spans="1:15">
      <c r="A369" s="665" t="s">
        <v>6972</v>
      </c>
      <c r="B369" s="220" t="s">
        <v>6973</v>
      </c>
      <c r="C369" s="220" t="s">
        <v>6974</v>
      </c>
      <c r="D369" s="220" t="s">
        <v>264</v>
      </c>
      <c r="E369" s="220" t="s">
        <v>199</v>
      </c>
      <c r="F369" s="220" t="s">
        <v>5561</v>
      </c>
      <c r="G369" s="220" t="s">
        <v>5625</v>
      </c>
      <c r="H369" s="220" t="s">
        <v>5561</v>
      </c>
      <c r="I369" s="220" t="s">
        <v>5561</v>
      </c>
      <c r="J369" s="220">
        <v>5</v>
      </c>
      <c r="K369" s="220">
        <v>6</v>
      </c>
      <c r="L369" s="220" t="s">
        <v>5562</v>
      </c>
      <c r="M369" s="220">
        <v>0</v>
      </c>
      <c r="N369" s="221" t="s">
        <v>6975</v>
      </c>
      <c r="O369" s="220" t="s">
        <v>5960</v>
      </c>
    </row>
    <row r="370" customHeight="1" spans="1:15">
      <c r="A370" s="664" t="s">
        <v>6976</v>
      </c>
      <c r="B370" s="222" t="s">
        <v>6977</v>
      </c>
      <c r="C370" s="222" t="s">
        <v>6978</v>
      </c>
      <c r="D370" s="222" t="s">
        <v>280</v>
      </c>
      <c r="E370" s="222" t="s">
        <v>199</v>
      </c>
      <c r="F370" s="222" t="s">
        <v>5561</v>
      </c>
      <c r="G370" s="222" t="s">
        <v>5561</v>
      </c>
      <c r="H370" s="222" t="s">
        <v>5561</v>
      </c>
      <c r="I370" s="222" t="s">
        <v>5561</v>
      </c>
      <c r="J370" s="222">
        <v>5</v>
      </c>
      <c r="K370" s="222">
        <v>6</v>
      </c>
      <c r="L370" s="222" t="s">
        <v>6362</v>
      </c>
      <c r="M370" s="222">
        <v>0</v>
      </c>
      <c r="N370" s="223" t="s">
        <v>6979</v>
      </c>
      <c r="O370" s="222"/>
    </row>
    <row r="371" customHeight="1" spans="1:15">
      <c r="A371" s="665" t="s">
        <v>6980</v>
      </c>
      <c r="B371" s="220" t="s">
        <v>6981</v>
      </c>
      <c r="C371" s="220" t="s">
        <v>6982</v>
      </c>
      <c r="D371" s="220" t="s">
        <v>280</v>
      </c>
      <c r="E371" s="220" t="s">
        <v>199</v>
      </c>
      <c r="F371" s="220" t="s">
        <v>5561</v>
      </c>
      <c r="G371" s="220" t="s">
        <v>5561</v>
      </c>
      <c r="H371" s="220" t="s">
        <v>5561</v>
      </c>
      <c r="I371" s="220" t="s">
        <v>5561</v>
      </c>
      <c r="J371" s="220">
        <v>40</v>
      </c>
      <c r="K371" s="220">
        <v>1</v>
      </c>
      <c r="L371" s="220" t="s">
        <v>5562</v>
      </c>
      <c r="M371" s="220">
        <v>0</v>
      </c>
      <c r="N371" s="221" t="s">
        <v>6983</v>
      </c>
      <c r="O371" s="220"/>
    </row>
    <row r="372" customHeight="1" spans="1:15">
      <c r="A372" s="664" t="s">
        <v>6984</v>
      </c>
      <c r="B372" s="222" t="s">
        <v>6985</v>
      </c>
      <c r="C372" s="222" t="s">
        <v>6986</v>
      </c>
      <c r="D372" s="222" t="s">
        <v>263</v>
      </c>
      <c r="E372" s="222" t="s">
        <v>5490</v>
      </c>
      <c r="F372" s="222">
        <v>70</v>
      </c>
      <c r="G372" s="222" t="s">
        <v>5639</v>
      </c>
      <c r="H372" s="222">
        <v>100</v>
      </c>
      <c r="I372" s="222" t="s">
        <v>5492</v>
      </c>
      <c r="J372" s="222">
        <v>10</v>
      </c>
      <c r="K372" s="222">
        <v>6</v>
      </c>
      <c r="L372" s="222" t="s">
        <v>5493</v>
      </c>
      <c r="M372" s="222">
        <v>0</v>
      </c>
      <c r="N372" s="223" t="s">
        <v>6987</v>
      </c>
      <c r="O372" s="222" t="s">
        <v>5495</v>
      </c>
    </row>
    <row r="373" customHeight="1" spans="1:15">
      <c r="A373" s="665" t="s">
        <v>6988</v>
      </c>
      <c r="B373" s="220" t="s">
        <v>6989</v>
      </c>
      <c r="C373" s="220" t="s">
        <v>6990</v>
      </c>
      <c r="D373" s="220" t="s">
        <v>263</v>
      </c>
      <c r="E373" s="220" t="s">
        <v>5490</v>
      </c>
      <c r="F373" s="220">
        <v>100</v>
      </c>
      <c r="G373" s="220" t="s">
        <v>5625</v>
      </c>
      <c r="H373" s="220">
        <v>90</v>
      </c>
      <c r="I373" s="220" t="s">
        <v>5665</v>
      </c>
      <c r="J373" s="220">
        <v>10</v>
      </c>
      <c r="K373" s="220">
        <v>7</v>
      </c>
      <c r="L373" s="220" t="s">
        <v>5493</v>
      </c>
      <c r="M373" s="220">
        <v>0</v>
      </c>
      <c r="N373" s="221" t="s">
        <v>6991</v>
      </c>
      <c r="O373" s="230" t="s">
        <v>5518</v>
      </c>
    </row>
    <row r="374" customHeight="1" spans="1:15">
      <c r="A374" s="664" t="s">
        <v>6992</v>
      </c>
      <c r="B374" s="222" t="s">
        <v>6993</v>
      </c>
      <c r="C374" s="222" t="s">
        <v>6994</v>
      </c>
      <c r="D374" s="222" t="s">
        <v>270</v>
      </c>
      <c r="E374" s="222" t="s">
        <v>5490</v>
      </c>
      <c r="F374" s="222" t="s">
        <v>199</v>
      </c>
      <c r="G374" s="222" t="s">
        <v>5581</v>
      </c>
      <c r="H374" s="222">
        <v>100</v>
      </c>
      <c r="I374" s="222" t="s">
        <v>5492</v>
      </c>
      <c r="J374" s="222">
        <v>5</v>
      </c>
      <c r="K374" s="222">
        <v>6</v>
      </c>
      <c r="L374" s="222" t="s">
        <v>5493</v>
      </c>
      <c r="M374" s="222">
        <v>0</v>
      </c>
      <c r="N374" s="223" t="s">
        <v>6995</v>
      </c>
      <c r="O374" s="231" t="s">
        <v>6760</v>
      </c>
    </row>
    <row r="375" customHeight="1" spans="1:15">
      <c r="A375" s="665" t="s">
        <v>6996</v>
      </c>
      <c r="B375" s="220" t="s">
        <v>6997</v>
      </c>
      <c r="C375" s="220" t="s">
        <v>6998</v>
      </c>
      <c r="D375" s="220" t="s">
        <v>280</v>
      </c>
      <c r="E375" s="220" t="s">
        <v>199</v>
      </c>
      <c r="F375" s="220" t="s">
        <v>5561</v>
      </c>
      <c r="G375" s="220" t="s">
        <v>5561</v>
      </c>
      <c r="H375" s="220" t="s">
        <v>5561</v>
      </c>
      <c r="I375" s="220" t="s">
        <v>5561</v>
      </c>
      <c r="J375" s="220">
        <v>10</v>
      </c>
      <c r="K375" s="220">
        <v>7</v>
      </c>
      <c r="L375" s="220" t="s">
        <v>5562</v>
      </c>
      <c r="M375" s="220">
        <v>0</v>
      </c>
      <c r="N375" s="221" t="s">
        <v>6999</v>
      </c>
      <c r="O375" s="220" t="s">
        <v>5960</v>
      </c>
    </row>
    <row r="376" customHeight="1" spans="1:15">
      <c r="A376" s="664" t="s">
        <v>7000</v>
      </c>
      <c r="B376" s="222" t="s">
        <v>7001</v>
      </c>
      <c r="C376" s="222" t="s">
        <v>7002</v>
      </c>
      <c r="D376" s="222" t="s">
        <v>277</v>
      </c>
      <c r="E376" s="222" t="s">
        <v>5556</v>
      </c>
      <c r="F376" s="222">
        <v>65</v>
      </c>
      <c r="G376" s="222" t="s">
        <v>6684</v>
      </c>
      <c r="H376" s="222">
        <v>100</v>
      </c>
      <c r="I376" s="222" t="s">
        <v>5492</v>
      </c>
      <c r="J376" s="222">
        <v>10</v>
      </c>
      <c r="K376" s="222">
        <v>6</v>
      </c>
      <c r="L376" s="222">
        <v>3</v>
      </c>
      <c r="M376" s="222">
        <v>0</v>
      </c>
      <c r="N376" s="223" t="s">
        <v>7003</v>
      </c>
      <c r="O376" s="222"/>
    </row>
    <row r="377" customHeight="1" spans="1:15">
      <c r="A377" s="665" t="s">
        <v>7004</v>
      </c>
      <c r="B377" s="220" t="s">
        <v>7005</v>
      </c>
      <c r="C377" s="220" t="s">
        <v>7006</v>
      </c>
      <c r="D377" s="220" t="s">
        <v>262</v>
      </c>
      <c r="E377" s="220" t="s">
        <v>5490</v>
      </c>
      <c r="F377" s="220" t="s">
        <v>199</v>
      </c>
      <c r="G377" s="220" t="s">
        <v>5561</v>
      </c>
      <c r="H377" s="220">
        <v>100</v>
      </c>
      <c r="I377" s="220" t="s">
        <v>5492</v>
      </c>
      <c r="J377" s="220">
        <v>15</v>
      </c>
      <c r="K377" s="220">
        <v>6</v>
      </c>
      <c r="L377" s="220">
        <v>5</v>
      </c>
      <c r="M377" s="220">
        <v>0</v>
      </c>
      <c r="N377" s="221" t="s">
        <v>7007</v>
      </c>
      <c r="O377" s="220"/>
    </row>
    <row r="378" customHeight="1" spans="1:15">
      <c r="A378" s="664" t="s">
        <v>7008</v>
      </c>
      <c r="B378" s="222" t="s">
        <v>7009</v>
      </c>
      <c r="C378" s="222" t="s">
        <v>7010</v>
      </c>
      <c r="D378" s="222" t="s">
        <v>262</v>
      </c>
      <c r="E378" s="222" t="s">
        <v>5490</v>
      </c>
      <c r="F378" s="222">
        <v>30</v>
      </c>
      <c r="G378" s="222" t="s">
        <v>5615</v>
      </c>
      <c r="H378" s="222">
        <v>100</v>
      </c>
      <c r="I378" s="222" t="s">
        <v>5492</v>
      </c>
      <c r="J378" s="222">
        <v>10</v>
      </c>
      <c r="K378" s="222">
        <v>5</v>
      </c>
      <c r="L378" s="222" t="s">
        <v>5493</v>
      </c>
      <c r="M378" s="222">
        <v>2</v>
      </c>
      <c r="N378" s="223" t="s">
        <v>7011</v>
      </c>
      <c r="O378" s="222" t="s">
        <v>7012</v>
      </c>
    </row>
    <row r="379" customHeight="1" spans="1:15">
      <c r="A379" s="665" t="s">
        <v>7013</v>
      </c>
      <c r="B379" s="220" t="s">
        <v>7014</v>
      </c>
      <c r="C379" s="220" t="s">
        <v>7015</v>
      </c>
      <c r="D379" s="220" t="s">
        <v>264</v>
      </c>
      <c r="E379" s="220" t="s">
        <v>5490</v>
      </c>
      <c r="F379" s="220">
        <v>60</v>
      </c>
      <c r="G379" s="220" t="s">
        <v>5581</v>
      </c>
      <c r="H379" s="220">
        <v>100</v>
      </c>
      <c r="I379" s="220" t="s">
        <v>5492</v>
      </c>
      <c r="J379" s="220">
        <v>20</v>
      </c>
      <c r="K379" s="220">
        <v>5</v>
      </c>
      <c r="L379" s="220" t="s">
        <v>5493</v>
      </c>
      <c r="M379" s="220">
        <v>0</v>
      </c>
      <c r="N379" s="221" t="s">
        <v>7016</v>
      </c>
      <c r="O379" s="220" t="s">
        <v>5495</v>
      </c>
    </row>
    <row r="380" customHeight="1" spans="1:15">
      <c r="A380" s="664" t="s">
        <v>7017</v>
      </c>
      <c r="B380" s="222" t="s">
        <v>7018</v>
      </c>
      <c r="C380" s="222" t="s">
        <v>7019</v>
      </c>
      <c r="D380" s="222" t="s">
        <v>264</v>
      </c>
      <c r="E380" s="222" t="s">
        <v>199</v>
      </c>
      <c r="F380" s="222" t="s">
        <v>5561</v>
      </c>
      <c r="G380" s="222" t="s">
        <v>5561</v>
      </c>
      <c r="H380" s="222" t="s">
        <v>5561</v>
      </c>
      <c r="I380" s="222" t="s">
        <v>5561</v>
      </c>
      <c r="J380" s="222">
        <v>15</v>
      </c>
      <c r="K380" s="222">
        <v>6</v>
      </c>
      <c r="L380" s="222" t="s">
        <v>6362</v>
      </c>
      <c r="M380" s="222">
        <v>0</v>
      </c>
      <c r="N380" s="223" t="s">
        <v>7020</v>
      </c>
      <c r="O380" s="222" t="s">
        <v>5577</v>
      </c>
    </row>
    <row r="381" customHeight="1" spans="1:15">
      <c r="A381" s="665" t="s">
        <v>7021</v>
      </c>
      <c r="B381" s="220" t="s">
        <v>7022</v>
      </c>
      <c r="C381" s="220" t="s">
        <v>7023</v>
      </c>
      <c r="D381" s="220" t="s">
        <v>262</v>
      </c>
      <c r="E381" s="220" t="s">
        <v>199</v>
      </c>
      <c r="F381" s="220" t="s">
        <v>5561</v>
      </c>
      <c r="G381" s="220" t="s">
        <v>5561</v>
      </c>
      <c r="H381" s="220" t="s">
        <v>5561</v>
      </c>
      <c r="I381" s="220" t="s">
        <v>5561</v>
      </c>
      <c r="J381" s="220">
        <v>30</v>
      </c>
      <c r="K381" s="220">
        <v>6</v>
      </c>
      <c r="L381" s="220" t="s">
        <v>7024</v>
      </c>
      <c r="M381" s="220">
        <v>0</v>
      </c>
      <c r="N381" s="221" t="s">
        <v>7025</v>
      </c>
      <c r="O381" s="220"/>
    </row>
    <row r="382" customHeight="1" spans="1:15">
      <c r="A382" s="664" t="s">
        <v>7026</v>
      </c>
      <c r="B382" s="222" t="s">
        <v>7027</v>
      </c>
      <c r="C382" s="222" t="s">
        <v>7028</v>
      </c>
      <c r="D382" s="222" t="s">
        <v>270</v>
      </c>
      <c r="E382" s="222" t="s">
        <v>5490</v>
      </c>
      <c r="F382" s="222" t="s">
        <v>199</v>
      </c>
      <c r="G382" s="222"/>
      <c r="H382" s="222">
        <v>100</v>
      </c>
      <c r="I382" s="222" t="s">
        <v>5492</v>
      </c>
      <c r="J382" s="222">
        <v>10</v>
      </c>
      <c r="K382" s="222">
        <v>7</v>
      </c>
      <c r="L382" s="222" t="s">
        <v>5562</v>
      </c>
      <c r="M382" s="222">
        <v>0</v>
      </c>
      <c r="N382" s="223" t="s">
        <v>7029</v>
      </c>
      <c r="O382" s="222"/>
    </row>
    <row r="383" customHeight="1" spans="1:15">
      <c r="A383" s="665" t="s">
        <v>7030</v>
      </c>
      <c r="B383" s="220" t="s">
        <v>7031</v>
      </c>
      <c r="C383" s="220" t="s">
        <v>7032</v>
      </c>
      <c r="D383" s="220" t="s">
        <v>268</v>
      </c>
      <c r="E383" s="220" t="s">
        <v>5490</v>
      </c>
      <c r="F383" s="220">
        <v>70</v>
      </c>
      <c r="G383" s="220" t="s">
        <v>5639</v>
      </c>
      <c r="H383" s="220">
        <v>100</v>
      </c>
      <c r="I383" s="220" t="s">
        <v>5492</v>
      </c>
      <c r="J383" s="220">
        <v>20</v>
      </c>
      <c r="K383" s="220">
        <v>6</v>
      </c>
      <c r="L383" s="220" t="s">
        <v>5493</v>
      </c>
      <c r="M383" s="220">
        <v>0</v>
      </c>
      <c r="N383" s="221" t="s">
        <v>7033</v>
      </c>
      <c r="O383" s="220" t="s">
        <v>5495</v>
      </c>
    </row>
    <row r="384" customHeight="1" spans="1:15">
      <c r="A384" s="664" t="s">
        <v>7034</v>
      </c>
      <c r="B384" s="222" t="s">
        <v>7035</v>
      </c>
      <c r="C384" s="222" t="s">
        <v>7036</v>
      </c>
      <c r="D384" s="222" t="s">
        <v>263</v>
      </c>
      <c r="E384" s="222" t="s">
        <v>5490</v>
      </c>
      <c r="F384" s="222">
        <v>120</v>
      </c>
      <c r="G384" s="222" t="s">
        <v>5620</v>
      </c>
      <c r="H384" s="222">
        <v>100</v>
      </c>
      <c r="I384" s="222" t="s">
        <v>5492</v>
      </c>
      <c r="J384" s="222">
        <v>5</v>
      </c>
      <c r="K384" s="222">
        <v>8</v>
      </c>
      <c r="L384" s="222" t="s">
        <v>5493</v>
      </c>
      <c r="M384" s="222">
        <v>0</v>
      </c>
      <c r="N384" s="223" t="s">
        <v>7037</v>
      </c>
      <c r="O384" s="222" t="s">
        <v>5495</v>
      </c>
    </row>
    <row r="385" customHeight="1" spans="1:15">
      <c r="A385" s="665" t="s">
        <v>7038</v>
      </c>
      <c r="B385" s="220" t="s">
        <v>7039</v>
      </c>
      <c r="C385" s="220" t="s">
        <v>7040</v>
      </c>
      <c r="D385" s="220" t="s">
        <v>283</v>
      </c>
      <c r="E385" s="220" t="s">
        <v>5490</v>
      </c>
      <c r="F385" s="220">
        <v>50</v>
      </c>
      <c r="G385" s="220" t="s">
        <v>7041</v>
      </c>
      <c r="H385" s="220">
        <v>100</v>
      </c>
      <c r="I385" s="220" t="s">
        <v>5492</v>
      </c>
      <c r="J385" s="220">
        <v>10</v>
      </c>
      <c r="K385" s="220">
        <v>5</v>
      </c>
      <c r="L385" s="220" t="s">
        <v>5493</v>
      </c>
      <c r="M385" s="220">
        <v>0</v>
      </c>
      <c r="N385" s="221" t="s">
        <v>7042</v>
      </c>
      <c r="O385" s="220" t="s">
        <v>5495</v>
      </c>
    </row>
    <row r="386" customHeight="1" spans="1:15">
      <c r="A386" s="664" t="s">
        <v>7043</v>
      </c>
      <c r="B386" s="222" t="s">
        <v>7044</v>
      </c>
      <c r="C386" s="222" t="s">
        <v>7045</v>
      </c>
      <c r="D386" s="222" t="s">
        <v>283</v>
      </c>
      <c r="E386" s="222" t="s">
        <v>5490</v>
      </c>
      <c r="F386" s="222">
        <v>60</v>
      </c>
      <c r="G386" s="222" t="s">
        <v>6557</v>
      </c>
      <c r="H386" s="222">
        <v>100</v>
      </c>
      <c r="I386" s="222" t="s">
        <v>5492</v>
      </c>
      <c r="J386" s="222">
        <v>10</v>
      </c>
      <c r="K386" s="222">
        <v>5</v>
      </c>
      <c r="L386" s="222" t="s">
        <v>5493</v>
      </c>
      <c r="M386" s="222">
        <v>0</v>
      </c>
      <c r="N386" s="223" t="s">
        <v>7046</v>
      </c>
      <c r="O386" s="222" t="s">
        <v>5495</v>
      </c>
    </row>
    <row r="387" customHeight="1" spans="1:15">
      <c r="A387" s="665" t="s">
        <v>7047</v>
      </c>
      <c r="B387" s="220" t="s">
        <v>7048</v>
      </c>
      <c r="C387" s="220" t="s">
        <v>7049</v>
      </c>
      <c r="D387" s="220" t="s">
        <v>283</v>
      </c>
      <c r="E387" s="220" t="s">
        <v>199</v>
      </c>
      <c r="F387" s="220" t="s">
        <v>5561</v>
      </c>
      <c r="G387" s="220" t="s">
        <v>5561</v>
      </c>
      <c r="H387" s="220">
        <v>100</v>
      </c>
      <c r="I387" s="220" t="s">
        <v>5492</v>
      </c>
      <c r="J387" s="220">
        <v>15</v>
      </c>
      <c r="K387" s="220">
        <v>6</v>
      </c>
      <c r="L387" s="220">
        <v>5</v>
      </c>
      <c r="M387" s="220">
        <v>0</v>
      </c>
      <c r="N387" s="221" t="s">
        <v>7050</v>
      </c>
      <c r="O387" s="220"/>
    </row>
    <row r="388" customHeight="1" spans="1:15">
      <c r="A388" s="664" t="s">
        <v>7051</v>
      </c>
      <c r="B388" s="222" t="s">
        <v>7052</v>
      </c>
      <c r="C388" s="222" t="s">
        <v>7053</v>
      </c>
      <c r="D388" s="222" t="s">
        <v>283</v>
      </c>
      <c r="E388" s="222" t="s">
        <v>5490</v>
      </c>
      <c r="F388" s="222" t="s">
        <v>199</v>
      </c>
      <c r="G388" s="222"/>
      <c r="H388" s="222">
        <v>100</v>
      </c>
      <c r="I388" s="222" t="s">
        <v>5492</v>
      </c>
      <c r="J388" s="222">
        <v>10</v>
      </c>
      <c r="K388" s="222">
        <v>5</v>
      </c>
      <c r="L388" s="222">
        <v>3</v>
      </c>
      <c r="M388" s="222">
        <v>0</v>
      </c>
      <c r="N388" s="223" t="s">
        <v>7054</v>
      </c>
      <c r="O388" s="222"/>
    </row>
    <row r="389" customHeight="1" spans="1:15">
      <c r="A389" s="665" t="s">
        <v>7055</v>
      </c>
      <c r="B389" s="220" t="s">
        <v>7056</v>
      </c>
      <c r="C389" s="220" t="s">
        <v>7057</v>
      </c>
      <c r="D389" s="220" t="s">
        <v>280</v>
      </c>
      <c r="E389" s="220" t="s">
        <v>199</v>
      </c>
      <c r="F389" s="220" t="s">
        <v>5561</v>
      </c>
      <c r="G389" s="220" t="s">
        <v>5561</v>
      </c>
      <c r="H389" s="220">
        <v>100</v>
      </c>
      <c r="I389" s="220" t="s">
        <v>5492</v>
      </c>
      <c r="J389" s="220">
        <v>10</v>
      </c>
      <c r="K389" s="220">
        <v>7</v>
      </c>
      <c r="L389" s="220">
        <v>4</v>
      </c>
      <c r="M389" s="220">
        <v>0</v>
      </c>
      <c r="N389" s="221" t="s">
        <v>7058</v>
      </c>
      <c r="O389" s="220"/>
    </row>
    <row r="390" customHeight="1" spans="1:15">
      <c r="A390" s="664" t="s">
        <v>7059</v>
      </c>
      <c r="B390" s="222" t="s">
        <v>7060</v>
      </c>
      <c r="C390" s="222" t="s">
        <v>7061</v>
      </c>
      <c r="D390" s="222" t="s">
        <v>262</v>
      </c>
      <c r="E390" s="222" t="s">
        <v>5556</v>
      </c>
      <c r="F390" s="222" t="s">
        <v>199</v>
      </c>
      <c r="G390" s="222"/>
      <c r="H390" s="222" t="s">
        <v>5561</v>
      </c>
      <c r="I390" s="222" t="s">
        <v>258</v>
      </c>
      <c r="J390" s="222">
        <v>5</v>
      </c>
      <c r="K390" s="222">
        <v>8</v>
      </c>
      <c r="L390" s="222">
        <v>5</v>
      </c>
      <c r="M390" s="222">
        <v>0</v>
      </c>
      <c r="N390" s="223" t="s">
        <v>7062</v>
      </c>
      <c r="O390" s="222" t="s">
        <v>5495</v>
      </c>
    </row>
    <row r="391" customHeight="1" spans="1:15">
      <c r="A391" s="665" t="s">
        <v>7063</v>
      </c>
      <c r="B391" s="220" t="s">
        <v>7064</v>
      </c>
      <c r="C391" s="220" t="s">
        <v>7065</v>
      </c>
      <c r="D391" s="220" t="s">
        <v>280</v>
      </c>
      <c r="E391" s="220" t="s">
        <v>199</v>
      </c>
      <c r="F391" s="220" t="s">
        <v>5561</v>
      </c>
      <c r="G391" s="220" t="s">
        <v>5561</v>
      </c>
      <c r="H391" s="220">
        <v>100</v>
      </c>
      <c r="I391" s="220" t="s">
        <v>5492</v>
      </c>
      <c r="J391" s="220">
        <v>15</v>
      </c>
      <c r="K391" s="220">
        <v>6</v>
      </c>
      <c r="L391" s="220">
        <v>4</v>
      </c>
      <c r="M391" s="220">
        <v>0</v>
      </c>
      <c r="N391" s="221" t="s">
        <v>7066</v>
      </c>
      <c r="O391" s="220" t="s">
        <v>5731</v>
      </c>
    </row>
    <row r="392" customHeight="1" spans="1:15">
      <c r="A392" s="664" t="s">
        <v>7067</v>
      </c>
      <c r="B392" s="222" t="s">
        <v>7068</v>
      </c>
      <c r="C392" s="222" t="s">
        <v>7069</v>
      </c>
      <c r="D392" s="222" t="s">
        <v>262</v>
      </c>
      <c r="E392" s="222" t="s">
        <v>5556</v>
      </c>
      <c r="F392" s="222" t="s">
        <v>199</v>
      </c>
      <c r="G392" s="222" t="s">
        <v>5491</v>
      </c>
      <c r="H392" s="222">
        <v>100</v>
      </c>
      <c r="I392" s="222" t="s">
        <v>5492</v>
      </c>
      <c r="J392" s="222">
        <v>5</v>
      </c>
      <c r="K392" s="222">
        <v>8</v>
      </c>
      <c r="L392" s="222" t="s">
        <v>5493</v>
      </c>
      <c r="M392" s="222">
        <v>0</v>
      </c>
      <c r="N392" s="223" t="s">
        <v>7070</v>
      </c>
      <c r="O392" s="222" t="s">
        <v>5495</v>
      </c>
    </row>
    <row r="393" customHeight="1" spans="1:15">
      <c r="A393" s="665" t="s">
        <v>7071</v>
      </c>
      <c r="B393" s="220" t="s">
        <v>7072</v>
      </c>
      <c r="C393" s="220" t="s">
        <v>7073</v>
      </c>
      <c r="D393" s="220" t="s">
        <v>280</v>
      </c>
      <c r="E393" s="220" t="s">
        <v>199</v>
      </c>
      <c r="F393" s="220" t="s">
        <v>5561</v>
      </c>
      <c r="G393" s="220" t="s">
        <v>5561</v>
      </c>
      <c r="H393" s="220" t="s">
        <v>5561</v>
      </c>
      <c r="I393" s="220" t="s">
        <v>5561</v>
      </c>
      <c r="J393" s="220">
        <v>10</v>
      </c>
      <c r="K393" s="220">
        <v>7</v>
      </c>
      <c r="L393" s="220" t="s">
        <v>5562</v>
      </c>
      <c r="M393" s="220">
        <v>0</v>
      </c>
      <c r="N393" s="221" t="s">
        <v>7074</v>
      </c>
      <c r="O393" s="220"/>
    </row>
    <row r="394" customHeight="1" spans="1:15">
      <c r="A394" s="664" t="s">
        <v>7075</v>
      </c>
      <c r="B394" s="222" t="s">
        <v>7076</v>
      </c>
      <c r="C394" s="222" t="s">
        <v>7077</v>
      </c>
      <c r="D394" s="222" t="s">
        <v>265</v>
      </c>
      <c r="E394" s="222" t="s">
        <v>199</v>
      </c>
      <c r="F394" s="222" t="s">
        <v>5561</v>
      </c>
      <c r="G394" s="222" t="s">
        <v>5561</v>
      </c>
      <c r="H394" s="222">
        <v>100</v>
      </c>
      <c r="I394" s="222" t="s">
        <v>5492</v>
      </c>
      <c r="J394" s="222">
        <v>10</v>
      </c>
      <c r="K394" s="222">
        <v>7</v>
      </c>
      <c r="L394" s="222">
        <v>2</v>
      </c>
      <c r="M394" s="222">
        <v>0</v>
      </c>
      <c r="N394" s="223" t="s">
        <v>7078</v>
      </c>
      <c r="O394" s="222"/>
    </row>
    <row r="395" customHeight="1" spans="1:15">
      <c r="A395" s="665" t="s">
        <v>7079</v>
      </c>
      <c r="B395" s="220" t="s">
        <v>7080</v>
      </c>
      <c r="C395" s="220" t="s">
        <v>7081</v>
      </c>
      <c r="D395" s="220" t="s">
        <v>262</v>
      </c>
      <c r="E395" s="220" t="s">
        <v>199</v>
      </c>
      <c r="F395" s="220" t="s">
        <v>5561</v>
      </c>
      <c r="G395" s="220" t="s">
        <v>5561</v>
      </c>
      <c r="H395" s="220" t="s">
        <v>5561</v>
      </c>
      <c r="I395" s="220" t="s">
        <v>5561</v>
      </c>
      <c r="J395" s="220">
        <v>30</v>
      </c>
      <c r="K395" s="220">
        <v>3</v>
      </c>
      <c r="L395" s="220" t="s">
        <v>5562</v>
      </c>
      <c r="M395" s="220">
        <v>0</v>
      </c>
      <c r="N395" s="221" t="s">
        <v>7082</v>
      </c>
      <c r="O395" s="220"/>
    </row>
    <row r="396" customHeight="1" spans="1:15">
      <c r="A396" s="664" t="s">
        <v>7083</v>
      </c>
      <c r="B396" s="222" t="s">
        <v>7084</v>
      </c>
      <c r="C396" s="222" t="s">
        <v>7085</v>
      </c>
      <c r="D396" s="222" t="s">
        <v>262</v>
      </c>
      <c r="E396" s="222" t="s">
        <v>199</v>
      </c>
      <c r="F396" s="222" t="s">
        <v>199</v>
      </c>
      <c r="G396" s="222"/>
      <c r="H396" s="222" t="s">
        <v>5561</v>
      </c>
      <c r="I396" s="222" t="s">
        <v>5561</v>
      </c>
      <c r="J396" s="222">
        <v>20</v>
      </c>
      <c r="K396" s="222">
        <v>6</v>
      </c>
      <c r="L396" s="222">
        <v>4</v>
      </c>
      <c r="M396" s="222">
        <v>0</v>
      </c>
      <c r="N396" s="223" t="s">
        <v>7086</v>
      </c>
      <c r="O396" s="222"/>
    </row>
    <row r="397" customHeight="1" spans="1:15">
      <c r="A397" s="665" t="s">
        <v>7087</v>
      </c>
      <c r="B397" s="220" t="s">
        <v>7088</v>
      </c>
      <c r="C397" s="220" t="s">
        <v>7089</v>
      </c>
      <c r="D397" s="220" t="s">
        <v>262</v>
      </c>
      <c r="E397" s="220" t="s">
        <v>199</v>
      </c>
      <c r="F397" s="220" t="s">
        <v>5561</v>
      </c>
      <c r="G397" s="220" t="s">
        <v>5561</v>
      </c>
      <c r="H397" s="220" t="s">
        <v>5561</v>
      </c>
      <c r="I397" s="220" t="s">
        <v>5561</v>
      </c>
      <c r="J397" s="220">
        <v>20</v>
      </c>
      <c r="K397" s="220">
        <v>5</v>
      </c>
      <c r="L397" s="220" t="s">
        <v>5562</v>
      </c>
      <c r="M397" s="220">
        <v>0</v>
      </c>
      <c r="N397" s="221" t="s">
        <v>7090</v>
      </c>
      <c r="O397" s="220"/>
    </row>
    <row r="398" customHeight="1" spans="1:15">
      <c r="A398" s="664" t="s">
        <v>7091</v>
      </c>
      <c r="B398" s="222" t="s">
        <v>7092</v>
      </c>
      <c r="C398" s="222" t="s">
        <v>7093</v>
      </c>
      <c r="D398" s="222" t="s">
        <v>280</v>
      </c>
      <c r="E398" s="222" t="s">
        <v>199</v>
      </c>
      <c r="F398" s="222" t="s">
        <v>5561</v>
      </c>
      <c r="G398" s="222" t="s">
        <v>5561</v>
      </c>
      <c r="H398" s="222" t="s">
        <v>5561</v>
      </c>
      <c r="I398" s="222" t="s">
        <v>5561</v>
      </c>
      <c r="J398" s="222">
        <v>10</v>
      </c>
      <c r="K398" s="222">
        <v>6</v>
      </c>
      <c r="L398" s="222">
        <v>3</v>
      </c>
      <c r="M398" s="222">
        <v>0</v>
      </c>
      <c r="N398" s="223" t="s">
        <v>7094</v>
      </c>
      <c r="O398" s="222"/>
    </row>
    <row r="399" customHeight="1" spans="1:15">
      <c r="A399" s="665" t="s">
        <v>7095</v>
      </c>
      <c r="B399" s="220" t="s">
        <v>7096</v>
      </c>
      <c r="C399" s="220" t="s">
        <v>7097</v>
      </c>
      <c r="D399" s="220" t="s">
        <v>280</v>
      </c>
      <c r="E399" s="220" t="s">
        <v>199</v>
      </c>
      <c r="F399" s="220" t="s">
        <v>5561</v>
      </c>
      <c r="G399" s="220" t="s">
        <v>5561</v>
      </c>
      <c r="H399" s="220" t="s">
        <v>5561</v>
      </c>
      <c r="I399" s="220" t="s">
        <v>5561</v>
      </c>
      <c r="J399" s="220">
        <v>10</v>
      </c>
      <c r="K399" s="220">
        <v>6</v>
      </c>
      <c r="L399" s="220">
        <v>3</v>
      </c>
      <c r="M399" s="220">
        <v>0</v>
      </c>
      <c r="N399" s="221" t="s">
        <v>7098</v>
      </c>
      <c r="O399" s="220"/>
    </row>
    <row r="400" customHeight="1" spans="1:15">
      <c r="A400" s="664" t="s">
        <v>7099</v>
      </c>
      <c r="B400" s="222" t="s">
        <v>7100</v>
      </c>
      <c r="C400" s="222" t="s">
        <v>7101</v>
      </c>
      <c r="D400" s="222" t="s">
        <v>283</v>
      </c>
      <c r="E400" s="222" t="s">
        <v>5490</v>
      </c>
      <c r="F400" s="222" t="s">
        <v>199</v>
      </c>
      <c r="G400" s="222" t="s">
        <v>7102</v>
      </c>
      <c r="H400" s="222">
        <v>100</v>
      </c>
      <c r="I400" s="222" t="s">
        <v>5492</v>
      </c>
      <c r="J400" s="222">
        <v>5</v>
      </c>
      <c r="K400" s="222">
        <v>6</v>
      </c>
      <c r="L400" s="222" t="s">
        <v>5493</v>
      </c>
      <c r="M400" s="222">
        <v>0</v>
      </c>
      <c r="N400" s="223" t="s">
        <v>7103</v>
      </c>
      <c r="O400" s="222" t="s">
        <v>5495</v>
      </c>
    </row>
    <row r="401" customHeight="1" spans="1:15">
      <c r="A401" s="665" t="s">
        <v>7104</v>
      </c>
      <c r="B401" s="220" t="s">
        <v>7105</v>
      </c>
      <c r="C401" s="220" t="s">
        <v>7106</v>
      </c>
      <c r="D401" s="220" t="s">
        <v>262</v>
      </c>
      <c r="E401" s="220" t="s">
        <v>5490</v>
      </c>
      <c r="F401" s="220">
        <v>140</v>
      </c>
      <c r="G401" s="220" t="s">
        <v>6122</v>
      </c>
      <c r="H401" s="220">
        <v>100</v>
      </c>
      <c r="I401" s="220" t="s">
        <v>5492</v>
      </c>
      <c r="J401" s="220">
        <v>5</v>
      </c>
      <c r="K401" s="220">
        <v>7</v>
      </c>
      <c r="L401" s="220" t="s">
        <v>5493</v>
      </c>
      <c r="M401" s="220">
        <v>0</v>
      </c>
      <c r="N401" s="221" t="s">
        <v>7107</v>
      </c>
      <c r="O401" s="220" t="s">
        <v>5495</v>
      </c>
    </row>
    <row r="402" customHeight="1" spans="1:15">
      <c r="A402" s="664" t="s">
        <v>7108</v>
      </c>
      <c r="B402" s="222" t="s">
        <v>7109</v>
      </c>
      <c r="C402" s="222" t="s">
        <v>7110</v>
      </c>
      <c r="D402" s="222" t="s">
        <v>278</v>
      </c>
      <c r="E402" s="222" t="s">
        <v>199</v>
      </c>
      <c r="F402" s="222" t="s">
        <v>5561</v>
      </c>
      <c r="G402" s="222" t="s">
        <v>5561</v>
      </c>
      <c r="H402" s="222">
        <v>100</v>
      </c>
      <c r="I402" s="222" t="s">
        <v>5492</v>
      </c>
      <c r="J402" s="222">
        <v>10</v>
      </c>
      <c r="K402" s="222">
        <v>6</v>
      </c>
      <c r="L402" s="222">
        <v>2</v>
      </c>
      <c r="M402" s="222">
        <v>0</v>
      </c>
      <c r="N402" s="223" t="s">
        <v>7111</v>
      </c>
      <c r="O402" s="222"/>
    </row>
    <row r="403" customHeight="1" spans="1:15">
      <c r="A403" s="665" t="s">
        <v>3484</v>
      </c>
      <c r="B403" s="220" t="s">
        <v>7112</v>
      </c>
      <c r="C403" s="220" t="s">
        <v>7113</v>
      </c>
      <c r="D403" s="220" t="s">
        <v>283</v>
      </c>
      <c r="E403" s="220" t="s">
        <v>5490</v>
      </c>
      <c r="F403" s="220">
        <v>70</v>
      </c>
      <c r="G403" s="220" t="s">
        <v>5639</v>
      </c>
      <c r="H403" s="220">
        <v>100</v>
      </c>
      <c r="I403" s="220" t="s">
        <v>5492</v>
      </c>
      <c r="J403" s="220">
        <v>5</v>
      </c>
      <c r="K403" s="220">
        <v>7</v>
      </c>
      <c r="L403" s="220" t="s">
        <v>5493</v>
      </c>
      <c r="M403" s="220">
        <v>1</v>
      </c>
      <c r="N403" s="221" t="s">
        <v>7114</v>
      </c>
      <c r="O403" s="220" t="s">
        <v>5495</v>
      </c>
    </row>
    <row r="404" customHeight="1" spans="1:15">
      <c r="A404" s="664" t="s">
        <v>7115</v>
      </c>
      <c r="B404" s="222" t="s">
        <v>7116</v>
      </c>
      <c r="C404" s="222" t="s">
        <v>7117</v>
      </c>
      <c r="D404" s="222" t="s">
        <v>265</v>
      </c>
      <c r="E404" s="222" t="s">
        <v>199</v>
      </c>
      <c r="F404" s="222" t="s">
        <v>5561</v>
      </c>
      <c r="G404" s="222" t="s">
        <v>5561</v>
      </c>
      <c r="H404" s="222" t="s">
        <v>5561</v>
      </c>
      <c r="I404" s="222" t="s">
        <v>5561</v>
      </c>
      <c r="J404" s="222">
        <v>20</v>
      </c>
      <c r="K404" s="222">
        <v>6</v>
      </c>
      <c r="L404" s="222">
        <v>4</v>
      </c>
      <c r="M404" s="222">
        <v>0</v>
      </c>
      <c r="N404" s="223" t="s">
        <v>7118</v>
      </c>
      <c r="O404" s="222"/>
    </row>
    <row r="405" customHeight="1" spans="1:15">
      <c r="A405" s="665" t="s">
        <v>7119</v>
      </c>
      <c r="B405" s="220" t="s">
        <v>7120</v>
      </c>
      <c r="C405" s="220" t="s">
        <v>7121</v>
      </c>
      <c r="D405" s="220" t="s">
        <v>280</v>
      </c>
      <c r="E405" s="220" t="s">
        <v>199</v>
      </c>
      <c r="F405" s="220" t="s">
        <v>5561</v>
      </c>
      <c r="G405" s="220" t="s">
        <v>5561</v>
      </c>
      <c r="H405" s="220" t="s">
        <v>5561</v>
      </c>
      <c r="I405" s="220" t="s">
        <v>5561</v>
      </c>
      <c r="J405" s="220">
        <v>10</v>
      </c>
      <c r="K405" s="220">
        <v>6</v>
      </c>
      <c r="L405" s="220">
        <v>3</v>
      </c>
      <c r="M405" s="220">
        <v>0</v>
      </c>
      <c r="N405" s="221" t="s">
        <v>7122</v>
      </c>
      <c r="O405" s="220"/>
    </row>
    <row r="406" customHeight="1" spans="1:15">
      <c r="A406" s="664" t="s">
        <v>7123</v>
      </c>
      <c r="B406" s="222" t="s">
        <v>7124</v>
      </c>
      <c r="C406" s="222" t="s">
        <v>7125</v>
      </c>
      <c r="D406" s="222" t="s">
        <v>277</v>
      </c>
      <c r="E406" s="222" t="s">
        <v>199</v>
      </c>
      <c r="F406" s="222" t="s">
        <v>5561</v>
      </c>
      <c r="G406" s="222" t="s">
        <v>5561</v>
      </c>
      <c r="H406" s="222" t="s">
        <v>5561</v>
      </c>
      <c r="I406" s="222" t="s">
        <v>5561</v>
      </c>
      <c r="J406" s="222">
        <v>20</v>
      </c>
      <c r="K406" s="222">
        <v>5</v>
      </c>
      <c r="L406" s="222" t="s">
        <v>5562</v>
      </c>
      <c r="M406" s="222">
        <v>0</v>
      </c>
      <c r="N406" s="223" t="s">
        <v>7126</v>
      </c>
      <c r="O406" s="222" t="s">
        <v>5960</v>
      </c>
    </row>
    <row r="407" customHeight="1" spans="1:15">
      <c r="A407" s="665" t="s">
        <v>3613</v>
      </c>
      <c r="B407" s="220" t="s">
        <v>7127</v>
      </c>
      <c r="C407" s="220" t="s">
        <v>7128</v>
      </c>
      <c r="D407" s="220" t="s">
        <v>279</v>
      </c>
      <c r="E407" s="220" t="s">
        <v>199</v>
      </c>
      <c r="F407" s="220" t="s">
        <v>5561</v>
      </c>
      <c r="G407" s="220" t="s">
        <v>5561</v>
      </c>
      <c r="H407" s="220" t="s">
        <v>5561</v>
      </c>
      <c r="I407" s="220" t="s">
        <v>5561</v>
      </c>
      <c r="J407" s="220">
        <v>10</v>
      </c>
      <c r="K407" s="220">
        <v>5</v>
      </c>
      <c r="L407" s="220" t="s">
        <v>5562</v>
      </c>
      <c r="M407" s="220">
        <v>0</v>
      </c>
      <c r="N407" s="221" t="s">
        <v>7129</v>
      </c>
      <c r="O407" s="220"/>
    </row>
    <row r="408" customHeight="1" spans="1:15">
      <c r="A408" s="664" t="s">
        <v>7130</v>
      </c>
      <c r="B408" s="222" t="s">
        <v>7131</v>
      </c>
      <c r="C408" s="222" t="s">
        <v>7132</v>
      </c>
      <c r="D408" s="222" t="s">
        <v>276</v>
      </c>
      <c r="E408" s="222" t="s">
        <v>5490</v>
      </c>
      <c r="F408" s="222">
        <v>120</v>
      </c>
      <c r="G408" s="222" t="s">
        <v>5620</v>
      </c>
      <c r="H408" s="222">
        <v>100</v>
      </c>
      <c r="I408" s="222" t="s">
        <v>5492</v>
      </c>
      <c r="J408" s="222">
        <v>15</v>
      </c>
      <c r="K408" s="222">
        <v>7</v>
      </c>
      <c r="L408" s="222" t="s">
        <v>5493</v>
      </c>
      <c r="M408" s="222">
        <v>0</v>
      </c>
      <c r="N408" s="223" t="s">
        <v>7133</v>
      </c>
      <c r="O408" s="231" t="s">
        <v>6931</v>
      </c>
    </row>
    <row r="409" customHeight="1" spans="1:15">
      <c r="A409" s="665" t="s">
        <v>7134</v>
      </c>
      <c r="B409" s="220" t="s">
        <v>7135</v>
      </c>
      <c r="C409" s="220" t="s">
        <v>7136</v>
      </c>
      <c r="D409" s="220" t="s">
        <v>263</v>
      </c>
      <c r="E409" s="220" t="s">
        <v>5490</v>
      </c>
      <c r="F409" s="220">
        <v>60</v>
      </c>
      <c r="G409" s="220" t="s">
        <v>5581</v>
      </c>
      <c r="H409" s="220">
        <v>100</v>
      </c>
      <c r="I409" s="220" t="s">
        <v>5492</v>
      </c>
      <c r="J409" s="220">
        <v>10</v>
      </c>
      <c r="K409" s="220">
        <v>5</v>
      </c>
      <c r="L409" s="220" t="s">
        <v>5493</v>
      </c>
      <c r="M409" s="220">
        <v>0</v>
      </c>
      <c r="N409" s="221" t="s">
        <v>7137</v>
      </c>
      <c r="O409" s="230" t="s">
        <v>7138</v>
      </c>
    </row>
    <row r="410" customHeight="1" spans="1:15">
      <c r="A410" s="664" t="s">
        <v>2894</v>
      </c>
      <c r="B410" s="222" t="s">
        <v>7139</v>
      </c>
      <c r="C410" s="222" t="s">
        <v>7140</v>
      </c>
      <c r="D410" s="222" t="s">
        <v>263</v>
      </c>
      <c r="E410" s="222" t="s">
        <v>5556</v>
      </c>
      <c r="F410" s="222">
        <v>80</v>
      </c>
      <c r="G410" s="222" t="s">
        <v>5516</v>
      </c>
      <c r="H410" s="222" t="s">
        <v>5561</v>
      </c>
      <c r="I410" s="222" t="s">
        <v>258</v>
      </c>
      <c r="J410" s="222">
        <v>20</v>
      </c>
      <c r="K410" s="222">
        <v>6</v>
      </c>
      <c r="L410" s="222">
        <v>4</v>
      </c>
      <c r="M410" s="222">
        <v>0</v>
      </c>
      <c r="N410" s="223" t="s">
        <v>7141</v>
      </c>
      <c r="O410" s="231" t="s">
        <v>7142</v>
      </c>
    </row>
    <row r="411" customHeight="1" spans="1:15">
      <c r="A411" s="665" t="s">
        <v>7143</v>
      </c>
      <c r="B411" s="220" t="s">
        <v>7144</v>
      </c>
      <c r="C411" s="220" t="s">
        <v>7145</v>
      </c>
      <c r="D411" s="220" t="s">
        <v>267</v>
      </c>
      <c r="E411" s="220" t="s">
        <v>199</v>
      </c>
      <c r="F411" s="220" t="s">
        <v>5561</v>
      </c>
      <c r="G411" s="220" t="s">
        <v>5561</v>
      </c>
      <c r="H411" s="220" t="s">
        <v>5561</v>
      </c>
      <c r="I411" s="220" t="s">
        <v>5561</v>
      </c>
      <c r="J411" s="220">
        <v>20</v>
      </c>
      <c r="K411" s="220">
        <v>6</v>
      </c>
      <c r="L411" s="220" t="s">
        <v>5562</v>
      </c>
      <c r="M411" s="220">
        <v>0</v>
      </c>
      <c r="N411" s="221" t="s">
        <v>7146</v>
      </c>
      <c r="O411" s="220"/>
    </row>
    <row r="412" customHeight="1" spans="1:15">
      <c r="A412" s="664" t="s">
        <v>7147</v>
      </c>
      <c r="B412" s="222" t="s">
        <v>7148</v>
      </c>
      <c r="C412" s="222" t="s">
        <v>7149</v>
      </c>
      <c r="D412" s="222" t="s">
        <v>265</v>
      </c>
      <c r="E412" s="222" t="s">
        <v>5490</v>
      </c>
      <c r="F412" s="222">
        <v>80</v>
      </c>
      <c r="G412" s="222" t="s">
        <v>5516</v>
      </c>
      <c r="H412" s="222">
        <v>100</v>
      </c>
      <c r="I412" s="222" t="s">
        <v>5492</v>
      </c>
      <c r="J412" s="222">
        <v>20</v>
      </c>
      <c r="K412" s="222">
        <v>6</v>
      </c>
      <c r="L412" s="222" t="s">
        <v>5493</v>
      </c>
      <c r="M412" s="222">
        <v>0</v>
      </c>
      <c r="N412" s="223" t="s">
        <v>7150</v>
      </c>
      <c r="O412" s="231" t="s">
        <v>5632</v>
      </c>
    </row>
    <row r="413" customHeight="1" spans="1:15">
      <c r="A413" s="665" t="s">
        <v>7151</v>
      </c>
      <c r="B413" s="220" t="s">
        <v>7152</v>
      </c>
      <c r="C413" s="220" t="s">
        <v>7153</v>
      </c>
      <c r="D413" s="220" t="s">
        <v>283</v>
      </c>
      <c r="E413" s="220" t="s">
        <v>5556</v>
      </c>
      <c r="F413" s="220">
        <v>80</v>
      </c>
      <c r="G413" s="220" t="s">
        <v>5516</v>
      </c>
      <c r="H413" s="220">
        <v>100</v>
      </c>
      <c r="I413" s="220" t="s">
        <v>5492</v>
      </c>
      <c r="J413" s="220">
        <v>15</v>
      </c>
      <c r="K413" s="220">
        <v>6</v>
      </c>
      <c r="L413" s="220">
        <v>4</v>
      </c>
      <c r="M413" s="220">
        <v>0</v>
      </c>
      <c r="N413" s="221" t="s">
        <v>7154</v>
      </c>
      <c r="O413" s="230" t="s">
        <v>6963</v>
      </c>
    </row>
    <row r="414" customHeight="1" spans="1:15">
      <c r="A414" s="664" t="s">
        <v>7155</v>
      </c>
      <c r="B414" s="222" t="s">
        <v>7156</v>
      </c>
      <c r="C414" s="222" t="s">
        <v>7157</v>
      </c>
      <c r="D414" s="222" t="s">
        <v>283</v>
      </c>
      <c r="E414" s="222" t="s">
        <v>5490</v>
      </c>
      <c r="F414" s="222">
        <v>70</v>
      </c>
      <c r="G414" s="222" t="s">
        <v>5639</v>
      </c>
      <c r="H414" s="222">
        <v>100</v>
      </c>
      <c r="I414" s="222" t="s">
        <v>5492</v>
      </c>
      <c r="J414" s="222">
        <v>15</v>
      </c>
      <c r="K414" s="222">
        <v>6</v>
      </c>
      <c r="L414" s="222" t="s">
        <v>5493</v>
      </c>
      <c r="M414" s="222">
        <v>0</v>
      </c>
      <c r="N414" s="223" t="s">
        <v>7158</v>
      </c>
      <c r="O414" s="231" t="s">
        <v>5570</v>
      </c>
    </row>
    <row r="415" customHeight="1" spans="1:15">
      <c r="A415" s="665" t="s">
        <v>7159</v>
      </c>
      <c r="B415" s="220" t="s">
        <v>7160</v>
      </c>
      <c r="C415" s="220" t="s">
        <v>7161</v>
      </c>
      <c r="D415" s="220" t="s">
        <v>277</v>
      </c>
      <c r="E415" s="220" t="s">
        <v>5490</v>
      </c>
      <c r="F415" s="220">
        <v>90</v>
      </c>
      <c r="G415" s="220" t="s">
        <v>5590</v>
      </c>
      <c r="H415" s="220">
        <v>90</v>
      </c>
      <c r="I415" s="220" t="s">
        <v>5665</v>
      </c>
      <c r="J415" s="220">
        <v>10</v>
      </c>
      <c r="K415" s="220">
        <v>7</v>
      </c>
      <c r="L415" s="220" t="s">
        <v>5493</v>
      </c>
      <c r="M415" s="220">
        <v>0</v>
      </c>
      <c r="N415" s="221" t="s">
        <v>7162</v>
      </c>
      <c r="O415" s="220" t="s">
        <v>5495</v>
      </c>
    </row>
    <row r="416" customHeight="1" spans="1:15">
      <c r="A416" s="664" t="s">
        <v>7163</v>
      </c>
      <c r="B416" s="222" t="s">
        <v>7164</v>
      </c>
      <c r="C416" s="222" t="s">
        <v>7165</v>
      </c>
      <c r="D416" s="222" t="s">
        <v>278</v>
      </c>
      <c r="E416" s="222" t="s">
        <v>5490</v>
      </c>
      <c r="F416" s="222">
        <v>80</v>
      </c>
      <c r="G416" s="222" t="s">
        <v>5516</v>
      </c>
      <c r="H416" s="222">
        <v>100</v>
      </c>
      <c r="I416" s="222" t="s">
        <v>5492</v>
      </c>
      <c r="J416" s="222">
        <v>15</v>
      </c>
      <c r="K416" s="222">
        <v>6</v>
      </c>
      <c r="L416" s="222">
        <v>3</v>
      </c>
      <c r="M416" s="222">
        <v>0</v>
      </c>
      <c r="N416" s="223" t="s">
        <v>7166</v>
      </c>
      <c r="O416" s="222" t="s">
        <v>6029</v>
      </c>
    </row>
    <row r="417" customHeight="1" spans="1:15">
      <c r="A417" s="665" t="s">
        <v>3048</v>
      </c>
      <c r="B417" s="220" t="s">
        <v>7167</v>
      </c>
      <c r="C417" s="220" t="s">
        <v>7168</v>
      </c>
      <c r="D417" s="220" t="s">
        <v>264</v>
      </c>
      <c r="E417" s="220" t="s">
        <v>5556</v>
      </c>
      <c r="F417" s="220">
        <v>75</v>
      </c>
      <c r="G417" s="220" t="s">
        <v>5525</v>
      </c>
      <c r="H417" s="220">
        <v>95</v>
      </c>
      <c r="I417" s="220" t="s">
        <v>5568</v>
      </c>
      <c r="J417" s="220">
        <v>15</v>
      </c>
      <c r="K417" s="220">
        <v>6</v>
      </c>
      <c r="L417" s="220">
        <v>4</v>
      </c>
      <c r="M417" s="220">
        <v>0</v>
      </c>
      <c r="N417" s="221" t="s">
        <v>7169</v>
      </c>
      <c r="O417" s="230" t="s">
        <v>7170</v>
      </c>
    </row>
    <row r="418" customHeight="1" spans="1:15">
      <c r="A418" s="665" t="s">
        <v>7171</v>
      </c>
      <c r="B418" s="220"/>
      <c r="C418" s="220" t="s">
        <v>7172</v>
      </c>
      <c r="D418" s="220" t="s">
        <v>264</v>
      </c>
      <c r="E418" s="220" t="s">
        <v>5556</v>
      </c>
      <c r="F418" s="220">
        <v>75</v>
      </c>
      <c r="G418" s="220" t="s">
        <v>5525</v>
      </c>
      <c r="H418" s="220">
        <v>95</v>
      </c>
      <c r="I418" s="220" t="s">
        <v>5568</v>
      </c>
      <c r="J418" s="220">
        <v>15</v>
      </c>
      <c r="K418" s="220">
        <v>6</v>
      </c>
      <c r="L418" s="220">
        <v>4</v>
      </c>
      <c r="M418" s="220">
        <v>0</v>
      </c>
      <c r="N418" s="221" t="s">
        <v>7169</v>
      </c>
      <c r="O418" s="220" t="s">
        <v>5835</v>
      </c>
    </row>
    <row r="419" customHeight="1" spans="1:15">
      <c r="A419" s="664" t="s">
        <v>7173</v>
      </c>
      <c r="B419" s="222" t="s">
        <v>7174</v>
      </c>
      <c r="C419" s="222" t="s">
        <v>7175</v>
      </c>
      <c r="D419" s="222" t="s">
        <v>268</v>
      </c>
      <c r="E419" s="222" t="s">
        <v>5490</v>
      </c>
      <c r="F419" s="222">
        <v>80</v>
      </c>
      <c r="G419" s="222" t="s">
        <v>5516</v>
      </c>
      <c r="H419" s="222">
        <v>100</v>
      </c>
      <c r="I419" s="222" t="s">
        <v>5492</v>
      </c>
      <c r="J419" s="222">
        <v>15</v>
      </c>
      <c r="K419" s="222">
        <v>6</v>
      </c>
      <c r="L419" s="222" t="s">
        <v>5493</v>
      </c>
      <c r="M419" s="222">
        <v>0</v>
      </c>
      <c r="N419" s="223" t="s">
        <v>7176</v>
      </c>
      <c r="O419" s="231" t="s">
        <v>5570</v>
      </c>
    </row>
    <row r="420" customHeight="1" spans="1:15">
      <c r="A420" s="665" t="s">
        <v>7177</v>
      </c>
      <c r="B420" s="220" t="s">
        <v>7178</v>
      </c>
      <c r="C420" s="220" t="s">
        <v>7179</v>
      </c>
      <c r="D420" s="220" t="s">
        <v>268</v>
      </c>
      <c r="E420" s="220" t="s">
        <v>5556</v>
      </c>
      <c r="F420" s="220">
        <v>90</v>
      </c>
      <c r="G420" s="220" t="s">
        <v>5590</v>
      </c>
      <c r="H420" s="220">
        <v>100</v>
      </c>
      <c r="I420" s="220" t="s">
        <v>5492</v>
      </c>
      <c r="J420" s="220">
        <v>10</v>
      </c>
      <c r="K420" s="220">
        <v>7</v>
      </c>
      <c r="L420" s="220">
        <v>3</v>
      </c>
      <c r="M420" s="220">
        <v>0</v>
      </c>
      <c r="N420" s="221" t="s">
        <v>7180</v>
      </c>
      <c r="O420" s="230" t="s">
        <v>6246</v>
      </c>
    </row>
    <row r="421" customHeight="1" spans="1:15">
      <c r="A421" s="664" t="s">
        <v>7181</v>
      </c>
      <c r="B421" s="222" t="s">
        <v>7182</v>
      </c>
      <c r="C421" s="222" t="s">
        <v>7183</v>
      </c>
      <c r="D421" s="222" t="s">
        <v>282</v>
      </c>
      <c r="E421" s="222" t="s">
        <v>5556</v>
      </c>
      <c r="F421" s="222">
        <v>85</v>
      </c>
      <c r="G421" s="222" t="s">
        <v>5660</v>
      </c>
      <c r="H421" s="222">
        <v>100</v>
      </c>
      <c r="I421" s="222" t="s">
        <v>5492</v>
      </c>
      <c r="J421" s="222">
        <v>10</v>
      </c>
      <c r="K421" s="222">
        <v>6</v>
      </c>
      <c r="L421" s="222">
        <v>4</v>
      </c>
      <c r="M421" s="222">
        <v>0</v>
      </c>
      <c r="N421" s="223" t="s">
        <v>7184</v>
      </c>
      <c r="O421" s="222" t="s">
        <v>7185</v>
      </c>
    </row>
    <row r="422" customHeight="1" spans="1:15">
      <c r="A422" s="665" t="s">
        <v>7186</v>
      </c>
      <c r="B422" s="220" t="s">
        <v>7187</v>
      </c>
      <c r="C422" s="220" t="s">
        <v>7188</v>
      </c>
      <c r="D422" s="220" t="s">
        <v>282</v>
      </c>
      <c r="E422" s="220" t="s">
        <v>5490</v>
      </c>
      <c r="F422" s="220">
        <v>100</v>
      </c>
      <c r="G422" s="220" t="s">
        <v>5625</v>
      </c>
      <c r="H422" s="220">
        <v>75</v>
      </c>
      <c r="I422" s="220" t="s">
        <v>5599</v>
      </c>
      <c r="J422" s="220">
        <v>10</v>
      </c>
      <c r="K422" s="220">
        <v>7</v>
      </c>
      <c r="L422" s="220" t="s">
        <v>5493</v>
      </c>
      <c r="M422" s="220">
        <v>0</v>
      </c>
      <c r="N422" s="221" t="s">
        <v>7189</v>
      </c>
      <c r="O422" s="230" t="s">
        <v>5611</v>
      </c>
    </row>
    <row r="423" customHeight="1" spans="1:15">
      <c r="A423" s="664" t="s">
        <v>7190</v>
      </c>
      <c r="B423" s="222" t="s">
        <v>7191</v>
      </c>
      <c r="C423" s="222" t="s">
        <v>7192</v>
      </c>
      <c r="D423" s="222" t="s">
        <v>267</v>
      </c>
      <c r="E423" s="222" t="s">
        <v>5556</v>
      </c>
      <c r="F423" s="222">
        <v>80</v>
      </c>
      <c r="G423" s="222" t="s">
        <v>5516</v>
      </c>
      <c r="H423" s="222">
        <v>100</v>
      </c>
      <c r="I423" s="222" t="s">
        <v>5492</v>
      </c>
      <c r="J423" s="222">
        <v>20</v>
      </c>
      <c r="K423" s="222">
        <v>6</v>
      </c>
      <c r="L423" s="222">
        <v>4</v>
      </c>
      <c r="M423" s="222">
        <v>0</v>
      </c>
      <c r="N423" s="223" t="s">
        <v>7193</v>
      </c>
      <c r="O423" s="222"/>
    </row>
    <row r="424" customHeight="1" spans="1:15">
      <c r="A424" s="665" t="s">
        <v>7194</v>
      </c>
      <c r="B424" s="220" t="s">
        <v>7195</v>
      </c>
      <c r="C424" s="220" t="s">
        <v>7196</v>
      </c>
      <c r="D424" s="220" t="s">
        <v>263</v>
      </c>
      <c r="E424" s="220" t="s">
        <v>5490</v>
      </c>
      <c r="F424" s="220">
        <v>75</v>
      </c>
      <c r="G424" s="220" t="s">
        <v>5525</v>
      </c>
      <c r="H424" s="220">
        <v>100</v>
      </c>
      <c r="I424" s="220" t="s">
        <v>5492</v>
      </c>
      <c r="J424" s="220">
        <v>10</v>
      </c>
      <c r="K424" s="220">
        <v>7</v>
      </c>
      <c r="L424" s="220" t="s">
        <v>5493</v>
      </c>
      <c r="M424" s="220">
        <v>0</v>
      </c>
      <c r="N424" s="221" t="s">
        <v>7197</v>
      </c>
      <c r="O424" s="230" t="s">
        <v>7198</v>
      </c>
    </row>
    <row r="425" customHeight="1" spans="1:15">
      <c r="A425" s="664" t="s">
        <v>7199</v>
      </c>
      <c r="B425" s="222" t="s">
        <v>7200</v>
      </c>
      <c r="C425" s="222" t="s">
        <v>7201</v>
      </c>
      <c r="D425" s="222" t="s">
        <v>263</v>
      </c>
      <c r="E425" s="222" t="s">
        <v>5556</v>
      </c>
      <c r="F425" s="222">
        <v>40</v>
      </c>
      <c r="G425" s="222" t="s">
        <v>5491</v>
      </c>
      <c r="H425" s="222">
        <v>100</v>
      </c>
      <c r="I425" s="222" t="s">
        <v>5492</v>
      </c>
      <c r="J425" s="222">
        <v>30</v>
      </c>
      <c r="K425" s="222">
        <v>4</v>
      </c>
      <c r="L425" s="222">
        <v>2</v>
      </c>
      <c r="M425" s="222">
        <v>1</v>
      </c>
      <c r="N425" s="223" t="s">
        <v>7202</v>
      </c>
      <c r="O425" s="222"/>
    </row>
    <row r="426" customHeight="1" spans="1:15">
      <c r="A426" s="665" t="s">
        <v>7203</v>
      </c>
      <c r="B426" s="220" t="s">
        <v>7204</v>
      </c>
      <c r="C426" s="220" t="s">
        <v>7205</v>
      </c>
      <c r="D426" s="220" t="s">
        <v>263</v>
      </c>
      <c r="E426" s="220" t="s">
        <v>5556</v>
      </c>
      <c r="F426" s="220">
        <v>120</v>
      </c>
      <c r="G426" s="220" t="s">
        <v>5620</v>
      </c>
      <c r="H426" s="220">
        <v>70</v>
      </c>
      <c r="I426" s="220" t="s">
        <v>5765</v>
      </c>
      <c r="J426" s="220">
        <v>5</v>
      </c>
      <c r="K426" s="220">
        <v>7</v>
      </c>
      <c r="L426" s="220">
        <v>4</v>
      </c>
      <c r="M426" s="220">
        <v>0</v>
      </c>
      <c r="N426" s="221" t="s">
        <v>7206</v>
      </c>
      <c r="O426" s="230" t="s">
        <v>6311</v>
      </c>
    </row>
    <row r="427" customHeight="1" spans="1:15">
      <c r="A427" s="664" t="s">
        <v>7207</v>
      </c>
      <c r="B427" s="222" t="s">
        <v>7208</v>
      </c>
      <c r="C427" s="222" t="s">
        <v>7209</v>
      </c>
      <c r="D427" s="222" t="s">
        <v>278</v>
      </c>
      <c r="E427" s="222" t="s">
        <v>5556</v>
      </c>
      <c r="F427" s="222">
        <v>90</v>
      </c>
      <c r="G427" s="222" t="s">
        <v>5590</v>
      </c>
      <c r="H427" s="222">
        <v>100</v>
      </c>
      <c r="I427" s="222" t="s">
        <v>5492</v>
      </c>
      <c r="J427" s="222">
        <v>10</v>
      </c>
      <c r="K427" s="222">
        <v>7</v>
      </c>
      <c r="L427" s="222">
        <v>4</v>
      </c>
      <c r="M427" s="222">
        <v>0</v>
      </c>
      <c r="N427" s="223" t="s">
        <v>7210</v>
      </c>
      <c r="O427" s="231" t="s">
        <v>6311</v>
      </c>
    </row>
    <row r="428" customHeight="1" spans="1:15">
      <c r="A428" s="665" t="s">
        <v>7211</v>
      </c>
      <c r="B428" s="220" t="s">
        <v>7212</v>
      </c>
      <c r="C428" s="220" t="s">
        <v>7213</v>
      </c>
      <c r="D428" s="220" t="s">
        <v>264</v>
      </c>
      <c r="E428" s="220" t="s">
        <v>5490</v>
      </c>
      <c r="F428" s="220">
        <v>120</v>
      </c>
      <c r="G428" s="220" t="s">
        <v>5620</v>
      </c>
      <c r="H428" s="220">
        <v>100</v>
      </c>
      <c r="I428" s="220" t="s">
        <v>5492</v>
      </c>
      <c r="J428" s="220">
        <v>15</v>
      </c>
      <c r="K428" s="220">
        <v>7</v>
      </c>
      <c r="L428" s="220" t="s">
        <v>5493</v>
      </c>
      <c r="M428" s="220">
        <v>0</v>
      </c>
      <c r="N428" s="221" t="s">
        <v>7214</v>
      </c>
      <c r="O428" s="230" t="s">
        <v>5627</v>
      </c>
    </row>
    <row r="429" customHeight="1" spans="1:15">
      <c r="A429" s="664" t="s">
        <v>7215</v>
      </c>
      <c r="B429" s="222" t="s">
        <v>7216</v>
      </c>
      <c r="C429" s="222" t="s">
        <v>7217</v>
      </c>
      <c r="D429" s="222" t="s">
        <v>266</v>
      </c>
      <c r="E429" s="222" t="s">
        <v>5556</v>
      </c>
      <c r="F429" s="222">
        <v>90</v>
      </c>
      <c r="G429" s="222" t="s">
        <v>5590</v>
      </c>
      <c r="H429" s="222">
        <v>100</v>
      </c>
      <c r="I429" s="222" t="s">
        <v>5492</v>
      </c>
      <c r="J429" s="222">
        <v>10</v>
      </c>
      <c r="K429" s="222">
        <v>7</v>
      </c>
      <c r="L429" s="222">
        <v>3</v>
      </c>
      <c r="M429" s="222">
        <v>0</v>
      </c>
      <c r="N429" s="223" t="s">
        <v>7218</v>
      </c>
      <c r="O429" s="222" t="s">
        <v>5687</v>
      </c>
    </row>
    <row r="430" customHeight="1" spans="1:15">
      <c r="A430" s="665" t="s">
        <v>3880</v>
      </c>
      <c r="B430" s="220" t="s">
        <v>7219</v>
      </c>
      <c r="C430" s="220" t="s">
        <v>7220</v>
      </c>
      <c r="D430" s="220" t="s">
        <v>283</v>
      </c>
      <c r="E430" s="220" t="s">
        <v>199</v>
      </c>
      <c r="F430" s="220" t="s">
        <v>5561</v>
      </c>
      <c r="G430" s="220" t="s">
        <v>5561</v>
      </c>
      <c r="H430" s="220">
        <v>100</v>
      </c>
      <c r="I430" s="220" t="s">
        <v>5492</v>
      </c>
      <c r="J430" s="220">
        <v>10</v>
      </c>
      <c r="K430" s="220">
        <v>6</v>
      </c>
      <c r="L430" s="220" t="s">
        <v>5493</v>
      </c>
      <c r="M430" s="220">
        <v>0</v>
      </c>
      <c r="N430" s="221" t="s">
        <v>7221</v>
      </c>
      <c r="O430" s="220"/>
    </row>
    <row r="431" customHeight="1" spans="1:15">
      <c r="A431" s="664" t="s">
        <v>7222</v>
      </c>
      <c r="B431" s="222" t="s">
        <v>7223</v>
      </c>
      <c r="C431" s="222" t="s">
        <v>7224</v>
      </c>
      <c r="D431" s="222" t="s">
        <v>262</v>
      </c>
      <c r="E431" s="222" t="s">
        <v>5490</v>
      </c>
      <c r="F431" s="222">
        <v>150</v>
      </c>
      <c r="G431" s="222" t="s">
        <v>5783</v>
      </c>
      <c r="H431" s="222">
        <v>90</v>
      </c>
      <c r="I431" s="222" t="s">
        <v>5665</v>
      </c>
      <c r="J431" s="222">
        <v>5</v>
      </c>
      <c r="K431" s="222">
        <v>8</v>
      </c>
      <c r="L431" s="222" t="s">
        <v>5493</v>
      </c>
      <c r="M431" s="222">
        <v>0</v>
      </c>
      <c r="N431" s="223" t="s">
        <v>7225</v>
      </c>
      <c r="O431" s="222" t="s">
        <v>5495</v>
      </c>
    </row>
    <row r="432" customHeight="1" spans="1:15">
      <c r="A432" s="665" t="s">
        <v>7226</v>
      </c>
      <c r="B432" s="220" t="s">
        <v>7227</v>
      </c>
      <c r="C432" s="220" t="s">
        <v>7228</v>
      </c>
      <c r="D432" s="220" t="s">
        <v>283</v>
      </c>
      <c r="E432" s="220" t="s">
        <v>199</v>
      </c>
      <c r="F432" s="220" t="s">
        <v>5561</v>
      </c>
      <c r="G432" s="220" t="s">
        <v>5561</v>
      </c>
      <c r="H432" s="220" t="s">
        <v>5561</v>
      </c>
      <c r="I432" s="220" t="s">
        <v>5561</v>
      </c>
      <c r="J432" s="220">
        <v>20</v>
      </c>
      <c r="K432" s="220">
        <v>6</v>
      </c>
      <c r="L432" s="220" t="s">
        <v>5562</v>
      </c>
      <c r="M432" s="220">
        <v>0</v>
      </c>
      <c r="N432" s="221" t="s">
        <v>7229</v>
      </c>
      <c r="O432" s="220"/>
    </row>
    <row r="433" customHeight="1" spans="1:15">
      <c r="A433" s="664" t="s">
        <v>7230</v>
      </c>
      <c r="B433" s="222" t="s">
        <v>7231</v>
      </c>
      <c r="C433" s="222" t="s">
        <v>7232</v>
      </c>
      <c r="D433" s="222" t="s">
        <v>270</v>
      </c>
      <c r="E433" s="222" t="s">
        <v>5490</v>
      </c>
      <c r="F433" s="222">
        <v>40</v>
      </c>
      <c r="G433" s="222" t="s">
        <v>5491</v>
      </c>
      <c r="H433" s="222">
        <v>100</v>
      </c>
      <c r="I433" s="222" t="s">
        <v>5492</v>
      </c>
      <c r="J433" s="222">
        <v>30</v>
      </c>
      <c r="K433" s="222">
        <v>5</v>
      </c>
      <c r="L433" s="222" t="s">
        <v>5493</v>
      </c>
      <c r="M433" s="222">
        <v>1</v>
      </c>
      <c r="N433" s="223" t="s">
        <v>7233</v>
      </c>
      <c r="O433" s="231" t="s">
        <v>5518</v>
      </c>
    </row>
    <row r="434" customHeight="1" spans="1:15">
      <c r="A434" s="665" t="s">
        <v>7234</v>
      </c>
      <c r="B434" s="220" t="s">
        <v>7235</v>
      </c>
      <c r="C434" s="220" t="s">
        <v>7236</v>
      </c>
      <c r="D434" s="220" t="s">
        <v>281</v>
      </c>
      <c r="E434" s="220" t="s">
        <v>5490</v>
      </c>
      <c r="F434" s="220">
        <v>60</v>
      </c>
      <c r="G434" s="220" t="s">
        <v>6557</v>
      </c>
      <c r="H434" s="220">
        <v>100</v>
      </c>
      <c r="I434" s="220" t="s">
        <v>5492</v>
      </c>
      <c r="J434" s="220">
        <v>10</v>
      </c>
      <c r="K434" s="220">
        <v>6</v>
      </c>
      <c r="L434" s="220">
        <v>3</v>
      </c>
      <c r="M434" s="220">
        <v>-4</v>
      </c>
      <c r="N434" s="221" t="s">
        <v>7237</v>
      </c>
      <c r="O434" s="220" t="s">
        <v>5495</v>
      </c>
    </row>
    <row r="435" customHeight="1" spans="1:15">
      <c r="A435" s="664" t="s">
        <v>3532</v>
      </c>
      <c r="B435" s="222" t="s">
        <v>7238</v>
      </c>
      <c r="C435" s="222" t="s">
        <v>7239</v>
      </c>
      <c r="D435" s="222" t="s">
        <v>281</v>
      </c>
      <c r="E435" s="222" t="s">
        <v>5490</v>
      </c>
      <c r="F435" s="222">
        <v>40</v>
      </c>
      <c r="G435" s="222" t="s">
        <v>5491</v>
      </c>
      <c r="H435" s="222">
        <v>100</v>
      </c>
      <c r="I435" s="222" t="s">
        <v>5492</v>
      </c>
      <c r="J435" s="222">
        <v>30</v>
      </c>
      <c r="K435" s="222">
        <v>5</v>
      </c>
      <c r="L435" s="222">
        <v>2</v>
      </c>
      <c r="M435" s="222">
        <v>1</v>
      </c>
      <c r="N435" s="223" t="s">
        <v>7240</v>
      </c>
      <c r="O435" s="222"/>
    </row>
    <row r="436" customHeight="1" spans="1:15">
      <c r="A436" s="665" t="s">
        <v>7241</v>
      </c>
      <c r="B436" s="220" t="s">
        <v>7242</v>
      </c>
      <c r="C436" s="220" t="s">
        <v>7243</v>
      </c>
      <c r="D436" s="220" t="s">
        <v>269</v>
      </c>
      <c r="E436" s="220" t="s">
        <v>5490</v>
      </c>
      <c r="F436" s="220">
        <v>70</v>
      </c>
      <c r="G436" s="220" t="s">
        <v>5639</v>
      </c>
      <c r="H436" s="220">
        <v>100</v>
      </c>
      <c r="I436" s="220" t="s">
        <v>5492</v>
      </c>
      <c r="J436" s="220">
        <v>15</v>
      </c>
      <c r="K436" s="220">
        <v>6</v>
      </c>
      <c r="L436" s="220" t="s">
        <v>5493</v>
      </c>
      <c r="M436" s="220">
        <v>0</v>
      </c>
      <c r="N436" s="221" t="s">
        <v>7244</v>
      </c>
      <c r="O436" s="230" t="s">
        <v>5570</v>
      </c>
    </row>
    <row r="437" customHeight="1" spans="1:15">
      <c r="A437" s="664" t="s">
        <v>7245</v>
      </c>
      <c r="B437" s="222" t="s">
        <v>7246</v>
      </c>
      <c r="C437" s="222" t="s">
        <v>7247</v>
      </c>
      <c r="D437" s="222" t="s">
        <v>279</v>
      </c>
      <c r="E437" s="222" t="s">
        <v>5490</v>
      </c>
      <c r="F437" s="222">
        <v>65</v>
      </c>
      <c r="G437" s="222" t="s">
        <v>5609</v>
      </c>
      <c r="H437" s="222">
        <v>95</v>
      </c>
      <c r="I437" s="222" t="s">
        <v>5568</v>
      </c>
      <c r="J437" s="222">
        <v>15</v>
      </c>
      <c r="K437" s="222">
        <v>5</v>
      </c>
      <c r="L437" s="222" t="s">
        <v>5493</v>
      </c>
      <c r="M437" s="222">
        <v>0</v>
      </c>
      <c r="N437" s="223" t="s">
        <v>7248</v>
      </c>
      <c r="O437" s="231" t="s">
        <v>5705</v>
      </c>
    </row>
    <row r="438" customHeight="1" spans="1:15">
      <c r="A438" s="665" t="s">
        <v>7249</v>
      </c>
      <c r="B438" s="220" t="s">
        <v>7250</v>
      </c>
      <c r="C438" s="220" t="s">
        <v>7251</v>
      </c>
      <c r="D438" s="220" t="s">
        <v>281</v>
      </c>
      <c r="E438" s="220" t="s">
        <v>5490</v>
      </c>
      <c r="F438" s="220">
        <v>65</v>
      </c>
      <c r="G438" s="220" t="s">
        <v>5609</v>
      </c>
      <c r="H438" s="220">
        <v>95</v>
      </c>
      <c r="I438" s="220" t="s">
        <v>5568</v>
      </c>
      <c r="J438" s="220">
        <v>15</v>
      </c>
      <c r="K438" s="220">
        <v>5</v>
      </c>
      <c r="L438" s="220" t="s">
        <v>5493</v>
      </c>
      <c r="M438" s="220">
        <v>0</v>
      </c>
      <c r="N438" s="221" t="s">
        <v>7252</v>
      </c>
      <c r="O438" s="230" t="s">
        <v>5705</v>
      </c>
    </row>
    <row r="439" customHeight="1" spans="1:15">
      <c r="A439" s="664" t="s">
        <v>7253</v>
      </c>
      <c r="B439" s="222" t="s">
        <v>7254</v>
      </c>
      <c r="C439" s="222" t="s">
        <v>7255</v>
      </c>
      <c r="D439" s="222" t="s">
        <v>276</v>
      </c>
      <c r="E439" s="222" t="s">
        <v>5490</v>
      </c>
      <c r="F439" s="222">
        <v>65</v>
      </c>
      <c r="G439" s="222" t="s">
        <v>5609</v>
      </c>
      <c r="H439" s="222">
        <v>95</v>
      </c>
      <c r="I439" s="222" t="s">
        <v>5568</v>
      </c>
      <c r="J439" s="222">
        <v>15</v>
      </c>
      <c r="K439" s="222">
        <v>5</v>
      </c>
      <c r="L439" s="222" t="s">
        <v>5493</v>
      </c>
      <c r="M439" s="222">
        <v>0</v>
      </c>
      <c r="N439" s="223" t="s">
        <v>7256</v>
      </c>
      <c r="O439" s="231" t="s">
        <v>5705</v>
      </c>
    </row>
    <row r="440" customHeight="1" spans="1:15">
      <c r="A440" s="665" t="s">
        <v>7257</v>
      </c>
      <c r="B440" s="220" t="s">
        <v>7258</v>
      </c>
      <c r="C440" s="220" t="s">
        <v>7259</v>
      </c>
      <c r="D440" s="220" t="s">
        <v>269</v>
      </c>
      <c r="E440" s="220" t="s">
        <v>5490</v>
      </c>
      <c r="F440" s="220">
        <v>40</v>
      </c>
      <c r="G440" s="220" t="s">
        <v>5491</v>
      </c>
      <c r="H440" s="220">
        <v>100</v>
      </c>
      <c r="I440" s="220" t="s">
        <v>5492</v>
      </c>
      <c r="J440" s="220">
        <v>30</v>
      </c>
      <c r="K440" s="220">
        <v>5</v>
      </c>
      <c r="L440" s="220">
        <v>2</v>
      </c>
      <c r="M440" s="220">
        <v>1</v>
      </c>
      <c r="N440" s="221" t="s">
        <v>7260</v>
      </c>
      <c r="O440" s="220" t="s">
        <v>5495</v>
      </c>
    </row>
    <row r="441" customHeight="1" spans="1:15">
      <c r="A441" s="664" t="s">
        <v>7261</v>
      </c>
      <c r="B441" s="222" t="s">
        <v>7262</v>
      </c>
      <c r="C441" s="222" t="s">
        <v>7263</v>
      </c>
      <c r="D441" s="222" t="s">
        <v>266</v>
      </c>
      <c r="E441" s="222" t="s">
        <v>5556</v>
      </c>
      <c r="F441" s="222">
        <v>65</v>
      </c>
      <c r="G441" s="222" t="s">
        <v>5609</v>
      </c>
      <c r="H441" s="222">
        <v>85</v>
      </c>
      <c r="I441" s="222" t="s">
        <v>5505</v>
      </c>
      <c r="J441" s="222">
        <v>10</v>
      </c>
      <c r="K441" s="222">
        <v>5</v>
      </c>
      <c r="L441" s="222">
        <v>3</v>
      </c>
      <c r="M441" s="222">
        <v>0</v>
      </c>
      <c r="N441" s="223" t="s">
        <v>7264</v>
      </c>
      <c r="O441" s="231" t="s">
        <v>6311</v>
      </c>
    </row>
    <row r="442" customHeight="1" spans="1:15">
      <c r="A442" s="665" t="s">
        <v>7265</v>
      </c>
      <c r="B442" s="220" t="s">
        <v>7266</v>
      </c>
      <c r="C442" s="220" t="s">
        <v>7267</v>
      </c>
      <c r="D442" s="220" t="s">
        <v>280</v>
      </c>
      <c r="E442" s="220" t="s">
        <v>5490</v>
      </c>
      <c r="F442" s="220">
        <v>70</v>
      </c>
      <c r="G442" s="220" t="s">
        <v>5639</v>
      </c>
      <c r="H442" s="220">
        <v>100</v>
      </c>
      <c r="I442" s="220" t="s">
        <v>5492</v>
      </c>
      <c r="J442" s="220">
        <v>20</v>
      </c>
      <c r="K442" s="220">
        <v>6</v>
      </c>
      <c r="L442" s="220" t="s">
        <v>5493</v>
      </c>
      <c r="M442" s="220">
        <v>0</v>
      </c>
      <c r="N442" s="221" t="s">
        <v>7268</v>
      </c>
      <c r="O442" s="220" t="s">
        <v>5835</v>
      </c>
    </row>
    <row r="443" customHeight="1" spans="1:15">
      <c r="A443" s="664" t="s">
        <v>7269</v>
      </c>
      <c r="B443" s="222" t="s">
        <v>7270</v>
      </c>
      <c r="C443" s="222" t="s">
        <v>7271</v>
      </c>
      <c r="D443" s="222" t="s">
        <v>280</v>
      </c>
      <c r="E443" s="222" t="s">
        <v>5490</v>
      </c>
      <c r="F443" s="222">
        <v>80</v>
      </c>
      <c r="G443" s="222" t="s">
        <v>5516</v>
      </c>
      <c r="H443" s="222">
        <v>90</v>
      </c>
      <c r="I443" s="222" t="s">
        <v>5665</v>
      </c>
      <c r="J443" s="222">
        <v>15</v>
      </c>
      <c r="K443" s="222">
        <v>6</v>
      </c>
      <c r="L443" s="222" t="s">
        <v>5493</v>
      </c>
      <c r="M443" s="222">
        <v>0</v>
      </c>
      <c r="N443" s="223" t="s">
        <v>7272</v>
      </c>
      <c r="O443" s="231" t="s">
        <v>5632</v>
      </c>
    </row>
    <row r="444" customHeight="1" spans="1:15">
      <c r="A444" s="665" t="s">
        <v>7273</v>
      </c>
      <c r="B444" s="220" t="s">
        <v>7274</v>
      </c>
      <c r="C444" s="220" t="s">
        <v>7275</v>
      </c>
      <c r="D444" s="220" t="s">
        <v>270</v>
      </c>
      <c r="E444" s="220" t="s">
        <v>5556</v>
      </c>
      <c r="F444" s="220">
        <v>65</v>
      </c>
      <c r="G444" s="220" t="s">
        <v>5609</v>
      </c>
      <c r="H444" s="220">
        <v>85</v>
      </c>
      <c r="I444" s="220" t="s">
        <v>5505</v>
      </c>
      <c r="J444" s="220">
        <v>10</v>
      </c>
      <c r="K444" s="220">
        <v>5</v>
      </c>
      <c r="L444" s="220">
        <v>3</v>
      </c>
      <c r="M444" s="220">
        <v>0</v>
      </c>
      <c r="N444" s="221" t="s">
        <v>7276</v>
      </c>
      <c r="O444" s="220" t="s">
        <v>5687</v>
      </c>
    </row>
    <row r="445" customHeight="1" spans="1:15">
      <c r="A445" s="664" t="s">
        <v>7277</v>
      </c>
      <c r="B445" s="222" t="s">
        <v>7278</v>
      </c>
      <c r="C445" s="222" t="s">
        <v>7279</v>
      </c>
      <c r="D445" s="222" t="s">
        <v>270</v>
      </c>
      <c r="E445" s="222" t="s">
        <v>5556</v>
      </c>
      <c r="F445" s="222">
        <v>80</v>
      </c>
      <c r="G445" s="222" t="s">
        <v>5516</v>
      </c>
      <c r="H445" s="222">
        <v>100</v>
      </c>
      <c r="I445" s="222" t="s">
        <v>5492</v>
      </c>
      <c r="J445" s="222">
        <v>10</v>
      </c>
      <c r="K445" s="222">
        <v>6</v>
      </c>
      <c r="L445" s="222">
        <v>4</v>
      </c>
      <c r="M445" s="222">
        <v>0</v>
      </c>
      <c r="N445" s="223" t="s">
        <v>7280</v>
      </c>
      <c r="O445" s="222" t="s">
        <v>5687</v>
      </c>
    </row>
    <row r="446" customHeight="1" spans="1:15">
      <c r="A446" s="665" t="s">
        <v>7281</v>
      </c>
      <c r="B446" s="220" t="s">
        <v>7282</v>
      </c>
      <c r="C446" s="220" t="s">
        <v>7283</v>
      </c>
      <c r="D446" s="220" t="s">
        <v>262</v>
      </c>
      <c r="E446" s="220" t="s">
        <v>5490</v>
      </c>
      <c r="F446" s="220">
        <v>90</v>
      </c>
      <c r="G446" s="220" t="s">
        <v>5590</v>
      </c>
      <c r="H446" s="220">
        <v>85</v>
      </c>
      <c r="I446" s="220" t="s">
        <v>5505</v>
      </c>
      <c r="J446" s="220">
        <v>20</v>
      </c>
      <c r="K446" s="220">
        <v>7</v>
      </c>
      <c r="L446" s="220" t="s">
        <v>5493</v>
      </c>
      <c r="M446" s="220">
        <v>0</v>
      </c>
      <c r="N446" s="221" t="s">
        <v>7284</v>
      </c>
      <c r="O446" s="230" t="s">
        <v>5632</v>
      </c>
    </row>
    <row r="447" customHeight="1" spans="1:15">
      <c r="A447" s="664" t="s">
        <v>7285</v>
      </c>
      <c r="B447" s="222" t="s">
        <v>7286</v>
      </c>
      <c r="C447" s="222" t="s">
        <v>7287</v>
      </c>
      <c r="D447" s="222" t="s">
        <v>264</v>
      </c>
      <c r="E447" s="222" t="s">
        <v>199</v>
      </c>
      <c r="F447" s="222" t="s">
        <v>5561</v>
      </c>
      <c r="G447" s="222" t="s">
        <v>5561</v>
      </c>
      <c r="H447" s="222" t="s">
        <v>5561</v>
      </c>
      <c r="I447" s="222" t="s">
        <v>5561</v>
      </c>
      <c r="J447" s="222">
        <v>15</v>
      </c>
      <c r="K447" s="222">
        <v>6</v>
      </c>
      <c r="L447" s="222">
        <v>4</v>
      </c>
      <c r="M447" s="222">
        <v>0</v>
      </c>
      <c r="N447" s="223" t="s">
        <v>7288</v>
      </c>
      <c r="O447" s="222"/>
    </row>
    <row r="448" customHeight="1" spans="1:15">
      <c r="A448" s="665" t="s">
        <v>7289</v>
      </c>
      <c r="B448" s="220" t="s">
        <v>7290</v>
      </c>
      <c r="C448" s="220" t="s">
        <v>7291</v>
      </c>
      <c r="D448" s="220" t="s">
        <v>280</v>
      </c>
      <c r="E448" s="220" t="s">
        <v>199</v>
      </c>
      <c r="F448" s="220" t="s">
        <v>5561</v>
      </c>
      <c r="G448" s="220" t="s">
        <v>5561</v>
      </c>
      <c r="H448" s="220" t="s">
        <v>5561</v>
      </c>
      <c r="I448" s="220" t="s">
        <v>5561</v>
      </c>
      <c r="J448" s="220">
        <v>5</v>
      </c>
      <c r="K448" s="220">
        <v>7</v>
      </c>
      <c r="L448" s="220" t="s">
        <v>6362</v>
      </c>
      <c r="M448" s="220">
        <v>-7</v>
      </c>
      <c r="N448" s="221" t="s">
        <v>7292</v>
      </c>
      <c r="O448" s="220"/>
    </row>
    <row r="449" customHeight="1" spans="1:15">
      <c r="A449" s="664" t="s">
        <v>4939</v>
      </c>
      <c r="B449" s="222" t="s">
        <v>7293</v>
      </c>
      <c r="C449" s="222" t="s">
        <v>7294</v>
      </c>
      <c r="D449" s="222" t="s">
        <v>282</v>
      </c>
      <c r="E449" s="222" t="s">
        <v>5556</v>
      </c>
      <c r="F449" s="222">
        <v>130</v>
      </c>
      <c r="G449" s="222" t="s">
        <v>6065</v>
      </c>
      <c r="H449" s="222">
        <v>90</v>
      </c>
      <c r="I449" s="222" t="s">
        <v>5665</v>
      </c>
      <c r="J449" s="222">
        <v>5</v>
      </c>
      <c r="K449" s="222">
        <v>8</v>
      </c>
      <c r="L449" s="222">
        <v>5</v>
      </c>
      <c r="M449" s="222">
        <v>0</v>
      </c>
      <c r="N449" s="223" t="s">
        <v>7295</v>
      </c>
      <c r="O449" s="222"/>
    </row>
    <row r="450" customHeight="1" spans="1:15">
      <c r="A450" s="665" t="s">
        <v>7296</v>
      </c>
      <c r="B450" s="220" t="s">
        <v>7297</v>
      </c>
      <c r="C450" s="220" t="s">
        <v>7298</v>
      </c>
      <c r="D450" s="220" t="s">
        <v>279</v>
      </c>
      <c r="E450" s="220" t="s">
        <v>5556</v>
      </c>
      <c r="F450" s="220">
        <v>80</v>
      </c>
      <c r="G450" s="220" t="s">
        <v>5516</v>
      </c>
      <c r="H450" s="220">
        <v>100</v>
      </c>
      <c r="I450" s="220" t="s">
        <v>5492</v>
      </c>
      <c r="J450" s="220">
        <v>15</v>
      </c>
      <c r="K450" s="220">
        <v>6</v>
      </c>
      <c r="L450" s="220">
        <v>4</v>
      </c>
      <c r="M450" s="220">
        <v>0</v>
      </c>
      <c r="N450" s="221" t="s">
        <v>7299</v>
      </c>
      <c r="O450" s="220" t="s">
        <v>5687</v>
      </c>
    </row>
    <row r="451" customHeight="1" spans="1:15">
      <c r="A451" s="664" t="s">
        <v>7300</v>
      </c>
      <c r="B451" s="222" t="s">
        <v>7301</v>
      </c>
      <c r="C451" s="222" t="s">
        <v>7302</v>
      </c>
      <c r="D451" s="222" t="s">
        <v>276</v>
      </c>
      <c r="E451" s="222" t="s">
        <v>5556</v>
      </c>
      <c r="F451" s="222">
        <v>80</v>
      </c>
      <c r="G451" s="222" t="s">
        <v>5516</v>
      </c>
      <c r="H451" s="222">
        <v>100</v>
      </c>
      <c r="I451" s="222" t="s">
        <v>5492</v>
      </c>
      <c r="J451" s="222">
        <v>15</v>
      </c>
      <c r="K451" s="222">
        <v>6</v>
      </c>
      <c r="L451" s="222">
        <v>4</v>
      </c>
      <c r="M451" s="222">
        <v>0</v>
      </c>
      <c r="N451" s="223" t="s">
        <v>7303</v>
      </c>
      <c r="O451" s="222" t="s">
        <v>5687</v>
      </c>
    </row>
    <row r="452" customHeight="1" spans="1:15">
      <c r="A452" s="665" t="s">
        <v>3050</v>
      </c>
      <c r="B452" s="220" t="s">
        <v>7304</v>
      </c>
      <c r="C452" s="220" t="s">
        <v>7305</v>
      </c>
      <c r="D452" s="220" t="s">
        <v>278</v>
      </c>
      <c r="E452" s="220" t="s">
        <v>5556</v>
      </c>
      <c r="F452" s="220">
        <v>130</v>
      </c>
      <c r="G452" s="220" t="s">
        <v>6065</v>
      </c>
      <c r="H452" s="220">
        <v>90</v>
      </c>
      <c r="I452" s="220" t="s">
        <v>5665</v>
      </c>
      <c r="J452" s="220">
        <v>5</v>
      </c>
      <c r="K452" s="220">
        <v>8</v>
      </c>
      <c r="L452" s="220">
        <v>4</v>
      </c>
      <c r="M452" s="220">
        <v>0</v>
      </c>
      <c r="N452" s="221" t="s">
        <v>7306</v>
      </c>
      <c r="O452" s="220"/>
    </row>
    <row r="453" customHeight="1" spans="1:15">
      <c r="A453" s="664" t="s">
        <v>7307</v>
      </c>
      <c r="B453" s="222" t="s">
        <v>7308</v>
      </c>
      <c r="C453" s="222" t="s">
        <v>7309</v>
      </c>
      <c r="D453" s="222" t="s">
        <v>278</v>
      </c>
      <c r="E453" s="222" t="s">
        <v>5490</v>
      </c>
      <c r="F453" s="222">
        <v>120</v>
      </c>
      <c r="G453" s="222" t="s">
        <v>5620</v>
      </c>
      <c r="H453" s="222">
        <v>85</v>
      </c>
      <c r="I453" s="222" t="s">
        <v>5505</v>
      </c>
      <c r="J453" s="222">
        <v>10</v>
      </c>
      <c r="K453" s="222">
        <v>8</v>
      </c>
      <c r="L453" s="222" t="s">
        <v>5493</v>
      </c>
      <c r="M453" s="222">
        <v>0</v>
      </c>
      <c r="N453" s="223" t="s">
        <v>7310</v>
      </c>
      <c r="O453" s="222" t="s">
        <v>5495</v>
      </c>
    </row>
    <row r="454" customHeight="1" spans="1:15">
      <c r="A454" s="665" t="s">
        <v>7311</v>
      </c>
      <c r="B454" s="220" t="s">
        <v>7312</v>
      </c>
      <c r="C454" s="220" t="s">
        <v>7313</v>
      </c>
      <c r="D454" s="220" t="s">
        <v>267</v>
      </c>
      <c r="E454" s="220" t="s">
        <v>5490</v>
      </c>
      <c r="F454" s="220">
        <v>150</v>
      </c>
      <c r="G454" s="220" t="s">
        <v>5783</v>
      </c>
      <c r="H454" s="220">
        <v>90</v>
      </c>
      <c r="I454" s="220" t="s">
        <v>5665</v>
      </c>
      <c r="J454" s="220">
        <v>5</v>
      </c>
      <c r="K454" s="220">
        <v>8</v>
      </c>
      <c r="L454" s="220">
        <v>6</v>
      </c>
      <c r="M454" s="220">
        <v>0</v>
      </c>
      <c r="N454" s="221" t="s">
        <v>7314</v>
      </c>
      <c r="O454" s="220" t="s">
        <v>6029</v>
      </c>
    </row>
    <row r="455" customHeight="1" spans="1:15">
      <c r="A455" s="664" t="s">
        <v>7315</v>
      </c>
      <c r="B455" s="222" t="s">
        <v>7316</v>
      </c>
      <c r="C455" s="222" t="s">
        <v>7317</v>
      </c>
      <c r="D455" s="222" t="s">
        <v>265</v>
      </c>
      <c r="E455" s="222" t="s">
        <v>5490</v>
      </c>
      <c r="F455" s="222">
        <v>70</v>
      </c>
      <c r="G455" s="222" t="s">
        <v>5639</v>
      </c>
      <c r="H455" s="222">
        <v>100</v>
      </c>
      <c r="I455" s="222" t="s">
        <v>5492</v>
      </c>
      <c r="J455" s="222">
        <v>20</v>
      </c>
      <c r="K455" s="222">
        <v>6</v>
      </c>
      <c r="L455" s="222" t="s">
        <v>5493</v>
      </c>
      <c r="M455" s="222">
        <v>0</v>
      </c>
      <c r="N455" s="223" t="s">
        <v>7318</v>
      </c>
      <c r="O455" s="231" t="s">
        <v>6781</v>
      </c>
    </row>
    <row r="456" customHeight="1" spans="1:15">
      <c r="A456" s="665" t="s">
        <v>7319</v>
      </c>
      <c r="B456" s="220" t="s">
        <v>7320</v>
      </c>
      <c r="C456" s="220" t="s">
        <v>7321</v>
      </c>
      <c r="D456" s="220" t="s">
        <v>265</v>
      </c>
      <c r="E456" s="220" t="s">
        <v>5490</v>
      </c>
      <c r="F456" s="220">
        <v>120</v>
      </c>
      <c r="G456" s="220" t="s">
        <v>5620</v>
      </c>
      <c r="H456" s="220">
        <v>80</v>
      </c>
      <c r="I456" s="220" t="s">
        <v>5753</v>
      </c>
      <c r="J456" s="220">
        <v>5</v>
      </c>
      <c r="K456" s="220">
        <v>8</v>
      </c>
      <c r="L456" s="220">
        <v>5</v>
      </c>
      <c r="M456" s="220">
        <v>0</v>
      </c>
      <c r="N456" s="221" t="s">
        <v>7322</v>
      </c>
      <c r="O456" s="220" t="s">
        <v>5687</v>
      </c>
    </row>
    <row r="457" customHeight="1" spans="1:15">
      <c r="A457" s="664" t="s">
        <v>7323</v>
      </c>
      <c r="B457" s="222" t="s">
        <v>7324</v>
      </c>
      <c r="C457" s="222" t="s">
        <v>7325</v>
      </c>
      <c r="D457" s="222" t="s">
        <v>270</v>
      </c>
      <c r="E457" s="222" t="s">
        <v>5490</v>
      </c>
      <c r="F457" s="222">
        <v>80</v>
      </c>
      <c r="G457" s="222" t="s">
        <v>5516</v>
      </c>
      <c r="H457" s="222">
        <v>100</v>
      </c>
      <c r="I457" s="222" t="s">
        <v>5492</v>
      </c>
      <c r="J457" s="222">
        <v>15</v>
      </c>
      <c r="K457" s="222">
        <v>6</v>
      </c>
      <c r="L457" s="222" t="s">
        <v>5493</v>
      </c>
      <c r="M457" s="222">
        <v>0</v>
      </c>
      <c r="N457" s="223" t="s">
        <v>7326</v>
      </c>
      <c r="O457" s="231" t="s">
        <v>5632</v>
      </c>
    </row>
    <row r="458" customHeight="1" spans="1:15">
      <c r="A458" s="665" t="s">
        <v>7327</v>
      </c>
      <c r="B458" s="220" t="s">
        <v>7328</v>
      </c>
      <c r="C458" s="220" t="s">
        <v>7329</v>
      </c>
      <c r="D458" s="220" t="s">
        <v>270</v>
      </c>
      <c r="E458" s="220" t="s">
        <v>5490</v>
      </c>
      <c r="F458" s="220">
        <v>60</v>
      </c>
      <c r="G458" s="220" t="s">
        <v>5581</v>
      </c>
      <c r="H458" s="220" t="s">
        <v>5561</v>
      </c>
      <c r="I458" s="220" t="s">
        <v>258</v>
      </c>
      <c r="J458" s="220">
        <v>20</v>
      </c>
      <c r="K458" s="220">
        <v>5</v>
      </c>
      <c r="L458" s="220">
        <v>3</v>
      </c>
      <c r="M458" s="220">
        <v>0</v>
      </c>
      <c r="N458" s="221" t="s">
        <v>7330</v>
      </c>
      <c r="O458" s="220" t="s">
        <v>6029</v>
      </c>
    </row>
    <row r="459" customHeight="1" spans="1:15">
      <c r="A459" s="664" t="s">
        <v>7331</v>
      </c>
      <c r="B459" s="222" t="s">
        <v>7332</v>
      </c>
      <c r="C459" s="222" t="s">
        <v>7333</v>
      </c>
      <c r="D459" s="222" t="s">
        <v>267</v>
      </c>
      <c r="E459" s="222" t="s">
        <v>5490</v>
      </c>
      <c r="F459" s="222">
        <v>100</v>
      </c>
      <c r="G459" s="222" t="s">
        <v>5625</v>
      </c>
      <c r="H459" s="222">
        <v>80</v>
      </c>
      <c r="I459" s="222" t="s">
        <v>5753</v>
      </c>
      <c r="J459" s="222">
        <v>5</v>
      </c>
      <c r="K459" s="222">
        <v>7</v>
      </c>
      <c r="L459" s="222">
        <v>4</v>
      </c>
      <c r="M459" s="222">
        <v>0</v>
      </c>
      <c r="N459" s="223" t="s">
        <v>7334</v>
      </c>
      <c r="O459" s="222"/>
    </row>
    <row r="460" customHeight="1" spans="1:15">
      <c r="A460" s="665" t="s">
        <v>7335</v>
      </c>
      <c r="B460" s="220" t="s">
        <v>7336</v>
      </c>
      <c r="C460" s="220" t="s">
        <v>7337</v>
      </c>
      <c r="D460" s="220" t="s">
        <v>262</v>
      </c>
      <c r="E460" s="220" t="s">
        <v>199</v>
      </c>
      <c r="F460" s="220" t="s">
        <v>5561</v>
      </c>
      <c r="G460" s="220" t="s">
        <v>5561</v>
      </c>
      <c r="H460" s="220">
        <v>100</v>
      </c>
      <c r="I460" s="220" t="s">
        <v>5492</v>
      </c>
      <c r="J460" s="220">
        <v>20</v>
      </c>
      <c r="K460" s="220">
        <v>5</v>
      </c>
      <c r="L460" s="220">
        <v>5</v>
      </c>
      <c r="M460" s="220">
        <v>0</v>
      </c>
      <c r="N460" s="221" t="s">
        <v>7338</v>
      </c>
      <c r="O460" s="220"/>
    </row>
    <row r="461" customHeight="1" spans="1:15">
      <c r="A461" s="664" t="s">
        <v>7339</v>
      </c>
      <c r="B461" s="222" t="s">
        <v>7340</v>
      </c>
      <c r="C461" s="222" t="s">
        <v>7341</v>
      </c>
      <c r="D461" s="222" t="s">
        <v>267</v>
      </c>
      <c r="E461" s="222" t="s">
        <v>199</v>
      </c>
      <c r="F461" s="222" t="s">
        <v>5561</v>
      </c>
      <c r="G461" s="222" t="s">
        <v>5561</v>
      </c>
      <c r="H461" s="222" t="s">
        <v>5561</v>
      </c>
      <c r="I461" s="222" t="s">
        <v>5561</v>
      </c>
      <c r="J461" s="222">
        <v>20</v>
      </c>
      <c r="K461" s="222">
        <v>6</v>
      </c>
      <c r="L461" s="222">
        <v>4</v>
      </c>
      <c r="M461" s="222">
        <v>0</v>
      </c>
      <c r="N461" s="223" t="s">
        <v>7342</v>
      </c>
      <c r="O461" s="222"/>
    </row>
    <row r="462" customHeight="1" spans="1:15">
      <c r="A462" s="665" t="s">
        <v>7343</v>
      </c>
      <c r="B462" s="220" t="s">
        <v>7344</v>
      </c>
      <c r="C462" s="220" t="s">
        <v>7345</v>
      </c>
      <c r="D462" s="220" t="s">
        <v>278</v>
      </c>
      <c r="E462" s="220" t="s">
        <v>5556</v>
      </c>
      <c r="F462" s="220" t="s">
        <v>199</v>
      </c>
      <c r="G462" s="220" t="s">
        <v>5802</v>
      </c>
      <c r="H462" s="220">
        <v>100</v>
      </c>
      <c r="I462" s="220" t="s">
        <v>5492</v>
      </c>
      <c r="J462" s="220">
        <v>20</v>
      </c>
      <c r="K462" s="220">
        <v>6</v>
      </c>
      <c r="L462" s="220">
        <v>4</v>
      </c>
      <c r="M462" s="220">
        <v>0</v>
      </c>
      <c r="N462" s="221" t="s">
        <v>7346</v>
      </c>
      <c r="O462" s="220" t="s">
        <v>5495</v>
      </c>
    </row>
    <row r="463" customHeight="1" spans="1:15">
      <c r="A463" s="664" t="s">
        <v>7347</v>
      </c>
      <c r="B463" s="222" t="s">
        <v>7348</v>
      </c>
      <c r="C463" s="222" t="s">
        <v>7349</v>
      </c>
      <c r="D463" s="222" t="s">
        <v>264</v>
      </c>
      <c r="E463" s="222" t="s">
        <v>5556</v>
      </c>
      <c r="F463" s="222">
        <v>65</v>
      </c>
      <c r="G463" s="222" t="s">
        <v>5609</v>
      </c>
      <c r="H463" s="222">
        <v>100</v>
      </c>
      <c r="I463" s="222" t="s">
        <v>5492</v>
      </c>
      <c r="J463" s="222">
        <v>20</v>
      </c>
      <c r="K463" s="222">
        <v>5</v>
      </c>
      <c r="L463" s="222">
        <v>2</v>
      </c>
      <c r="M463" s="222">
        <v>0</v>
      </c>
      <c r="N463" s="223" t="s">
        <v>7350</v>
      </c>
      <c r="O463" s="231" t="s">
        <v>6246</v>
      </c>
    </row>
    <row r="464" customHeight="1" spans="1:15">
      <c r="A464" s="665" t="s">
        <v>7351</v>
      </c>
      <c r="B464" s="220" t="s">
        <v>7352</v>
      </c>
      <c r="C464" s="220" t="s">
        <v>7353</v>
      </c>
      <c r="D464" s="220" t="s">
        <v>262</v>
      </c>
      <c r="E464" s="220" t="s">
        <v>5556</v>
      </c>
      <c r="F464" s="220">
        <v>100</v>
      </c>
      <c r="G464" s="220" t="s">
        <v>5625</v>
      </c>
      <c r="H464" s="220">
        <v>100</v>
      </c>
      <c r="I464" s="220" t="s">
        <v>5492</v>
      </c>
      <c r="J464" s="220">
        <v>10</v>
      </c>
      <c r="K464" s="220">
        <v>7</v>
      </c>
      <c r="L464" s="220" t="s">
        <v>7354</v>
      </c>
      <c r="M464" s="220">
        <v>0</v>
      </c>
      <c r="N464" s="221" t="s">
        <v>7355</v>
      </c>
      <c r="O464" s="220"/>
    </row>
    <row r="465" customHeight="1" spans="1:15">
      <c r="A465" s="664" t="s">
        <v>3909</v>
      </c>
      <c r="B465" s="222" t="s">
        <v>7356</v>
      </c>
      <c r="C465" s="222" t="s">
        <v>7357</v>
      </c>
      <c r="D465" s="222" t="s">
        <v>268</v>
      </c>
      <c r="E465" s="222" t="s">
        <v>5490</v>
      </c>
      <c r="F465" s="222">
        <v>60</v>
      </c>
      <c r="G465" s="222" t="s">
        <v>5581</v>
      </c>
      <c r="H465" s="222">
        <v>100</v>
      </c>
      <c r="I465" s="222" t="s">
        <v>5492</v>
      </c>
      <c r="J465" s="222">
        <v>20</v>
      </c>
      <c r="K465" s="222">
        <v>5</v>
      </c>
      <c r="L465" s="222" t="s">
        <v>5493</v>
      </c>
      <c r="M465" s="222">
        <v>0</v>
      </c>
      <c r="N465" s="223" t="s">
        <v>7358</v>
      </c>
      <c r="O465" s="222" t="s">
        <v>5495</v>
      </c>
    </row>
    <row r="466" customHeight="1" spans="1:15">
      <c r="A466" s="665" t="s">
        <v>7359</v>
      </c>
      <c r="B466" s="220" t="s">
        <v>7360</v>
      </c>
      <c r="C466" s="220" t="s">
        <v>7361</v>
      </c>
      <c r="D466" s="220" t="s">
        <v>279</v>
      </c>
      <c r="E466" s="220" t="s">
        <v>5556</v>
      </c>
      <c r="F466" s="220">
        <v>50</v>
      </c>
      <c r="G466" s="220" t="s">
        <v>5499</v>
      </c>
      <c r="H466" s="220">
        <v>90</v>
      </c>
      <c r="I466" s="220" t="s">
        <v>5665</v>
      </c>
      <c r="J466" s="220">
        <v>10</v>
      </c>
      <c r="K466" s="220">
        <v>5</v>
      </c>
      <c r="L466" s="220">
        <v>3</v>
      </c>
      <c r="M466" s="220">
        <v>0</v>
      </c>
      <c r="N466" s="221" t="s">
        <v>7362</v>
      </c>
      <c r="O466" s="220" t="s">
        <v>5687</v>
      </c>
    </row>
    <row r="467" customHeight="1" spans="1:15">
      <c r="A467" s="664" t="s">
        <v>7363</v>
      </c>
      <c r="B467" s="222" t="s">
        <v>7364</v>
      </c>
      <c r="C467" s="222" t="s">
        <v>7365</v>
      </c>
      <c r="D467" s="222" t="s">
        <v>278</v>
      </c>
      <c r="E467" s="222" t="s">
        <v>5490</v>
      </c>
      <c r="F467" s="222">
        <v>120</v>
      </c>
      <c r="G467" s="222" t="s">
        <v>5620</v>
      </c>
      <c r="H467" s="222">
        <v>100</v>
      </c>
      <c r="I467" s="222" t="s">
        <v>5492</v>
      </c>
      <c r="J467" s="222">
        <v>15</v>
      </c>
      <c r="K467" s="222">
        <v>7</v>
      </c>
      <c r="L467" s="222" t="s">
        <v>5493</v>
      </c>
      <c r="M467" s="222">
        <v>0</v>
      </c>
      <c r="N467" s="223" t="s">
        <v>7366</v>
      </c>
      <c r="O467" s="231" t="s">
        <v>5627</v>
      </c>
    </row>
    <row r="468" customHeight="1" spans="1:15">
      <c r="A468" s="665" t="s">
        <v>7367</v>
      </c>
      <c r="B468" s="220" t="s">
        <v>7368</v>
      </c>
      <c r="C468" s="220" t="s">
        <v>7369</v>
      </c>
      <c r="D468" s="220" t="s">
        <v>277</v>
      </c>
      <c r="E468" s="220" t="s">
        <v>5490</v>
      </c>
      <c r="F468" s="220">
        <v>40</v>
      </c>
      <c r="G468" s="220" t="s">
        <v>5491</v>
      </c>
      <c r="H468" s="220">
        <v>100</v>
      </c>
      <c r="I468" s="220" t="s">
        <v>5492</v>
      </c>
      <c r="J468" s="220">
        <v>20</v>
      </c>
      <c r="K468" s="220">
        <v>5</v>
      </c>
      <c r="L468" s="220" t="s">
        <v>5493</v>
      </c>
      <c r="M468" s="220">
        <v>1</v>
      </c>
      <c r="N468" s="221" t="s">
        <v>7370</v>
      </c>
      <c r="O468" s="220" t="s">
        <v>5495</v>
      </c>
    </row>
    <row r="469" customHeight="1" spans="1:15">
      <c r="A469" s="664" t="s">
        <v>7371</v>
      </c>
      <c r="B469" s="222" t="s">
        <v>7372</v>
      </c>
      <c r="C469" s="222" t="s">
        <v>7373</v>
      </c>
      <c r="D469" s="222" t="s">
        <v>268</v>
      </c>
      <c r="E469" s="222" t="s">
        <v>5490</v>
      </c>
      <c r="F469" s="222">
        <v>90</v>
      </c>
      <c r="G469" s="222" t="s">
        <v>5590</v>
      </c>
      <c r="H469" s="222">
        <v>100</v>
      </c>
      <c r="I469" s="222" t="s">
        <v>5492</v>
      </c>
      <c r="J469" s="222">
        <v>15</v>
      </c>
      <c r="K469" s="222">
        <v>6</v>
      </c>
      <c r="L469" s="222">
        <v>4</v>
      </c>
      <c r="M469" s="222">
        <v>0</v>
      </c>
      <c r="N469" s="223" t="s">
        <v>7374</v>
      </c>
      <c r="O469" s="222"/>
    </row>
    <row r="470" customHeight="1" spans="1:15">
      <c r="A470" s="665" t="s">
        <v>7375</v>
      </c>
      <c r="B470" s="220" t="s">
        <v>7376</v>
      </c>
      <c r="C470" s="220" t="s">
        <v>7377</v>
      </c>
      <c r="D470" s="220" t="s">
        <v>268</v>
      </c>
      <c r="E470" s="220" t="s">
        <v>199</v>
      </c>
      <c r="F470" s="220" t="s">
        <v>5561</v>
      </c>
      <c r="G470" s="220" t="s">
        <v>5561</v>
      </c>
      <c r="H470" s="220" t="s">
        <v>5561</v>
      </c>
      <c r="I470" s="220" t="s">
        <v>5561</v>
      </c>
      <c r="J470" s="220">
        <v>10</v>
      </c>
      <c r="K470" s="220">
        <v>6</v>
      </c>
      <c r="L470" s="220" t="s">
        <v>5562</v>
      </c>
      <c r="M470" s="220">
        <v>0</v>
      </c>
      <c r="N470" s="221" t="s">
        <v>7378</v>
      </c>
      <c r="O470" s="220"/>
    </row>
    <row r="471" customHeight="1" spans="1:15">
      <c r="A471" s="664" t="s">
        <v>7379</v>
      </c>
      <c r="B471" s="222" t="s">
        <v>7380</v>
      </c>
      <c r="C471" s="222" t="s">
        <v>7381</v>
      </c>
      <c r="D471" s="222" t="s">
        <v>268</v>
      </c>
      <c r="E471" s="222" t="s">
        <v>199</v>
      </c>
      <c r="F471" s="222" t="s">
        <v>5561</v>
      </c>
      <c r="G471" s="222" t="s">
        <v>5625</v>
      </c>
      <c r="H471" s="222" t="s">
        <v>5561</v>
      </c>
      <c r="I471" s="222" t="s">
        <v>5561</v>
      </c>
      <c r="J471" s="222">
        <v>10</v>
      </c>
      <c r="K471" s="222">
        <v>6</v>
      </c>
      <c r="L471" s="222" t="s">
        <v>5562</v>
      </c>
      <c r="M471" s="222">
        <v>0</v>
      </c>
      <c r="N471" s="223" t="s">
        <v>7382</v>
      </c>
      <c r="O471" s="222" t="s">
        <v>5960</v>
      </c>
    </row>
    <row r="472" customHeight="1" spans="1:15">
      <c r="A472" s="665" t="s">
        <v>2213</v>
      </c>
      <c r="B472" s="220" t="s">
        <v>7383</v>
      </c>
      <c r="C472" s="220" t="s">
        <v>7384</v>
      </c>
      <c r="D472" s="220" t="s">
        <v>267</v>
      </c>
      <c r="E472" s="220" t="s">
        <v>5490</v>
      </c>
      <c r="F472" s="220">
        <v>150</v>
      </c>
      <c r="G472" s="220" t="s">
        <v>5783</v>
      </c>
      <c r="H472" s="220">
        <v>80</v>
      </c>
      <c r="I472" s="220" t="s">
        <v>5753</v>
      </c>
      <c r="J472" s="220">
        <v>5</v>
      </c>
      <c r="K472" s="220">
        <v>8</v>
      </c>
      <c r="L472" s="220" t="s">
        <v>5493</v>
      </c>
      <c r="M472" s="220">
        <v>0</v>
      </c>
      <c r="N472" s="221" t="s">
        <v>7385</v>
      </c>
      <c r="O472" s="230" t="s">
        <v>5627</v>
      </c>
    </row>
    <row r="473" customHeight="1" spans="1:15">
      <c r="A473" s="664" t="s">
        <v>7386</v>
      </c>
      <c r="B473" s="222" t="s">
        <v>7387</v>
      </c>
      <c r="C473" s="222" t="s">
        <v>7388</v>
      </c>
      <c r="D473" s="222" t="s">
        <v>262</v>
      </c>
      <c r="E473" s="222" t="s">
        <v>5490</v>
      </c>
      <c r="F473" s="222">
        <v>35</v>
      </c>
      <c r="G473" s="222" t="s">
        <v>5615</v>
      </c>
      <c r="H473" s="222">
        <v>90</v>
      </c>
      <c r="I473" s="222" t="s">
        <v>5665</v>
      </c>
      <c r="J473" s="222">
        <v>10</v>
      </c>
      <c r="K473" s="222">
        <v>6</v>
      </c>
      <c r="L473" s="222" t="s">
        <v>5493</v>
      </c>
      <c r="M473" s="222">
        <v>0</v>
      </c>
      <c r="N473" s="223" t="s">
        <v>7389</v>
      </c>
      <c r="O473" s="231" t="s">
        <v>5507</v>
      </c>
    </row>
    <row r="474" customHeight="1" spans="1:15">
      <c r="A474" s="665" t="s">
        <v>7390</v>
      </c>
      <c r="B474" s="220" t="s">
        <v>7391</v>
      </c>
      <c r="C474" s="220" t="s">
        <v>7392</v>
      </c>
      <c r="D474" s="220" t="s">
        <v>282</v>
      </c>
      <c r="E474" s="220" t="s">
        <v>5556</v>
      </c>
      <c r="F474" s="220">
        <v>150</v>
      </c>
      <c r="G474" s="220" t="s">
        <v>5783</v>
      </c>
      <c r="H474" s="220">
        <v>90</v>
      </c>
      <c r="I474" s="220" t="s">
        <v>5665</v>
      </c>
      <c r="J474" s="220">
        <v>5</v>
      </c>
      <c r="K474" s="220">
        <v>8</v>
      </c>
      <c r="L474" s="220">
        <v>7</v>
      </c>
      <c r="M474" s="220">
        <v>0</v>
      </c>
      <c r="N474" s="221" t="s">
        <v>7393</v>
      </c>
      <c r="O474" s="220"/>
    </row>
    <row r="475" customHeight="1" spans="1:15">
      <c r="A475" s="664" t="s">
        <v>7394</v>
      </c>
      <c r="B475" s="222" t="s">
        <v>7395</v>
      </c>
      <c r="C475" s="222" t="s">
        <v>7396</v>
      </c>
      <c r="D475" s="222" t="s">
        <v>282</v>
      </c>
      <c r="E475" s="222" t="s">
        <v>5556</v>
      </c>
      <c r="F475" s="222">
        <v>100</v>
      </c>
      <c r="G475" s="222" t="s">
        <v>5625</v>
      </c>
      <c r="H475" s="222">
        <v>95</v>
      </c>
      <c r="I475" s="222" t="s">
        <v>5568</v>
      </c>
      <c r="J475" s="222">
        <v>5</v>
      </c>
      <c r="K475" s="222">
        <v>8</v>
      </c>
      <c r="L475" s="222">
        <v>7</v>
      </c>
      <c r="M475" s="222">
        <v>0</v>
      </c>
      <c r="N475" s="223" t="s">
        <v>7397</v>
      </c>
      <c r="O475" s="222"/>
    </row>
    <row r="476" customHeight="1" spans="1:15">
      <c r="A476" s="665" t="s">
        <v>7398</v>
      </c>
      <c r="B476" s="220" t="s">
        <v>7399</v>
      </c>
      <c r="C476" s="220" t="s">
        <v>7400</v>
      </c>
      <c r="D476" s="220" t="s">
        <v>280</v>
      </c>
      <c r="E476" s="220" t="s">
        <v>199</v>
      </c>
      <c r="F476" s="220" t="s">
        <v>5561</v>
      </c>
      <c r="G476" s="220" t="s">
        <v>5561</v>
      </c>
      <c r="H476" s="220" t="s">
        <v>5561</v>
      </c>
      <c r="I476" s="220" t="s">
        <v>5561</v>
      </c>
      <c r="J476" s="220">
        <v>10</v>
      </c>
      <c r="K476" s="220">
        <v>7</v>
      </c>
      <c r="L476" s="220" t="s">
        <v>5562</v>
      </c>
      <c r="M476" s="220">
        <v>0</v>
      </c>
      <c r="N476" s="221" t="s">
        <v>7401</v>
      </c>
      <c r="O476" s="230" t="s">
        <v>7402</v>
      </c>
    </row>
    <row r="477" customHeight="1" spans="1:15">
      <c r="A477" s="664" t="s">
        <v>7403</v>
      </c>
      <c r="B477" s="222" t="s">
        <v>7404</v>
      </c>
      <c r="C477" s="222" t="s">
        <v>7405</v>
      </c>
      <c r="D477" s="222" t="s">
        <v>262</v>
      </c>
      <c r="E477" s="222" t="s">
        <v>5490</v>
      </c>
      <c r="F477" s="222" t="s">
        <v>199</v>
      </c>
      <c r="G477" s="222" t="s">
        <v>5802</v>
      </c>
      <c r="H477" s="222">
        <v>100</v>
      </c>
      <c r="I477" s="222" t="s">
        <v>5492</v>
      </c>
      <c r="J477" s="222">
        <v>5</v>
      </c>
      <c r="K477" s="222">
        <v>8</v>
      </c>
      <c r="L477" s="222" t="s">
        <v>5493</v>
      </c>
      <c r="M477" s="222">
        <v>0</v>
      </c>
      <c r="N477" s="223" t="s">
        <v>7406</v>
      </c>
      <c r="O477" s="222" t="s">
        <v>5495</v>
      </c>
    </row>
    <row r="478" customHeight="1" spans="1:15">
      <c r="A478" s="665" t="s">
        <v>7407</v>
      </c>
      <c r="B478" s="220" t="s">
        <v>7408</v>
      </c>
      <c r="C478" s="220" t="s">
        <v>7409</v>
      </c>
      <c r="D478" s="220" t="s">
        <v>276</v>
      </c>
      <c r="E478" s="220" t="s">
        <v>5556</v>
      </c>
      <c r="F478" s="220">
        <v>100</v>
      </c>
      <c r="G478" s="220" t="s">
        <v>5625</v>
      </c>
      <c r="H478" s="220">
        <v>75</v>
      </c>
      <c r="I478" s="220" t="s">
        <v>5599</v>
      </c>
      <c r="J478" s="220">
        <v>5</v>
      </c>
      <c r="K478" s="220">
        <v>8</v>
      </c>
      <c r="L478" s="220">
        <v>4</v>
      </c>
      <c r="M478" s="220">
        <v>0</v>
      </c>
      <c r="N478" s="221" t="s">
        <v>7410</v>
      </c>
      <c r="O478" s="220"/>
    </row>
    <row r="479" customHeight="1" spans="1:15">
      <c r="A479" s="664" t="s">
        <v>7411</v>
      </c>
      <c r="B479" s="222" t="s">
        <v>7412</v>
      </c>
      <c r="C479" s="222" t="s">
        <v>7413</v>
      </c>
      <c r="D479" s="222" t="s">
        <v>283</v>
      </c>
      <c r="E479" s="222" t="s">
        <v>199</v>
      </c>
      <c r="F479" s="222" t="s">
        <v>5561</v>
      </c>
      <c r="G479" s="222" t="s">
        <v>5561</v>
      </c>
      <c r="H479" s="222">
        <v>50</v>
      </c>
      <c r="I479" s="222" t="s">
        <v>6326</v>
      </c>
      <c r="J479" s="222">
        <v>10</v>
      </c>
      <c r="K479" s="222">
        <v>7</v>
      </c>
      <c r="L479" s="222">
        <v>5</v>
      </c>
      <c r="M479" s="222">
        <v>0</v>
      </c>
      <c r="N479" s="223" t="s">
        <v>7414</v>
      </c>
      <c r="O479" s="222"/>
    </row>
    <row r="480" customHeight="1" spans="1:15">
      <c r="A480" s="665" t="s">
        <v>7415</v>
      </c>
      <c r="B480" s="220" t="s">
        <v>7416</v>
      </c>
      <c r="C480" s="220" t="s">
        <v>7417</v>
      </c>
      <c r="D480" s="220" t="s">
        <v>278</v>
      </c>
      <c r="E480" s="220" t="s">
        <v>5556</v>
      </c>
      <c r="F480" s="220">
        <v>120</v>
      </c>
      <c r="G480" s="220" t="s">
        <v>5620</v>
      </c>
      <c r="H480" s="220">
        <v>85</v>
      </c>
      <c r="I480" s="220" t="s">
        <v>5505</v>
      </c>
      <c r="J480" s="220">
        <v>5</v>
      </c>
      <c r="K480" s="220">
        <v>8</v>
      </c>
      <c r="L480" s="220" t="s">
        <v>5562</v>
      </c>
      <c r="M480" s="220">
        <v>0</v>
      </c>
      <c r="N480" s="221" t="s">
        <v>7418</v>
      </c>
      <c r="O480" s="220" t="s">
        <v>5687</v>
      </c>
    </row>
    <row r="481" customHeight="1" spans="1:15">
      <c r="A481" s="664" t="s">
        <v>7419</v>
      </c>
      <c r="B481" s="222" t="s">
        <v>7420</v>
      </c>
      <c r="C481" s="222" t="s">
        <v>7421</v>
      </c>
      <c r="D481" s="222" t="s">
        <v>269</v>
      </c>
      <c r="E481" s="222" t="s">
        <v>5556</v>
      </c>
      <c r="F481" s="222">
        <v>60</v>
      </c>
      <c r="G481" s="222" t="s">
        <v>5581</v>
      </c>
      <c r="H481" s="222">
        <v>100</v>
      </c>
      <c r="I481" s="222" t="s">
        <v>5492</v>
      </c>
      <c r="J481" s="222">
        <v>5</v>
      </c>
      <c r="K481" s="222">
        <v>6</v>
      </c>
      <c r="L481" s="222">
        <v>3</v>
      </c>
      <c r="M481" s="222">
        <v>0</v>
      </c>
      <c r="N481" s="223" t="s">
        <v>7422</v>
      </c>
      <c r="O481" s="222" t="s">
        <v>5687</v>
      </c>
    </row>
    <row r="482" customHeight="1" spans="1:15">
      <c r="A482" s="665" t="s">
        <v>7423</v>
      </c>
      <c r="B482" s="220" t="s">
        <v>7424</v>
      </c>
      <c r="C482" s="220" t="s">
        <v>7425</v>
      </c>
      <c r="D482" s="220" t="s">
        <v>269</v>
      </c>
      <c r="E482" s="220" t="s">
        <v>5490</v>
      </c>
      <c r="F482" s="220">
        <v>120</v>
      </c>
      <c r="G482" s="220" t="s">
        <v>5620</v>
      </c>
      <c r="H482" s="220">
        <v>100</v>
      </c>
      <c r="I482" s="220" t="s">
        <v>5492</v>
      </c>
      <c r="J482" s="220">
        <v>5</v>
      </c>
      <c r="K482" s="220">
        <v>7</v>
      </c>
      <c r="L482" s="220" t="s">
        <v>5493</v>
      </c>
      <c r="M482" s="220">
        <v>0</v>
      </c>
      <c r="N482" s="221" t="s">
        <v>7426</v>
      </c>
      <c r="O482" s="230" t="s">
        <v>7427</v>
      </c>
    </row>
    <row r="483" customHeight="1" spans="1:15">
      <c r="A483" s="664" t="s">
        <v>7428</v>
      </c>
      <c r="B483" s="222" t="s">
        <v>7429</v>
      </c>
      <c r="C483" s="222" t="s">
        <v>7430</v>
      </c>
      <c r="D483" s="222" t="s">
        <v>283</v>
      </c>
      <c r="E483" s="222" t="s">
        <v>199</v>
      </c>
      <c r="F483" s="222" t="s">
        <v>5561</v>
      </c>
      <c r="G483" s="222" t="s">
        <v>5561</v>
      </c>
      <c r="H483" s="222" t="s">
        <v>5561</v>
      </c>
      <c r="I483" s="222" t="s">
        <v>5561</v>
      </c>
      <c r="J483" s="222">
        <v>15</v>
      </c>
      <c r="K483" s="222">
        <v>5</v>
      </c>
      <c r="L483" s="222" t="s">
        <v>5562</v>
      </c>
      <c r="M483" s="222">
        <v>0</v>
      </c>
      <c r="N483" s="223" t="s">
        <v>7431</v>
      </c>
      <c r="O483" s="222"/>
    </row>
    <row r="484" customHeight="1" spans="1:15">
      <c r="A484" s="665" t="s">
        <v>2077</v>
      </c>
      <c r="B484" s="220" t="s">
        <v>7432</v>
      </c>
      <c r="C484" s="220" t="s">
        <v>7433</v>
      </c>
      <c r="D484" s="220" t="s">
        <v>267</v>
      </c>
      <c r="E484" s="220" t="s">
        <v>199</v>
      </c>
      <c r="F484" s="220" t="s">
        <v>5561</v>
      </c>
      <c r="G484" s="220" t="s">
        <v>5561</v>
      </c>
      <c r="H484" s="220" t="s">
        <v>5561</v>
      </c>
      <c r="I484" s="220" t="s">
        <v>5561</v>
      </c>
      <c r="J484" s="220">
        <v>10</v>
      </c>
      <c r="K484" s="220">
        <v>6</v>
      </c>
      <c r="L484" s="220" t="s">
        <v>5493</v>
      </c>
      <c r="M484" s="220">
        <v>3</v>
      </c>
      <c r="N484" s="221" t="s">
        <v>7434</v>
      </c>
      <c r="O484" s="220" t="s">
        <v>6285</v>
      </c>
    </row>
    <row r="485" customHeight="1" spans="1:15">
      <c r="A485" s="664" t="s">
        <v>7435</v>
      </c>
      <c r="B485" s="222" t="s">
        <v>7436</v>
      </c>
      <c r="C485" s="222" t="s">
        <v>7437</v>
      </c>
      <c r="D485" s="222" t="s">
        <v>280</v>
      </c>
      <c r="E485" s="222" t="s">
        <v>199</v>
      </c>
      <c r="F485" s="222" t="s">
        <v>5561</v>
      </c>
      <c r="G485" s="222" t="s">
        <v>5561</v>
      </c>
      <c r="H485" s="222" t="s">
        <v>5561</v>
      </c>
      <c r="I485" s="222" t="s">
        <v>5561</v>
      </c>
      <c r="J485" s="222">
        <v>10</v>
      </c>
      <c r="K485" s="222">
        <v>6</v>
      </c>
      <c r="L485" s="222">
        <v>4</v>
      </c>
      <c r="M485" s="222">
        <v>0</v>
      </c>
      <c r="N485" s="223" t="s">
        <v>7438</v>
      </c>
      <c r="O485" s="222"/>
    </row>
    <row r="486" customHeight="1" spans="1:15">
      <c r="A486" s="665" t="s">
        <v>7439</v>
      </c>
      <c r="B486" s="220" t="s">
        <v>7440</v>
      </c>
      <c r="C486" s="220" t="s">
        <v>7441</v>
      </c>
      <c r="D486" s="220" t="s">
        <v>280</v>
      </c>
      <c r="E486" s="220" t="s">
        <v>199</v>
      </c>
      <c r="F486" s="220" t="s">
        <v>5561</v>
      </c>
      <c r="G486" s="220" t="s">
        <v>5561</v>
      </c>
      <c r="H486" s="220" t="s">
        <v>5561</v>
      </c>
      <c r="I486" s="220" t="s">
        <v>5561</v>
      </c>
      <c r="J486" s="220">
        <v>10</v>
      </c>
      <c r="K486" s="220">
        <v>6</v>
      </c>
      <c r="L486" s="220">
        <v>4</v>
      </c>
      <c r="M486" s="220">
        <v>0</v>
      </c>
      <c r="N486" s="221" t="s">
        <v>7442</v>
      </c>
      <c r="O486" s="220"/>
    </row>
    <row r="487" customHeight="1" spans="1:15">
      <c r="A487" s="664" t="s">
        <v>7443</v>
      </c>
      <c r="B487" s="222" t="s">
        <v>7444</v>
      </c>
      <c r="C487" s="222" t="s">
        <v>7445</v>
      </c>
      <c r="D487" s="222" t="s">
        <v>280</v>
      </c>
      <c r="E487" s="222" t="s">
        <v>199</v>
      </c>
      <c r="F487" s="222" t="s">
        <v>5561</v>
      </c>
      <c r="G487" s="222" t="s">
        <v>5561</v>
      </c>
      <c r="H487" s="222" t="s">
        <v>5561</v>
      </c>
      <c r="I487" s="222" t="s">
        <v>5561</v>
      </c>
      <c r="J487" s="222">
        <v>10</v>
      </c>
      <c r="K487" s="222">
        <v>7</v>
      </c>
      <c r="L487" s="222" t="s">
        <v>6362</v>
      </c>
      <c r="M487" s="222">
        <v>0</v>
      </c>
      <c r="N487" s="223" t="s">
        <v>7446</v>
      </c>
      <c r="O487" s="222"/>
    </row>
    <row r="488" customHeight="1" spans="1:15">
      <c r="A488" s="665" t="s">
        <v>7447</v>
      </c>
      <c r="B488" s="220" t="s">
        <v>7448</v>
      </c>
      <c r="C488" s="220" t="s">
        <v>7449</v>
      </c>
      <c r="D488" s="220" t="s">
        <v>280</v>
      </c>
      <c r="E488" s="220" t="s">
        <v>5556</v>
      </c>
      <c r="F488" s="220">
        <v>80</v>
      </c>
      <c r="G488" s="220" t="s">
        <v>5516</v>
      </c>
      <c r="H488" s="220">
        <v>100</v>
      </c>
      <c r="I488" s="220" t="s">
        <v>5492</v>
      </c>
      <c r="J488" s="220">
        <v>10</v>
      </c>
      <c r="K488" s="220">
        <v>7</v>
      </c>
      <c r="L488" s="220">
        <v>4</v>
      </c>
      <c r="M488" s="220">
        <v>0</v>
      </c>
      <c r="N488" s="221" t="s">
        <v>7450</v>
      </c>
      <c r="O488" s="220"/>
    </row>
    <row r="489" customHeight="1" spans="1:15">
      <c r="A489" s="664" t="s">
        <v>7451</v>
      </c>
      <c r="B489" s="222" t="s">
        <v>7452</v>
      </c>
      <c r="C489" s="222" t="s">
        <v>7453</v>
      </c>
      <c r="D489" s="222" t="s">
        <v>265</v>
      </c>
      <c r="E489" s="222" t="s">
        <v>5556</v>
      </c>
      <c r="F489" s="222">
        <v>65</v>
      </c>
      <c r="G489" s="222" t="s">
        <v>6684</v>
      </c>
      <c r="H489" s="222">
        <v>100</v>
      </c>
      <c r="I489" s="222" t="s">
        <v>5492</v>
      </c>
      <c r="J489" s="222">
        <v>10</v>
      </c>
      <c r="K489" s="222">
        <v>6</v>
      </c>
      <c r="L489" s="222">
        <v>3</v>
      </c>
      <c r="M489" s="222">
        <v>0</v>
      </c>
      <c r="N489" s="223" t="s">
        <v>7454</v>
      </c>
      <c r="O489" s="222"/>
    </row>
    <row r="490" customHeight="1" spans="1:15">
      <c r="A490" s="665" t="s">
        <v>7455</v>
      </c>
      <c r="B490" s="220" t="s">
        <v>7456</v>
      </c>
      <c r="C490" s="220" t="s">
        <v>7457</v>
      </c>
      <c r="D490" s="220" t="s">
        <v>270</v>
      </c>
      <c r="E490" s="220" t="s">
        <v>199</v>
      </c>
      <c r="F490" s="220" t="s">
        <v>5561</v>
      </c>
      <c r="G490" s="220" t="s">
        <v>5561</v>
      </c>
      <c r="H490" s="220" t="s">
        <v>5561</v>
      </c>
      <c r="I490" s="220" t="s">
        <v>5561</v>
      </c>
      <c r="J490" s="220">
        <v>15</v>
      </c>
      <c r="K490" s="220">
        <v>6</v>
      </c>
      <c r="L490" s="220" t="s">
        <v>5562</v>
      </c>
      <c r="M490" s="220">
        <v>0</v>
      </c>
      <c r="N490" s="221" t="s">
        <v>7458</v>
      </c>
      <c r="O490" s="220"/>
    </row>
    <row r="491" customHeight="1" spans="1:15">
      <c r="A491" s="664" t="s">
        <v>7459</v>
      </c>
      <c r="B491" s="222" t="s">
        <v>7460</v>
      </c>
      <c r="C491" s="222" t="s">
        <v>7461</v>
      </c>
      <c r="D491" s="222" t="s">
        <v>268</v>
      </c>
      <c r="E491" s="222" t="s">
        <v>199</v>
      </c>
      <c r="F491" s="222" t="s">
        <v>5561</v>
      </c>
      <c r="G491" s="222" t="s">
        <v>5561</v>
      </c>
      <c r="H491" s="222" t="s">
        <v>5561</v>
      </c>
      <c r="I491" s="222" t="s">
        <v>5561</v>
      </c>
      <c r="J491" s="222">
        <v>20</v>
      </c>
      <c r="K491" s="222">
        <v>5</v>
      </c>
      <c r="L491" s="222" t="s">
        <v>5562</v>
      </c>
      <c r="M491" s="222">
        <v>2</v>
      </c>
      <c r="N491" s="223" t="s">
        <v>7462</v>
      </c>
      <c r="O491" s="222" t="s">
        <v>5844</v>
      </c>
    </row>
    <row r="492" customHeight="1" spans="1:15">
      <c r="A492" s="665" t="s">
        <v>7463</v>
      </c>
      <c r="B492" s="220" t="s">
        <v>7464</v>
      </c>
      <c r="C492" s="220" t="s">
        <v>7465</v>
      </c>
      <c r="D492" s="220" t="s">
        <v>280</v>
      </c>
      <c r="E492" s="220" t="s">
        <v>199</v>
      </c>
      <c r="F492" s="220" t="s">
        <v>5561</v>
      </c>
      <c r="G492" s="220" t="s">
        <v>5561</v>
      </c>
      <c r="H492" s="220" t="s">
        <v>5561</v>
      </c>
      <c r="I492" s="220" t="s">
        <v>5561</v>
      </c>
      <c r="J492" s="220">
        <v>15</v>
      </c>
      <c r="K492" s="220">
        <v>5</v>
      </c>
      <c r="L492" s="220">
        <v>3</v>
      </c>
      <c r="M492" s="220">
        <v>0</v>
      </c>
      <c r="N492" s="221" t="s">
        <v>7466</v>
      </c>
      <c r="O492" s="220"/>
    </row>
    <row r="493" customHeight="1" spans="1:15">
      <c r="A493" s="664" t="s">
        <v>7467</v>
      </c>
      <c r="B493" s="222" t="s">
        <v>7468</v>
      </c>
      <c r="C493" s="222" t="s">
        <v>7469</v>
      </c>
      <c r="D493" s="222" t="s">
        <v>280</v>
      </c>
      <c r="E493" s="222" t="s">
        <v>199</v>
      </c>
      <c r="F493" s="222" t="s">
        <v>5561</v>
      </c>
      <c r="G493" s="222" t="s">
        <v>5561</v>
      </c>
      <c r="H493" s="222" t="s">
        <v>5561</v>
      </c>
      <c r="I493" s="222" t="s">
        <v>5561</v>
      </c>
      <c r="J493" s="222">
        <v>10</v>
      </c>
      <c r="K493" s="222">
        <v>7</v>
      </c>
      <c r="L493" s="222" t="s">
        <v>6362</v>
      </c>
      <c r="M493" s="222">
        <v>0</v>
      </c>
      <c r="N493" s="223" t="s">
        <v>7470</v>
      </c>
      <c r="O493" s="222"/>
    </row>
    <row r="494" customHeight="1" spans="1:15">
      <c r="A494" s="665" t="s">
        <v>7471</v>
      </c>
      <c r="B494" s="220" t="s">
        <v>7472</v>
      </c>
      <c r="C494" s="220" t="s">
        <v>7473</v>
      </c>
      <c r="D494" s="220" t="s">
        <v>267</v>
      </c>
      <c r="E494" s="220" t="s">
        <v>5490</v>
      </c>
      <c r="F494" s="220">
        <v>50</v>
      </c>
      <c r="G494" s="220" t="s">
        <v>5499</v>
      </c>
      <c r="H494" s="220">
        <v>100</v>
      </c>
      <c r="I494" s="220" t="s">
        <v>5492</v>
      </c>
      <c r="J494" s="220">
        <v>15</v>
      </c>
      <c r="K494" s="220">
        <v>5</v>
      </c>
      <c r="L494" s="220">
        <v>4</v>
      </c>
      <c r="M494" s="220">
        <v>0</v>
      </c>
      <c r="N494" s="221" t="s">
        <v>7474</v>
      </c>
      <c r="O494" s="220"/>
    </row>
    <row r="495" customHeight="1" spans="1:15">
      <c r="A495" s="664" t="s">
        <v>7475</v>
      </c>
      <c r="B495" s="222" t="s">
        <v>7476</v>
      </c>
      <c r="C495" s="222" t="s">
        <v>7477</v>
      </c>
      <c r="D495" s="222" t="s">
        <v>263</v>
      </c>
      <c r="E495" s="222" t="s">
        <v>5490</v>
      </c>
      <c r="F495" s="222">
        <v>60</v>
      </c>
      <c r="G495" s="222" t="s">
        <v>7478</v>
      </c>
      <c r="H495" s="222">
        <v>100</v>
      </c>
      <c r="I495" s="222" t="s">
        <v>5492</v>
      </c>
      <c r="J495" s="222">
        <v>10</v>
      </c>
      <c r="K495" s="222">
        <v>6</v>
      </c>
      <c r="L495" s="222" t="s">
        <v>5493</v>
      </c>
      <c r="M495" s="222">
        <v>0</v>
      </c>
      <c r="N495" s="223" t="s">
        <v>7479</v>
      </c>
      <c r="O495" s="222" t="s">
        <v>5495</v>
      </c>
    </row>
    <row r="496" customHeight="1" spans="1:15">
      <c r="A496" s="665" t="s">
        <v>7480</v>
      </c>
      <c r="B496" s="220" t="s">
        <v>7481</v>
      </c>
      <c r="C496" s="220" t="s">
        <v>7482</v>
      </c>
      <c r="D496" s="220" t="s">
        <v>276</v>
      </c>
      <c r="E496" s="220" t="s">
        <v>5556</v>
      </c>
      <c r="F496" s="220">
        <v>70</v>
      </c>
      <c r="G496" s="220" t="s">
        <v>5639</v>
      </c>
      <c r="H496" s="220">
        <v>100</v>
      </c>
      <c r="I496" s="220" t="s">
        <v>5492</v>
      </c>
      <c r="J496" s="220">
        <v>15</v>
      </c>
      <c r="K496" s="220">
        <v>6</v>
      </c>
      <c r="L496" s="220">
        <v>4</v>
      </c>
      <c r="M496" s="220">
        <v>0</v>
      </c>
      <c r="N496" s="221" t="s">
        <v>7483</v>
      </c>
      <c r="O496" s="220"/>
    </row>
    <row r="497" customHeight="1" spans="1:15">
      <c r="A497" s="664" t="s">
        <v>7484</v>
      </c>
      <c r="B497" s="222" t="s">
        <v>7485</v>
      </c>
      <c r="C497" s="222" t="s">
        <v>7486</v>
      </c>
      <c r="D497" s="222" t="s">
        <v>265</v>
      </c>
      <c r="E497" s="222" t="s">
        <v>5556</v>
      </c>
      <c r="F497" s="222">
        <v>95</v>
      </c>
      <c r="G497" s="222" t="s">
        <v>5590</v>
      </c>
      <c r="H497" s="222">
        <v>100</v>
      </c>
      <c r="I497" s="222" t="s">
        <v>5492</v>
      </c>
      <c r="J497" s="222">
        <v>10</v>
      </c>
      <c r="K497" s="222">
        <v>7</v>
      </c>
      <c r="L497" s="222">
        <v>5</v>
      </c>
      <c r="M497" s="222">
        <v>0</v>
      </c>
      <c r="N497" s="223" t="s">
        <v>7487</v>
      </c>
      <c r="O497" s="222" t="s">
        <v>5687</v>
      </c>
    </row>
    <row r="498" customHeight="1" spans="1:15">
      <c r="A498" s="665" t="s">
        <v>7488</v>
      </c>
      <c r="B498" s="220" t="s">
        <v>7489</v>
      </c>
      <c r="C498" s="220" t="s">
        <v>7490</v>
      </c>
      <c r="D498" s="220" t="s">
        <v>268</v>
      </c>
      <c r="E498" s="220" t="s">
        <v>199</v>
      </c>
      <c r="F498" s="220" t="s">
        <v>5561</v>
      </c>
      <c r="G498" s="220" t="s">
        <v>5561</v>
      </c>
      <c r="H498" s="220" t="s">
        <v>5561</v>
      </c>
      <c r="I498" s="220" t="s">
        <v>5561</v>
      </c>
      <c r="J498" s="220">
        <v>20</v>
      </c>
      <c r="K498" s="220">
        <v>7</v>
      </c>
      <c r="L498" s="220" t="s">
        <v>5562</v>
      </c>
      <c r="M498" s="220">
        <v>0</v>
      </c>
      <c r="N498" s="221" t="s">
        <v>7491</v>
      </c>
      <c r="O498" s="220" t="s">
        <v>5564</v>
      </c>
    </row>
    <row r="499" customHeight="1" spans="1:15">
      <c r="A499" s="664" t="s">
        <v>7492</v>
      </c>
      <c r="B499" s="222" t="s">
        <v>7493</v>
      </c>
      <c r="C499" s="222" t="s">
        <v>7494</v>
      </c>
      <c r="D499" s="222" t="s">
        <v>270</v>
      </c>
      <c r="E499" s="222" t="s">
        <v>5490</v>
      </c>
      <c r="F499" s="222" t="s">
        <v>199</v>
      </c>
      <c r="G499" s="222" t="s">
        <v>5802</v>
      </c>
      <c r="H499" s="222">
        <v>100</v>
      </c>
      <c r="I499" s="222" t="s">
        <v>5492</v>
      </c>
      <c r="J499" s="222">
        <v>10</v>
      </c>
      <c r="K499" s="222">
        <v>7</v>
      </c>
      <c r="L499" s="222" t="s">
        <v>5493</v>
      </c>
      <c r="M499" s="222">
        <v>0</v>
      </c>
      <c r="N499" s="223" t="s">
        <v>7495</v>
      </c>
      <c r="O499" s="231" t="s">
        <v>7496</v>
      </c>
    </row>
    <row r="500" customHeight="1" spans="1:15">
      <c r="A500" s="665" t="s">
        <v>7497</v>
      </c>
      <c r="B500" s="220" t="s">
        <v>7498</v>
      </c>
      <c r="C500" s="220" t="s">
        <v>7499</v>
      </c>
      <c r="D500" s="220" t="s">
        <v>280</v>
      </c>
      <c r="E500" s="220" t="s">
        <v>5556</v>
      </c>
      <c r="F500" s="220">
        <v>120</v>
      </c>
      <c r="G500" s="220" t="s">
        <v>5620</v>
      </c>
      <c r="H500" s="220">
        <v>100</v>
      </c>
      <c r="I500" s="220" t="s">
        <v>5492</v>
      </c>
      <c r="J500" s="220">
        <v>10</v>
      </c>
      <c r="K500" s="220">
        <v>7</v>
      </c>
      <c r="L500" s="220">
        <v>5</v>
      </c>
      <c r="M500" s="220">
        <v>0</v>
      </c>
      <c r="N500" s="221" t="s">
        <v>7500</v>
      </c>
      <c r="O500" s="220"/>
    </row>
    <row r="501" customHeight="1" spans="1:15">
      <c r="A501" s="664" t="s">
        <v>7501</v>
      </c>
      <c r="B501" s="222" t="s">
        <v>7502</v>
      </c>
      <c r="C501" s="222" t="s">
        <v>7503</v>
      </c>
      <c r="D501" s="222" t="s">
        <v>279</v>
      </c>
      <c r="E501" s="222" t="s">
        <v>5556</v>
      </c>
      <c r="F501" s="222" t="s">
        <v>199</v>
      </c>
      <c r="G501" s="222" t="s">
        <v>5581</v>
      </c>
      <c r="H501" s="222">
        <v>100</v>
      </c>
      <c r="I501" s="222" t="s">
        <v>5492</v>
      </c>
      <c r="J501" s="222">
        <v>10</v>
      </c>
      <c r="K501" s="222">
        <v>6</v>
      </c>
      <c r="L501" s="222">
        <v>4</v>
      </c>
      <c r="M501" s="222">
        <v>0</v>
      </c>
      <c r="N501" s="223" t="s">
        <v>7504</v>
      </c>
      <c r="O501" s="222" t="s">
        <v>6029</v>
      </c>
    </row>
    <row r="502" customHeight="1" spans="1:15">
      <c r="A502" s="665" t="s">
        <v>7505</v>
      </c>
      <c r="B502" s="220" t="s">
        <v>7506</v>
      </c>
      <c r="C502" s="220" t="s">
        <v>7507</v>
      </c>
      <c r="D502" s="220" t="s">
        <v>277</v>
      </c>
      <c r="E502" s="220" t="s">
        <v>199</v>
      </c>
      <c r="F502" s="220" t="s">
        <v>5561</v>
      </c>
      <c r="G502" s="220" t="s">
        <v>5561</v>
      </c>
      <c r="H502" s="220">
        <v>100</v>
      </c>
      <c r="I502" s="220" t="s">
        <v>5492</v>
      </c>
      <c r="J502" s="220">
        <v>20</v>
      </c>
      <c r="K502" s="220">
        <v>5</v>
      </c>
      <c r="L502" s="220">
        <v>2</v>
      </c>
      <c r="M502" s="220">
        <v>0</v>
      </c>
      <c r="N502" s="221" t="s">
        <v>7508</v>
      </c>
      <c r="O502" s="220"/>
    </row>
    <row r="503" customHeight="1" spans="1:15">
      <c r="A503" s="664" t="s">
        <v>7509</v>
      </c>
      <c r="B503" s="222" t="s">
        <v>7510</v>
      </c>
      <c r="C503" s="222" t="s">
        <v>7511</v>
      </c>
      <c r="D503" s="222" t="s">
        <v>276</v>
      </c>
      <c r="E503" s="222" t="s">
        <v>5490</v>
      </c>
      <c r="F503" s="222">
        <v>50</v>
      </c>
      <c r="G503" s="222" t="s">
        <v>5499</v>
      </c>
      <c r="H503" s="222">
        <v>100</v>
      </c>
      <c r="I503" s="222" t="s">
        <v>5492</v>
      </c>
      <c r="J503" s="222">
        <v>20</v>
      </c>
      <c r="K503" s="222">
        <v>5</v>
      </c>
      <c r="L503" s="222" t="s">
        <v>5493</v>
      </c>
      <c r="M503" s="222">
        <v>0</v>
      </c>
      <c r="N503" s="223" t="s">
        <v>7512</v>
      </c>
      <c r="O503" s="231" t="s">
        <v>5632</v>
      </c>
    </row>
    <row r="504" customHeight="1" spans="1:15">
      <c r="A504" s="665" t="s">
        <v>7513</v>
      </c>
      <c r="B504" s="220" t="s">
        <v>7514</v>
      </c>
      <c r="C504" s="220" t="s">
        <v>7515</v>
      </c>
      <c r="D504" s="220" t="s">
        <v>265</v>
      </c>
      <c r="E504" s="220" t="s">
        <v>199</v>
      </c>
      <c r="F504" s="220" t="s">
        <v>5561</v>
      </c>
      <c r="G504" s="220" t="s">
        <v>5561</v>
      </c>
      <c r="H504" s="220" t="s">
        <v>5561</v>
      </c>
      <c r="I504" s="220" t="s">
        <v>5561</v>
      </c>
      <c r="J504" s="220">
        <v>20</v>
      </c>
      <c r="K504" s="220">
        <v>6</v>
      </c>
      <c r="L504" s="220" t="s">
        <v>5562</v>
      </c>
      <c r="M504" s="220">
        <v>0</v>
      </c>
      <c r="N504" s="221" t="s">
        <v>7516</v>
      </c>
      <c r="O504" s="220"/>
    </row>
    <row r="505" customHeight="1" spans="1:15">
      <c r="A505" s="664" t="s">
        <v>7517</v>
      </c>
      <c r="B505" s="222" t="s">
        <v>7518</v>
      </c>
      <c r="C505" s="222" t="s">
        <v>7519</v>
      </c>
      <c r="D505" s="222" t="s">
        <v>263</v>
      </c>
      <c r="E505" s="222" t="s">
        <v>5490</v>
      </c>
      <c r="F505" s="222">
        <v>65</v>
      </c>
      <c r="G505" s="222" t="s">
        <v>5609</v>
      </c>
      <c r="H505" s="222">
        <v>100</v>
      </c>
      <c r="I505" s="222" t="s">
        <v>5492</v>
      </c>
      <c r="J505" s="222">
        <v>20</v>
      </c>
      <c r="K505" s="222">
        <v>5</v>
      </c>
      <c r="L505" s="222" t="s">
        <v>5493</v>
      </c>
      <c r="M505" s="222">
        <v>0</v>
      </c>
      <c r="N505" s="223" t="s">
        <v>7520</v>
      </c>
      <c r="O505" s="231" t="s">
        <v>5632</v>
      </c>
    </row>
    <row r="506" customHeight="1" spans="1:15">
      <c r="A506" s="665" t="s">
        <v>7521</v>
      </c>
      <c r="B506" s="220" t="s">
        <v>7522</v>
      </c>
      <c r="C506" s="220" t="s">
        <v>7523</v>
      </c>
      <c r="D506" s="220" t="s">
        <v>265</v>
      </c>
      <c r="E506" s="220" t="s">
        <v>5556</v>
      </c>
      <c r="F506" s="220">
        <v>40</v>
      </c>
      <c r="G506" s="220" t="s">
        <v>5491</v>
      </c>
      <c r="H506" s="220">
        <v>100</v>
      </c>
      <c r="I506" s="220" t="s">
        <v>5492</v>
      </c>
      <c r="J506" s="220">
        <v>20</v>
      </c>
      <c r="K506" s="220">
        <v>6</v>
      </c>
      <c r="L506" s="220">
        <v>3</v>
      </c>
      <c r="M506" s="220">
        <v>0</v>
      </c>
      <c r="N506" s="221" t="s">
        <v>7524</v>
      </c>
      <c r="O506" s="230" t="s">
        <v>6311</v>
      </c>
    </row>
    <row r="507" customHeight="1" spans="1:15">
      <c r="A507" s="664" t="s">
        <v>7525</v>
      </c>
      <c r="B507" s="222" t="s">
        <v>7526</v>
      </c>
      <c r="C507" s="222" t="s">
        <v>7527</v>
      </c>
      <c r="D507" s="222" t="s">
        <v>283</v>
      </c>
      <c r="E507" s="222" t="s">
        <v>5490</v>
      </c>
      <c r="F507" s="222">
        <v>95</v>
      </c>
      <c r="G507" s="222" t="s">
        <v>5590</v>
      </c>
      <c r="H507" s="222">
        <v>100</v>
      </c>
      <c r="I507" s="222" t="s">
        <v>5492</v>
      </c>
      <c r="J507" s="222">
        <v>15</v>
      </c>
      <c r="K507" s="222">
        <v>7</v>
      </c>
      <c r="L507" s="222" t="s">
        <v>5493</v>
      </c>
      <c r="M507" s="222">
        <v>0</v>
      </c>
      <c r="N507" s="223" t="s">
        <v>7528</v>
      </c>
      <c r="O507" s="222" t="s">
        <v>5495</v>
      </c>
    </row>
    <row r="508" customHeight="1" spans="1:15">
      <c r="A508" s="664" t="s">
        <v>7529</v>
      </c>
      <c r="B508" s="222"/>
      <c r="C508" s="222" t="s">
        <v>7530</v>
      </c>
      <c r="D508" s="222" t="s">
        <v>283</v>
      </c>
      <c r="E508" s="222" t="s">
        <v>5490</v>
      </c>
      <c r="F508" s="222">
        <v>95</v>
      </c>
      <c r="G508" s="222" t="s">
        <v>5590</v>
      </c>
      <c r="H508" s="222">
        <v>100</v>
      </c>
      <c r="I508" s="222" t="s">
        <v>5492</v>
      </c>
      <c r="J508" s="222">
        <v>15</v>
      </c>
      <c r="K508" s="222">
        <v>7</v>
      </c>
      <c r="L508" s="222" t="s">
        <v>5493</v>
      </c>
      <c r="M508" s="222">
        <v>0</v>
      </c>
      <c r="N508" s="223" t="s">
        <v>7528</v>
      </c>
      <c r="O508" s="222" t="s">
        <v>5495</v>
      </c>
    </row>
    <row r="509" customHeight="1" spans="1:15">
      <c r="A509" s="665" t="s">
        <v>7531</v>
      </c>
      <c r="B509" s="220" t="s">
        <v>7532</v>
      </c>
      <c r="C509" s="220" t="s">
        <v>7533</v>
      </c>
      <c r="D509" s="220" t="s">
        <v>262</v>
      </c>
      <c r="E509" s="220" t="s">
        <v>199</v>
      </c>
      <c r="F509" s="220" t="s">
        <v>5561</v>
      </c>
      <c r="G509" s="220" t="s">
        <v>5561</v>
      </c>
      <c r="H509" s="220">
        <v>100</v>
      </c>
      <c r="I509" s="220" t="s">
        <v>5492</v>
      </c>
      <c r="J509" s="220">
        <v>15</v>
      </c>
      <c r="K509" s="220">
        <v>6</v>
      </c>
      <c r="L509" s="220">
        <v>3</v>
      </c>
      <c r="M509" s="220">
        <v>0</v>
      </c>
      <c r="N509" s="221" t="s">
        <v>7534</v>
      </c>
      <c r="O509" s="220"/>
    </row>
    <row r="510" customHeight="1" spans="1:15">
      <c r="A510" s="664" t="s">
        <v>7535</v>
      </c>
      <c r="B510" s="222" t="s">
        <v>7536</v>
      </c>
      <c r="C510" s="222" t="s">
        <v>7537</v>
      </c>
      <c r="D510" s="222" t="s">
        <v>262</v>
      </c>
      <c r="E510" s="222" t="s">
        <v>199</v>
      </c>
      <c r="F510" s="222" t="s">
        <v>5561</v>
      </c>
      <c r="G510" s="222" t="s">
        <v>5561</v>
      </c>
      <c r="H510" s="222">
        <v>100</v>
      </c>
      <c r="I510" s="222" t="s">
        <v>5492</v>
      </c>
      <c r="J510" s="222">
        <v>15</v>
      </c>
      <c r="K510" s="222">
        <v>6</v>
      </c>
      <c r="L510" s="222">
        <v>2</v>
      </c>
      <c r="M510" s="222">
        <v>0</v>
      </c>
      <c r="N510" s="223" t="s">
        <v>7538</v>
      </c>
      <c r="O510" s="222"/>
    </row>
    <row r="511" customHeight="1" spans="1:15">
      <c r="A511" s="665" t="s">
        <v>7539</v>
      </c>
      <c r="B511" s="220" t="s">
        <v>7540</v>
      </c>
      <c r="C511" s="220" t="s">
        <v>7541</v>
      </c>
      <c r="D511" s="220" t="s">
        <v>262</v>
      </c>
      <c r="E511" s="220" t="s">
        <v>199</v>
      </c>
      <c r="F511" s="220" t="s">
        <v>5561</v>
      </c>
      <c r="G511" s="220" t="s">
        <v>5561</v>
      </c>
      <c r="H511" s="220" t="s">
        <v>5561</v>
      </c>
      <c r="I511" s="220" t="s">
        <v>5561</v>
      </c>
      <c r="J511" s="220">
        <v>15</v>
      </c>
      <c r="K511" s="220">
        <v>6</v>
      </c>
      <c r="L511" s="220">
        <v>4</v>
      </c>
      <c r="M511" s="220">
        <v>0</v>
      </c>
      <c r="N511" s="221" t="s">
        <v>7542</v>
      </c>
      <c r="O511" s="220"/>
    </row>
    <row r="512" customHeight="1" spans="1:15">
      <c r="A512" s="664" t="s">
        <v>7543</v>
      </c>
      <c r="B512" s="222" t="s">
        <v>7544</v>
      </c>
      <c r="C512" s="222" t="s">
        <v>7545</v>
      </c>
      <c r="D512" s="222" t="s">
        <v>262</v>
      </c>
      <c r="E512" s="222" t="s">
        <v>5556</v>
      </c>
      <c r="F512" s="222">
        <v>60</v>
      </c>
      <c r="G512" s="222" t="s">
        <v>5581</v>
      </c>
      <c r="H512" s="222">
        <v>100</v>
      </c>
      <c r="I512" s="222" t="s">
        <v>5492</v>
      </c>
      <c r="J512" s="222">
        <v>15</v>
      </c>
      <c r="K512" s="222">
        <v>6</v>
      </c>
      <c r="L512" s="222">
        <v>3</v>
      </c>
      <c r="M512" s="222">
        <v>0</v>
      </c>
      <c r="N512" s="223" t="s">
        <v>7546</v>
      </c>
      <c r="O512" s="222" t="s">
        <v>5710</v>
      </c>
    </row>
    <row r="513" customHeight="1" spans="1:15">
      <c r="A513" s="665" t="s">
        <v>7547</v>
      </c>
      <c r="B513" s="220" t="s">
        <v>7548</v>
      </c>
      <c r="C513" s="220" t="s">
        <v>7549</v>
      </c>
      <c r="D513" s="220" t="s">
        <v>262</v>
      </c>
      <c r="E513" s="220" t="s">
        <v>5556</v>
      </c>
      <c r="F513" s="220">
        <v>40</v>
      </c>
      <c r="G513" s="220" t="s">
        <v>7550</v>
      </c>
      <c r="H513" s="220">
        <v>100</v>
      </c>
      <c r="I513" s="220" t="s">
        <v>5492</v>
      </c>
      <c r="J513" s="220">
        <v>15</v>
      </c>
      <c r="K513" s="220">
        <v>4</v>
      </c>
      <c r="L513" s="220">
        <v>3</v>
      </c>
      <c r="M513" s="220">
        <v>0</v>
      </c>
      <c r="N513" s="221" t="s">
        <v>7551</v>
      </c>
      <c r="O513" s="220" t="s">
        <v>5710</v>
      </c>
    </row>
    <row r="514" customHeight="1" spans="1:15">
      <c r="A514" s="664" t="s">
        <v>7552</v>
      </c>
      <c r="B514" s="222" t="s">
        <v>7553</v>
      </c>
      <c r="C514" s="222" t="s">
        <v>7554</v>
      </c>
      <c r="D514" s="222" t="s">
        <v>262</v>
      </c>
      <c r="E514" s="222" t="s">
        <v>5490</v>
      </c>
      <c r="F514" s="222">
        <v>70</v>
      </c>
      <c r="G514" s="222" t="s">
        <v>5639</v>
      </c>
      <c r="H514" s="222">
        <v>100</v>
      </c>
      <c r="I514" s="222" t="s">
        <v>5492</v>
      </c>
      <c r="J514" s="222">
        <v>20</v>
      </c>
      <c r="K514" s="222">
        <v>6</v>
      </c>
      <c r="L514" s="222" t="s">
        <v>5493</v>
      </c>
      <c r="M514" s="222">
        <v>0</v>
      </c>
      <c r="N514" s="223" t="s">
        <v>7555</v>
      </c>
      <c r="O514" s="222" t="s">
        <v>5495</v>
      </c>
    </row>
    <row r="515" customHeight="1" spans="1:15">
      <c r="A515" s="665" t="s">
        <v>7556</v>
      </c>
      <c r="B515" s="220" t="s">
        <v>7557</v>
      </c>
      <c r="C515" s="220" t="s">
        <v>7558</v>
      </c>
      <c r="D515" s="220" t="s">
        <v>265</v>
      </c>
      <c r="E515" s="220" t="s">
        <v>5556</v>
      </c>
      <c r="F515" s="220">
        <v>50</v>
      </c>
      <c r="G515" s="220" t="s">
        <v>5499</v>
      </c>
      <c r="H515" s="220" t="s">
        <v>5561</v>
      </c>
      <c r="I515" s="220" t="s">
        <v>258</v>
      </c>
      <c r="J515" s="220">
        <v>15</v>
      </c>
      <c r="K515" s="220">
        <v>5</v>
      </c>
      <c r="L515" s="220">
        <v>3</v>
      </c>
      <c r="M515" s="220">
        <v>0</v>
      </c>
      <c r="N515" s="221" t="s">
        <v>7559</v>
      </c>
      <c r="O515" s="220"/>
    </row>
    <row r="516" customHeight="1" spans="1:15">
      <c r="A516" s="664" t="s">
        <v>7560</v>
      </c>
      <c r="B516" s="222" t="s">
        <v>7561</v>
      </c>
      <c r="C516" s="222" t="s">
        <v>7562</v>
      </c>
      <c r="D516" s="222" t="s">
        <v>280</v>
      </c>
      <c r="E516" s="222" t="s">
        <v>5556</v>
      </c>
      <c r="F516" s="222">
        <v>20</v>
      </c>
      <c r="G516" s="222" t="s">
        <v>5802</v>
      </c>
      <c r="H516" s="222">
        <v>100</v>
      </c>
      <c r="I516" s="222" t="s">
        <v>5492</v>
      </c>
      <c r="J516" s="222">
        <v>10</v>
      </c>
      <c r="K516" s="222">
        <v>5</v>
      </c>
      <c r="L516" s="222">
        <v>4</v>
      </c>
      <c r="M516" s="222">
        <v>0</v>
      </c>
      <c r="N516" s="223" t="s">
        <v>7563</v>
      </c>
      <c r="O516" s="222"/>
    </row>
    <row r="517" customHeight="1" spans="1:15">
      <c r="A517" s="665" t="s">
        <v>3904</v>
      </c>
      <c r="B517" s="220" t="s">
        <v>7564</v>
      </c>
      <c r="C517" s="220" t="s">
        <v>7565</v>
      </c>
      <c r="D517" s="220" t="s">
        <v>263</v>
      </c>
      <c r="E517" s="220" t="s">
        <v>199</v>
      </c>
      <c r="F517" s="220" t="s">
        <v>5561</v>
      </c>
      <c r="G517" s="220" t="s">
        <v>5561</v>
      </c>
      <c r="H517" s="220" t="s">
        <v>5561</v>
      </c>
      <c r="I517" s="220" t="s">
        <v>5561</v>
      </c>
      <c r="J517" s="220">
        <v>15</v>
      </c>
      <c r="K517" s="220">
        <v>5</v>
      </c>
      <c r="L517" s="220" t="s">
        <v>5562</v>
      </c>
      <c r="M517" s="220">
        <v>3</v>
      </c>
      <c r="N517" s="221" t="s">
        <v>7566</v>
      </c>
      <c r="O517" s="220" t="s">
        <v>6285</v>
      </c>
    </row>
    <row r="518" customHeight="1" spans="1:15">
      <c r="A518" s="664" t="s">
        <v>4809</v>
      </c>
      <c r="B518" s="222" t="s">
        <v>7567</v>
      </c>
      <c r="C518" s="222" t="s">
        <v>7568</v>
      </c>
      <c r="D518" s="222" t="s">
        <v>280</v>
      </c>
      <c r="E518" s="222" t="s">
        <v>199</v>
      </c>
      <c r="F518" s="222" t="s">
        <v>5561</v>
      </c>
      <c r="G518" s="222" t="s">
        <v>5561</v>
      </c>
      <c r="H518" s="222" t="s">
        <v>5561</v>
      </c>
      <c r="I518" s="222" t="s">
        <v>5561</v>
      </c>
      <c r="J518" s="222">
        <v>15</v>
      </c>
      <c r="K518" s="222">
        <v>6</v>
      </c>
      <c r="L518" s="222">
        <v>5</v>
      </c>
      <c r="M518" s="222">
        <v>2</v>
      </c>
      <c r="N518" s="223" t="s">
        <v>7569</v>
      </c>
      <c r="O518" s="222"/>
    </row>
    <row r="519" customHeight="1" spans="1:15">
      <c r="A519" s="665" t="s">
        <v>7570</v>
      </c>
      <c r="B519" s="220" t="s">
        <v>7571</v>
      </c>
      <c r="C519" s="220" t="s">
        <v>7572</v>
      </c>
      <c r="D519" s="220" t="s">
        <v>277</v>
      </c>
      <c r="E519" s="220" t="s">
        <v>5556</v>
      </c>
      <c r="F519" s="220">
        <v>80</v>
      </c>
      <c r="G519" s="220" t="s">
        <v>5516</v>
      </c>
      <c r="H519" s="220">
        <v>100</v>
      </c>
      <c r="I519" s="220" t="s">
        <v>5492</v>
      </c>
      <c r="J519" s="220">
        <v>15</v>
      </c>
      <c r="K519" s="220">
        <v>6</v>
      </c>
      <c r="L519" s="220">
        <v>3</v>
      </c>
      <c r="M519" s="220">
        <v>0</v>
      </c>
      <c r="N519" s="221" t="s">
        <v>7573</v>
      </c>
      <c r="O519" s="220" t="s">
        <v>5687</v>
      </c>
    </row>
    <row r="520" customHeight="1" spans="1:15">
      <c r="A520" s="664" t="s">
        <v>7574</v>
      </c>
      <c r="B520" s="222" t="s">
        <v>7575</v>
      </c>
      <c r="C520" s="222" t="s">
        <v>7576</v>
      </c>
      <c r="D520" s="222" t="s">
        <v>262</v>
      </c>
      <c r="E520" s="222" t="s">
        <v>199</v>
      </c>
      <c r="F520" s="222" t="s">
        <v>5561</v>
      </c>
      <c r="G520" s="222" t="s">
        <v>5561</v>
      </c>
      <c r="H520" s="222" t="s">
        <v>5561</v>
      </c>
      <c r="I520" s="222" t="s">
        <v>5561</v>
      </c>
      <c r="J520" s="222">
        <v>15</v>
      </c>
      <c r="K520" s="222">
        <v>7</v>
      </c>
      <c r="L520" s="222" t="s">
        <v>5562</v>
      </c>
      <c r="M520" s="222">
        <v>0</v>
      </c>
      <c r="N520" s="223" t="s">
        <v>7577</v>
      </c>
      <c r="O520" s="222"/>
    </row>
    <row r="521" customHeight="1" spans="1:15">
      <c r="A521" s="665" t="s">
        <v>7578</v>
      </c>
      <c r="B521" s="220" t="s">
        <v>7579</v>
      </c>
      <c r="C521" s="220" t="s">
        <v>7580</v>
      </c>
      <c r="D521" s="220" t="s">
        <v>280</v>
      </c>
      <c r="E521" s="220" t="s">
        <v>199</v>
      </c>
      <c r="F521" s="220" t="s">
        <v>5561</v>
      </c>
      <c r="G521" s="220" t="s">
        <v>5625</v>
      </c>
      <c r="H521" s="220" t="s">
        <v>5561</v>
      </c>
      <c r="I521" s="220" t="s">
        <v>5561</v>
      </c>
      <c r="J521" s="220">
        <v>10</v>
      </c>
      <c r="K521" s="220">
        <v>6</v>
      </c>
      <c r="L521" s="220">
        <v>4</v>
      </c>
      <c r="M521" s="220">
        <v>0</v>
      </c>
      <c r="N521" s="221" t="s">
        <v>7581</v>
      </c>
      <c r="O521" s="230" t="s">
        <v>7582</v>
      </c>
    </row>
    <row r="522" customHeight="1" spans="1:15">
      <c r="A522" s="664" t="s">
        <v>7583</v>
      </c>
      <c r="B522" s="222" t="s">
        <v>7584</v>
      </c>
      <c r="C522" s="222" t="s">
        <v>7585</v>
      </c>
      <c r="D522" s="222" t="s">
        <v>269</v>
      </c>
      <c r="E522" s="222" t="s">
        <v>5556</v>
      </c>
      <c r="F522" s="222">
        <v>65</v>
      </c>
      <c r="G522" s="222" t="s">
        <v>6684</v>
      </c>
      <c r="H522" s="222">
        <v>100</v>
      </c>
      <c r="I522" s="222" t="s">
        <v>5492</v>
      </c>
      <c r="J522" s="222">
        <v>10</v>
      </c>
      <c r="K522" s="222">
        <v>6</v>
      </c>
      <c r="L522" s="222">
        <v>3</v>
      </c>
      <c r="M522" s="222">
        <v>0</v>
      </c>
      <c r="N522" s="223" t="s">
        <v>7586</v>
      </c>
      <c r="O522" s="222"/>
    </row>
    <row r="523" customHeight="1" spans="1:15">
      <c r="A523" s="665" t="s">
        <v>7587</v>
      </c>
      <c r="B523" s="220" t="s">
        <v>7588</v>
      </c>
      <c r="C523" s="220" t="s">
        <v>7589</v>
      </c>
      <c r="D523" s="220" t="s">
        <v>264</v>
      </c>
      <c r="E523" s="220" t="s">
        <v>5490</v>
      </c>
      <c r="F523" s="220">
        <v>60</v>
      </c>
      <c r="G523" s="220" t="s">
        <v>5581</v>
      </c>
      <c r="H523" s="220">
        <v>100</v>
      </c>
      <c r="I523" s="220" t="s">
        <v>5492</v>
      </c>
      <c r="J523" s="220">
        <v>10</v>
      </c>
      <c r="K523" s="220">
        <v>5</v>
      </c>
      <c r="L523" s="220" t="s">
        <v>5493</v>
      </c>
      <c r="M523" s="220">
        <v>0</v>
      </c>
      <c r="N523" s="221" t="s">
        <v>7590</v>
      </c>
      <c r="O523" s="220" t="s">
        <v>5495</v>
      </c>
    </row>
    <row r="524" customHeight="1" spans="1:15">
      <c r="A524" s="664" t="s">
        <v>7591</v>
      </c>
      <c r="B524" s="222" t="s">
        <v>7592</v>
      </c>
      <c r="C524" s="222" t="s">
        <v>7593</v>
      </c>
      <c r="D524" s="222" t="s">
        <v>270</v>
      </c>
      <c r="E524" s="222" t="s">
        <v>199</v>
      </c>
      <c r="F524" s="222" t="s">
        <v>5561</v>
      </c>
      <c r="G524" s="222" t="s">
        <v>5561</v>
      </c>
      <c r="H524" s="222" t="s">
        <v>5561</v>
      </c>
      <c r="I524" s="222" t="s">
        <v>5561</v>
      </c>
      <c r="J524" s="222">
        <v>10</v>
      </c>
      <c r="K524" s="222">
        <v>7</v>
      </c>
      <c r="L524" s="222" t="s">
        <v>5562</v>
      </c>
      <c r="M524" s="222">
        <v>0</v>
      </c>
      <c r="N524" s="223" t="s">
        <v>7594</v>
      </c>
      <c r="O524" s="222"/>
    </row>
    <row r="525" customHeight="1" spans="1:15">
      <c r="A525" s="665" t="s">
        <v>7595</v>
      </c>
      <c r="B525" s="220" t="s">
        <v>7596</v>
      </c>
      <c r="C525" s="220" t="s">
        <v>7597</v>
      </c>
      <c r="D525" s="220" t="s">
        <v>263</v>
      </c>
      <c r="E525" s="220" t="s">
        <v>5490</v>
      </c>
      <c r="F525" s="220">
        <v>60</v>
      </c>
      <c r="G525" s="220" t="s">
        <v>5581</v>
      </c>
      <c r="H525" s="220">
        <v>90</v>
      </c>
      <c r="I525" s="220" t="s">
        <v>5665</v>
      </c>
      <c r="J525" s="220">
        <v>10</v>
      </c>
      <c r="K525" s="220">
        <v>5</v>
      </c>
      <c r="L525" s="220" t="s">
        <v>5493</v>
      </c>
      <c r="M525" s="220">
        <v>-6</v>
      </c>
      <c r="N525" s="221" t="s">
        <v>7598</v>
      </c>
      <c r="O525" s="220" t="s">
        <v>5495</v>
      </c>
    </row>
    <row r="526" customHeight="1" spans="1:15">
      <c r="A526" s="664" t="s">
        <v>7599</v>
      </c>
      <c r="B526" s="222" t="s">
        <v>7600</v>
      </c>
      <c r="C526" s="222" t="s">
        <v>7601</v>
      </c>
      <c r="D526" s="222" t="s">
        <v>276</v>
      </c>
      <c r="E526" s="222" t="s">
        <v>5556</v>
      </c>
      <c r="F526" s="222">
        <v>60</v>
      </c>
      <c r="G526" s="222" t="s">
        <v>5581</v>
      </c>
      <c r="H526" s="222">
        <v>100</v>
      </c>
      <c r="I526" s="222" t="s">
        <v>5492</v>
      </c>
      <c r="J526" s="222">
        <v>15</v>
      </c>
      <c r="K526" s="222">
        <v>6</v>
      </c>
      <c r="L526" s="222">
        <v>3</v>
      </c>
      <c r="M526" s="222">
        <v>0</v>
      </c>
      <c r="N526" s="223" t="s">
        <v>7602</v>
      </c>
      <c r="O526" s="222"/>
    </row>
    <row r="527" customHeight="1" spans="1:15">
      <c r="A527" s="664" t="s">
        <v>7603</v>
      </c>
      <c r="B527" s="222"/>
      <c r="C527" s="222" t="s">
        <v>7604</v>
      </c>
      <c r="D527" s="222" t="s">
        <v>276</v>
      </c>
      <c r="E527" s="222" t="s">
        <v>5556</v>
      </c>
      <c r="F527" s="222">
        <v>60</v>
      </c>
      <c r="G527" s="222" t="s">
        <v>5581</v>
      </c>
      <c r="H527" s="222">
        <v>100</v>
      </c>
      <c r="I527" s="222" t="s">
        <v>5492</v>
      </c>
      <c r="J527" s="222">
        <v>15</v>
      </c>
      <c r="K527" s="222">
        <v>5</v>
      </c>
      <c r="L527" s="222">
        <v>3</v>
      </c>
      <c r="M527" s="222">
        <v>0</v>
      </c>
      <c r="N527" s="223" t="s">
        <v>7602</v>
      </c>
      <c r="O527" s="222"/>
    </row>
    <row r="528" customHeight="1" spans="1:15">
      <c r="A528" s="665" t="s">
        <v>7605</v>
      </c>
      <c r="B528" s="220" t="s">
        <v>7606</v>
      </c>
      <c r="C528" s="220" t="s">
        <v>7607</v>
      </c>
      <c r="D528" s="220" t="s">
        <v>283</v>
      </c>
      <c r="E528" s="220" t="s">
        <v>199</v>
      </c>
      <c r="F528" s="220" t="s">
        <v>5561</v>
      </c>
      <c r="G528" s="220" t="s">
        <v>5561</v>
      </c>
      <c r="H528" s="220">
        <v>100</v>
      </c>
      <c r="I528" s="220" t="s">
        <v>5492</v>
      </c>
      <c r="J528" s="220">
        <v>15</v>
      </c>
      <c r="K528" s="220">
        <v>6</v>
      </c>
      <c r="L528" s="220">
        <v>2</v>
      </c>
      <c r="M528" s="220">
        <v>0</v>
      </c>
      <c r="N528" s="221" t="s">
        <v>7608</v>
      </c>
      <c r="O528" s="220"/>
    </row>
    <row r="529" customHeight="1" spans="1:15">
      <c r="A529" s="664" t="s">
        <v>7609</v>
      </c>
      <c r="B529" s="222" t="s">
        <v>7610</v>
      </c>
      <c r="C529" s="222" t="s">
        <v>7611</v>
      </c>
      <c r="D529" s="222" t="s">
        <v>264</v>
      </c>
      <c r="E529" s="222" t="s">
        <v>5490</v>
      </c>
      <c r="F529" s="222">
        <v>55</v>
      </c>
      <c r="G529" s="222" t="s">
        <v>7612</v>
      </c>
      <c r="H529" s="222">
        <v>100</v>
      </c>
      <c r="I529" s="222" t="s">
        <v>5492</v>
      </c>
      <c r="J529" s="222">
        <v>15</v>
      </c>
      <c r="K529" s="222">
        <v>6</v>
      </c>
      <c r="L529" s="222" t="s">
        <v>5493</v>
      </c>
      <c r="M529" s="222">
        <v>0</v>
      </c>
      <c r="N529" s="223" t="s">
        <v>7613</v>
      </c>
      <c r="O529" s="222" t="s">
        <v>5495</v>
      </c>
    </row>
    <row r="530" customHeight="1" spans="1:15">
      <c r="A530" s="665" t="s">
        <v>2444</v>
      </c>
      <c r="B530" s="220" t="s">
        <v>7614</v>
      </c>
      <c r="C530" s="220" t="s">
        <v>7615</v>
      </c>
      <c r="D530" s="220" t="s">
        <v>262</v>
      </c>
      <c r="E530" s="220" t="s">
        <v>199</v>
      </c>
      <c r="F530" s="220" t="s">
        <v>5561</v>
      </c>
      <c r="G530" s="220" t="s">
        <v>5561</v>
      </c>
      <c r="H530" s="220" t="s">
        <v>5561</v>
      </c>
      <c r="I530" s="220" t="s">
        <v>5561</v>
      </c>
      <c r="J530" s="220">
        <v>15</v>
      </c>
      <c r="K530" s="220">
        <v>6</v>
      </c>
      <c r="L530" s="220">
        <v>5</v>
      </c>
      <c r="M530" s="220">
        <v>0</v>
      </c>
      <c r="N530" s="221" t="s">
        <v>7616</v>
      </c>
      <c r="O530" s="220"/>
    </row>
    <row r="531" customHeight="1" spans="1:15">
      <c r="A531" s="664" t="s">
        <v>7617</v>
      </c>
      <c r="B531" s="222" t="s">
        <v>7618</v>
      </c>
      <c r="C531" s="222" t="s">
        <v>7619</v>
      </c>
      <c r="D531" s="222" t="s">
        <v>262</v>
      </c>
      <c r="E531" s="222" t="s">
        <v>5490</v>
      </c>
      <c r="F531" s="222">
        <v>70</v>
      </c>
      <c r="G531" s="222" t="s">
        <v>7620</v>
      </c>
      <c r="H531" s="222">
        <v>100</v>
      </c>
      <c r="I531" s="222" t="s">
        <v>5492</v>
      </c>
      <c r="J531" s="222">
        <v>5</v>
      </c>
      <c r="K531" s="222">
        <v>6</v>
      </c>
      <c r="L531" s="222" t="s">
        <v>5493</v>
      </c>
      <c r="M531" s="222">
        <v>0</v>
      </c>
      <c r="N531" s="223" t="s">
        <v>7621</v>
      </c>
      <c r="O531" s="222" t="s">
        <v>5495</v>
      </c>
    </row>
    <row r="532" customHeight="1" spans="1:15">
      <c r="A532" s="665" t="s">
        <v>7622</v>
      </c>
      <c r="B532" s="220" t="s">
        <v>7623</v>
      </c>
      <c r="C532" s="220" t="s">
        <v>7624</v>
      </c>
      <c r="D532" s="220" t="s">
        <v>263</v>
      </c>
      <c r="E532" s="220" t="s">
        <v>5556</v>
      </c>
      <c r="F532" s="220" t="s">
        <v>199</v>
      </c>
      <c r="G532" s="220"/>
      <c r="H532" s="220">
        <v>100</v>
      </c>
      <c r="I532" s="220" t="s">
        <v>5492</v>
      </c>
      <c r="J532" s="220">
        <v>5</v>
      </c>
      <c r="K532" s="220">
        <v>7</v>
      </c>
      <c r="L532" s="220" t="s">
        <v>5493</v>
      </c>
      <c r="M532" s="220">
        <v>0</v>
      </c>
      <c r="N532" s="221" t="s">
        <v>7625</v>
      </c>
      <c r="O532" s="220"/>
    </row>
    <row r="533" customHeight="1" spans="1:15">
      <c r="A533" s="664" t="s">
        <v>7626</v>
      </c>
      <c r="B533" s="222" t="s">
        <v>7627</v>
      </c>
      <c r="C533" s="222" t="s">
        <v>7628</v>
      </c>
      <c r="D533" s="222" t="s">
        <v>262</v>
      </c>
      <c r="E533" s="222" t="s">
        <v>199</v>
      </c>
      <c r="F533" s="222" t="s">
        <v>5561</v>
      </c>
      <c r="G533" s="222" t="s">
        <v>5561</v>
      </c>
      <c r="H533" s="222" t="s">
        <v>5561</v>
      </c>
      <c r="I533" s="222" t="s">
        <v>5561</v>
      </c>
      <c r="J533" s="222">
        <v>15</v>
      </c>
      <c r="K533" s="222">
        <v>4</v>
      </c>
      <c r="L533" s="222">
        <v>2</v>
      </c>
      <c r="M533" s="222">
        <v>0</v>
      </c>
      <c r="N533" s="223" t="s">
        <v>7629</v>
      </c>
      <c r="O533" s="222"/>
    </row>
    <row r="534" customHeight="1" spans="1:15">
      <c r="A534" s="665" t="s">
        <v>7630</v>
      </c>
      <c r="B534" s="220" t="s">
        <v>7631</v>
      </c>
      <c r="C534" s="220" t="s">
        <v>7632</v>
      </c>
      <c r="D534" s="220" t="s">
        <v>276</v>
      </c>
      <c r="E534" s="220" t="s">
        <v>5556</v>
      </c>
      <c r="F534" s="220">
        <v>100</v>
      </c>
      <c r="G534" s="220" t="s">
        <v>5625</v>
      </c>
      <c r="H534" s="220">
        <v>50</v>
      </c>
      <c r="I534" s="220" t="s">
        <v>6326</v>
      </c>
      <c r="J534" s="220">
        <v>5</v>
      </c>
      <c r="K534" s="220">
        <v>7</v>
      </c>
      <c r="L534" s="220">
        <v>4</v>
      </c>
      <c r="M534" s="220">
        <v>0</v>
      </c>
      <c r="N534" s="221" t="s">
        <v>7633</v>
      </c>
      <c r="O534" s="220" t="s">
        <v>5687</v>
      </c>
    </row>
    <row r="535" customHeight="1" spans="1:15">
      <c r="A535" s="665" t="s">
        <v>7634</v>
      </c>
      <c r="B535" s="220"/>
      <c r="C535" s="220" t="s">
        <v>7635</v>
      </c>
      <c r="D535" s="220" t="s">
        <v>276</v>
      </c>
      <c r="E535" s="220" t="s">
        <v>5556</v>
      </c>
      <c r="F535" s="220">
        <v>100</v>
      </c>
      <c r="G535" s="220" t="s">
        <v>5625</v>
      </c>
      <c r="H535" s="220">
        <v>50</v>
      </c>
      <c r="I535" s="220" t="s">
        <v>6326</v>
      </c>
      <c r="J535" s="220">
        <v>5</v>
      </c>
      <c r="K535" s="220">
        <v>7</v>
      </c>
      <c r="L535" s="220">
        <v>4</v>
      </c>
      <c r="M535" s="220">
        <v>0</v>
      </c>
      <c r="N535" s="221" t="s">
        <v>7633</v>
      </c>
      <c r="O535" s="220" t="s">
        <v>5687</v>
      </c>
    </row>
    <row r="536" customHeight="1" spans="1:15">
      <c r="A536" s="664" t="s">
        <v>4654</v>
      </c>
      <c r="B536" s="222" t="s">
        <v>7636</v>
      </c>
      <c r="C536" s="222" t="s">
        <v>7637</v>
      </c>
      <c r="D536" s="222" t="s">
        <v>277</v>
      </c>
      <c r="E536" s="222" t="s">
        <v>5556</v>
      </c>
      <c r="F536" s="222">
        <v>80</v>
      </c>
      <c r="G536" s="222" t="s">
        <v>5516</v>
      </c>
      <c r="H536" s="222">
        <v>100</v>
      </c>
      <c r="I536" s="222" t="s">
        <v>5492</v>
      </c>
      <c r="J536" s="222">
        <v>10</v>
      </c>
      <c r="K536" s="222">
        <v>6</v>
      </c>
      <c r="L536" s="222">
        <v>4</v>
      </c>
      <c r="M536" s="222">
        <v>0</v>
      </c>
      <c r="N536" s="223" t="s">
        <v>7638</v>
      </c>
      <c r="O536" s="222"/>
    </row>
    <row r="537" customHeight="1" spans="1:15">
      <c r="A537" s="665" t="s">
        <v>4643</v>
      </c>
      <c r="B537" s="220" t="s">
        <v>7639</v>
      </c>
      <c r="C537" s="220" t="s">
        <v>7640</v>
      </c>
      <c r="D537" s="220" t="s">
        <v>276</v>
      </c>
      <c r="E537" s="220" t="s">
        <v>5556</v>
      </c>
      <c r="F537" s="220">
        <v>80</v>
      </c>
      <c r="G537" s="220" t="s">
        <v>5516</v>
      </c>
      <c r="H537" s="220">
        <v>100</v>
      </c>
      <c r="I537" s="220" t="s">
        <v>5492</v>
      </c>
      <c r="J537" s="220">
        <v>10</v>
      </c>
      <c r="K537" s="220">
        <v>6</v>
      </c>
      <c r="L537" s="220">
        <v>4</v>
      </c>
      <c r="M537" s="220">
        <v>0</v>
      </c>
      <c r="N537" s="221" t="s">
        <v>7641</v>
      </c>
      <c r="O537" s="220"/>
    </row>
    <row r="538" customHeight="1" spans="1:15">
      <c r="A538" s="664" t="s">
        <v>7642</v>
      </c>
      <c r="B538" s="222" t="s">
        <v>7643</v>
      </c>
      <c r="C538" s="222" t="s">
        <v>7644</v>
      </c>
      <c r="D538" s="222" t="s">
        <v>278</v>
      </c>
      <c r="E538" s="222" t="s">
        <v>5556</v>
      </c>
      <c r="F538" s="222">
        <v>80</v>
      </c>
      <c r="G538" s="222" t="s">
        <v>5516</v>
      </c>
      <c r="H538" s="222">
        <v>100</v>
      </c>
      <c r="I538" s="222" t="s">
        <v>5492</v>
      </c>
      <c r="J538" s="222">
        <v>10</v>
      </c>
      <c r="K538" s="222">
        <v>6</v>
      </c>
      <c r="L538" s="222">
        <v>4</v>
      </c>
      <c r="M538" s="222">
        <v>0</v>
      </c>
      <c r="N538" s="223" t="s">
        <v>7645</v>
      </c>
      <c r="O538" s="222"/>
    </row>
    <row r="539" customHeight="1" spans="1:15">
      <c r="A539" s="665" t="s">
        <v>7646</v>
      </c>
      <c r="B539" s="220" t="s">
        <v>7647</v>
      </c>
      <c r="C539" s="220" t="s">
        <v>7648</v>
      </c>
      <c r="D539" s="220" t="s">
        <v>279</v>
      </c>
      <c r="E539" s="220" t="s">
        <v>5556</v>
      </c>
      <c r="F539" s="220">
        <v>70</v>
      </c>
      <c r="G539" s="220" t="s">
        <v>5639</v>
      </c>
      <c r="H539" s="220">
        <v>100</v>
      </c>
      <c r="I539" s="220" t="s">
        <v>5492</v>
      </c>
      <c r="J539" s="220">
        <v>20</v>
      </c>
      <c r="K539" s="220">
        <v>6</v>
      </c>
      <c r="L539" s="220" t="s">
        <v>5493</v>
      </c>
      <c r="M539" s="220">
        <v>0</v>
      </c>
      <c r="N539" s="221" t="s">
        <v>7649</v>
      </c>
      <c r="O539" s="220"/>
    </row>
    <row r="540" customHeight="1" spans="1:15">
      <c r="A540" s="664" t="s">
        <v>4680</v>
      </c>
      <c r="B540" s="222" t="s">
        <v>7650</v>
      </c>
      <c r="C540" s="222" t="s">
        <v>7651</v>
      </c>
      <c r="D540" s="222" t="s">
        <v>268</v>
      </c>
      <c r="E540" s="222" t="s">
        <v>5556</v>
      </c>
      <c r="F540" s="222">
        <v>50</v>
      </c>
      <c r="G540" s="222" t="s">
        <v>5499</v>
      </c>
      <c r="H540" s="222">
        <v>100</v>
      </c>
      <c r="I540" s="222" t="s">
        <v>5492</v>
      </c>
      <c r="J540" s="222">
        <v>20</v>
      </c>
      <c r="K540" s="222">
        <v>5</v>
      </c>
      <c r="L540" s="222">
        <v>3</v>
      </c>
      <c r="M540" s="222">
        <v>0</v>
      </c>
      <c r="N540" s="223" t="s">
        <v>7652</v>
      </c>
      <c r="O540" s="222" t="s">
        <v>5687</v>
      </c>
    </row>
    <row r="541" customHeight="1" spans="1:15">
      <c r="A541" s="665" t="s">
        <v>7653</v>
      </c>
      <c r="B541" s="220" t="s">
        <v>7654</v>
      </c>
      <c r="C541" s="220" t="s">
        <v>7655</v>
      </c>
      <c r="D541" s="220" t="s">
        <v>266</v>
      </c>
      <c r="E541" s="220" t="s">
        <v>5490</v>
      </c>
      <c r="F541" s="220">
        <v>60</v>
      </c>
      <c r="G541" s="220" t="s">
        <v>5581</v>
      </c>
      <c r="H541" s="220">
        <v>100</v>
      </c>
      <c r="I541" s="220" t="s">
        <v>5492</v>
      </c>
      <c r="J541" s="220">
        <v>20</v>
      </c>
      <c r="K541" s="220">
        <v>5</v>
      </c>
      <c r="L541" s="220">
        <v>1</v>
      </c>
      <c r="M541" s="220">
        <v>0</v>
      </c>
      <c r="N541" s="221" t="s">
        <v>7656</v>
      </c>
      <c r="O541" s="220" t="s">
        <v>5687</v>
      </c>
    </row>
    <row r="542" customHeight="1" spans="1:15">
      <c r="A542" s="664" t="s">
        <v>7657</v>
      </c>
      <c r="B542" s="222" t="s">
        <v>7658</v>
      </c>
      <c r="C542" s="222" t="s">
        <v>7659</v>
      </c>
      <c r="D542" s="222" t="s">
        <v>281</v>
      </c>
      <c r="E542" s="222" t="s">
        <v>5556</v>
      </c>
      <c r="F542" s="222">
        <v>60</v>
      </c>
      <c r="G542" s="222" t="s">
        <v>7478</v>
      </c>
      <c r="H542" s="222">
        <v>90</v>
      </c>
      <c r="I542" s="222" t="s">
        <v>5665</v>
      </c>
      <c r="J542" s="222">
        <v>10</v>
      </c>
      <c r="K542" s="222">
        <v>6</v>
      </c>
      <c r="L542" s="222">
        <v>3</v>
      </c>
      <c r="M542" s="222">
        <v>0</v>
      </c>
      <c r="N542" s="223" t="s">
        <v>7660</v>
      </c>
      <c r="O542" s="222"/>
    </row>
    <row r="543" customHeight="1" spans="1:15">
      <c r="A543" s="665" t="s">
        <v>7661</v>
      </c>
      <c r="B543" s="220" t="s">
        <v>7662</v>
      </c>
      <c r="C543" s="220" t="s">
        <v>7663</v>
      </c>
      <c r="D543" s="220" t="s">
        <v>282</v>
      </c>
      <c r="E543" s="220" t="s">
        <v>5490</v>
      </c>
      <c r="F543" s="220">
        <v>60</v>
      </c>
      <c r="G543" s="220" t="s">
        <v>5581</v>
      </c>
      <c r="H543" s="220">
        <v>90</v>
      </c>
      <c r="I543" s="220" t="s">
        <v>5665</v>
      </c>
      <c r="J543" s="220">
        <v>10</v>
      </c>
      <c r="K543" s="220">
        <v>6</v>
      </c>
      <c r="L543" s="220" t="s">
        <v>5493</v>
      </c>
      <c r="M543" s="220">
        <v>-6</v>
      </c>
      <c r="N543" s="221" t="s">
        <v>7664</v>
      </c>
      <c r="O543" s="220" t="s">
        <v>5495</v>
      </c>
    </row>
    <row r="544" customHeight="1" spans="1:15">
      <c r="A544" s="664" t="s">
        <v>7665</v>
      </c>
      <c r="B544" s="222" t="s">
        <v>7666</v>
      </c>
      <c r="C544" s="222" t="s">
        <v>7667</v>
      </c>
      <c r="D544" s="222" t="s">
        <v>262</v>
      </c>
      <c r="E544" s="222" t="s">
        <v>199</v>
      </c>
      <c r="F544" s="222" t="s">
        <v>5561</v>
      </c>
      <c r="G544" s="222" t="s">
        <v>5561</v>
      </c>
      <c r="H544" s="222" t="s">
        <v>5561</v>
      </c>
      <c r="I544" s="222" t="s">
        <v>5561</v>
      </c>
      <c r="J544" s="222">
        <v>30</v>
      </c>
      <c r="K544" s="222">
        <v>5</v>
      </c>
      <c r="L544" s="222" t="s">
        <v>5562</v>
      </c>
      <c r="M544" s="222">
        <v>0</v>
      </c>
      <c r="N544" s="223" t="s">
        <v>7668</v>
      </c>
      <c r="O544" s="222"/>
    </row>
    <row r="545" customHeight="1" spans="1:15">
      <c r="A545" s="665" t="s">
        <v>396</v>
      </c>
      <c r="B545" s="220" t="s">
        <v>7669</v>
      </c>
      <c r="C545" s="220" t="s">
        <v>7670</v>
      </c>
      <c r="D545" s="220" t="s">
        <v>279</v>
      </c>
      <c r="E545" s="220" t="s">
        <v>5556</v>
      </c>
      <c r="F545" s="220">
        <v>55</v>
      </c>
      <c r="G545" s="220" t="s">
        <v>5543</v>
      </c>
      <c r="H545" s="220">
        <v>95</v>
      </c>
      <c r="I545" s="220" t="s">
        <v>5568</v>
      </c>
      <c r="J545" s="220">
        <v>15</v>
      </c>
      <c r="K545" s="220">
        <v>5</v>
      </c>
      <c r="L545" s="220">
        <v>3</v>
      </c>
      <c r="M545" s="220">
        <v>0</v>
      </c>
      <c r="N545" s="221" t="s">
        <v>7671</v>
      </c>
      <c r="O545" s="220" t="s">
        <v>5687</v>
      </c>
    </row>
    <row r="546" customHeight="1" spans="1:15">
      <c r="A546" s="664" t="s">
        <v>7672</v>
      </c>
      <c r="B546" s="222" t="s">
        <v>7673</v>
      </c>
      <c r="C546" s="222" t="s">
        <v>7674</v>
      </c>
      <c r="D546" s="222" t="s">
        <v>279</v>
      </c>
      <c r="E546" s="222" t="s">
        <v>5490</v>
      </c>
      <c r="F546" s="222">
        <v>90</v>
      </c>
      <c r="G546" s="222" t="s">
        <v>5590</v>
      </c>
      <c r="H546" s="222">
        <v>100</v>
      </c>
      <c r="I546" s="222" t="s">
        <v>5492</v>
      </c>
      <c r="J546" s="222">
        <v>15</v>
      </c>
      <c r="K546" s="222">
        <v>6</v>
      </c>
      <c r="L546" s="222" t="s">
        <v>5493</v>
      </c>
      <c r="M546" s="222">
        <v>0</v>
      </c>
      <c r="N546" s="223" t="s">
        <v>7675</v>
      </c>
      <c r="O546" s="231" t="s">
        <v>5627</v>
      </c>
    </row>
    <row r="547" customHeight="1" spans="1:15">
      <c r="A547" s="665" t="s">
        <v>7676</v>
      </c>
      <c r="B547" s="220" t="s">
        <v>7677</v>
      </c>
      <c r="C547" s="220" t="s">
        <v>7678</v>
      </c>
      <c r="D547" s="220" t="s">
        <v>266</v>
      </c>
      <c r="E547" s="220" t="s">
        <v>5490</v>
      </c>
      <c r="F547" s="220">
        <v>80</v>
      </c>
      <c r="G547" s="220" t="s">
        <v>5516</v>
      </c>
      <c r="H547" s="220">
        <v>95</v>
      </c>
      <c r="I547" s="220" t="s">
        <v>5568</v>
      </c>
      <c r="J547" s="220">
        <v>10</v>
      </c>
      <c r="K547" s="220">
        <v>6</v>
      </c>
      <c r="L547" s="220" t="s">
        <v>5493</v>
      </c>
      <c r="M547" s="220">
        <v>0</v>
      </c>
      <c r="N547" s="221" t="s">
        <v>7679</v>
      </c>
      <c r="O547" s="220" t="s">
        <v>5495</v>
      </c>
    </row>
    <row r="548" customHeight="1" spans="1:15">
      <c r="A548" s="664" t="s">
        <v>7680</v>
      </c>
      <c r="B548" s="222" t="s">
        <v>7681</v>
      </c>
      <c r="C548" s="222" t="s">
        <v>7682</v>
      </c>
      <c r="D548" s="222" t="s">
        <v>282</v>
      </c>
      <c r="E548" s="222" t="s">
        <v>5490</v>
      </c>
      <c r="F548" s="222">
        <v>40</v>
      </c>
      <c r="G548" s="222" t="s">
        <v>5491</v>
      </c>
      <c r="H548" s="222">
        <v>90</v>
      </c>
      <c r="I548" s="222" t="s">
        <v>5665</v>
      </c>
      <c r="J548" s="222">
        <v>15</v>
      </c>
      <c r="K548" s="222">
        <v>6</v>
      </c>
      <c r="L548" s="222" t="s">
        <v>5493</v>
      </c>
      <c r="M548" s="222">
        <v>0</v>
      </c>
      <c r="N548" s="223" t="s">
        <v>7683</v>
      </c>
      <c r="O548" s="231" t="s">
        <v>5507</v>
      </c>
    </row>
    <row r="549" customHeight="1" spans="1:15">
      <c r="A549" s="665" t="s">
        <v>7684</v>
      </c>
      <c r="B549" s="220" t="s">
        <v>7685</v>
      </c>
      <c r="C549" s="220" t="s">
        <v>7686</v>
      </c>
      <c r="D549" s="220" t="s">
        <v>280</v>
      </c>
      <c r="E549" s="220" t="s">
        <v>5490</v>
      </c>
      <c r="F549" s="220">
        <v>60</v>
      </c>
      <c r="G549" s="220" t="s">
        <v>5581</v>
      </c>
      <c r="H549" s="220">
        <v>100</v>
      </c>
      <c r="I549" s="220" t="s">
        <v>5492</v>
      </c>
      <c r="J549" s="220">
        <v>25</v>
      </c>
      <c r="K549" s="220">
        <v>5</v>
      </c>
      <c r="L549" s="220" t="s">
        <v>5493</v>
      </c>
      <c r="M549" s="220">
        <v>0</v>
      </c>
      <c r="N549" s="221" t="s">
        <v>7687</v>
      </c>
      <c r="O549" s="230" t="s">
        <v>5632</v>
      </c>
    </row>
    <row r="550" customHeight="1" spans="1:15">
      <c r="A550" s="664" t="s">
        <v>7688</v>
      </c>
      <c r="B550" s="222" t="s">
        <v>7689</v>
      </c>
      <c r="C550" s="222" t="s">
        <v>7690</v>
      </c>
      <c r="D550" s="222" t="s">
        <v>278</v>
      </c>
      <c r="E550" s="222" t="s">
        <v>5490</v>
      </c>
      <c r="F550" s="222">
        <v>75</v>
      </c>
      <c r="G550" s="222" t="s">
        <v>5525</v>
      </c>
      <c r="H550" s="222">
        <v>100</v>
      </c>
      <c r="I550" s="222" t="s">
        <v>5492</v>
      </c>
      <c r="J550" s="222">
        <v>10</v>
      </c>
      <c r="K550" s="222">
        <v>7</v>
      </c>
      <c r="L550" s="222" t="s">
        <v>5493</v>
      </c>
      <c r="M550" s="222">
        <v>0</v>
      </c>
      <c r="N550" s="223" t="s">
        <v>7691</v>
      </c>
      <c r="O550" s="231" t="s">
        <v>6112</v>
      </c>
    </row>
    <row r="551" customHeight="1" spans="1:15">
      <c r="A551" s="665" t="s">
        <v>7692</v>
      </c>
      <c r="B551" s="220" t="s">
        <v>7693</v>
      </c>
      <c r="C551" s="220" t="s">
        <v>7694</v>
      </c>
      <c r="D551" s="220" t="s">
        <v>263</v>
      </c>
      <c r="E551" s="220" t="s">
        <v>5490</v>
      </c>
      <c r="F551" s="220">
        <v>90</v>
      </c>
      <c r="G551" s="220" t="s">
        <v>5590</v>
      </c>
      <c r="H551" s="220">
        <v>100</v>
      </c>
      <c r="I551" s="220" t="s">
        <v>5492</v>
      </c>
      <c r="J551" s="220">
        <v>15</v>
      </c>
      <c r="K551" s="220">
        <v>7</v>
      </c>
      <c r="L551" s="220" t="s">
        <v>5493</v>
      </c>
      <c r="M551" s="220">
        <v>0</v>
      </c>
      <c r="N551" s="221" t="s">
        <v>7695</v>
      </c>
      <c r="O551" s="230" t="s">
        <v>5570</v>
      </c>
    </row>
    <row r="552" customHeight="1" spans="1:15">
      <c r="A552" s="664" t="s">
        <v>7696</v>
      </c>
      <c r="B552" s="222" t="s">
        <v>7697</v>
      </c>
      <c r="C552" s="222" t="s">
        <v>7698</v>
      </c>
      <c r="D552" s="222" t="s">
        <v>277</v>
      </c>
      <c r="E552" s="222" t="s">
        <v>5490</v>
      </c>
      <c r="F552" s="222">
        <v>75</v>
      </c>
      <c r="G552" s="222" t="s">
        <v>5525</v>
      </c>
      <c r="H552" s="222">
        <v>95</v>
      </c>
      <c r="I552" s="222" t="s">
        <v>5568</v>
      </c>
      <c r="J552" s="222">
        <v>10</v>
      </c>
      <c r="K552" s="222">
        <v>6</v>
      </c>
      <c r="L552" s="222" t="s">
        <v>5493</v>
      </c>
      <c r="M552" s="222">
        <v>0</v>
      </c>
      <c r="N552" s="223" t="s">
        <v>7699</v>
      </c>
      <c r="O552" s="231" t="s">
        <v>6781</v>
      </c>
    </row>
    <row r="553" customHeight="1" spans="1:15">
      <c r="A553" s="665" t="s">
        <v>7700</v>
      </c>
      <c r="B553" s="220" t="s">
        <v>7701</v>
      </c>
      <c r="C553" s="220" t="s">
        <v>7702</v>
      </c>
      <c r="D553" s="220" t="s">
        <v>276</v>
      </c>
      <c r="E553" s="220" t="s">
        <v>5490</v>
      </c>
      <c r="F553" s="220" t="s">
        <v>199</v>
      </c>
      <c r="G553" s="220" t="s">
        <v>5802</v>
      </c>
      <c r="H553" s="220">
        <v>100</v>
      </c>
      <c r="I553" s="220" t="s">
        <v>5492</v>
      </c>
      <c r="J553" s="220">
        <v>10</v>
      </c>
      <c r="K553" s="220">
        <v>7</v>
      </c>
      <c r="L553" s="220" t="s">
        <v>5493</v>
      </c>
      <c r="M553" s="220">
        <v>0</v>
      </c>
      <c r="N553" s="221" t="s">
        <v>7703</v>
      </c>
      <c r="O553" s="230" t="s">
        <v>7496</v>
      </c>
    </row>
    <row r="554" customHeight="1" spans="1:15">
      <c r="A554" s="664" t="s">
        <v>7704</v>
      </c>
      <c r="B554" s="222" t="s">
        <v>7705</v>
      </c>
      <c r="C554" s="222" t="s">
        <v>7706</v>
      </c>
      <c r="D554" s="222" t="s">
        <v>278</v>
      </c>
      <c r="E554" s="222" t="s">
        <v>5556</v>
      </c>
      <c r="F554" s="222">
        <v>65</v>
      </c>
      <c r="G554" s="222" t="s">
        <v>5609</v>
      </c>
      <c r="H554" s="222">
        <v>90</v>
      </c>
      <c r="I554" s="222" t="s">
        <v>5665</v>
      </c>
      <c r="J554" s="222">
        <v>10</v>
      </c>
      <c r="K554" s="222">
        <v>6</v>
      </c>
      <c r="L554" s="222">
        <v>3</v>
      </c>
      <c r="M554" s="222">
        <v>0</v>
      </c>
      <c r="N554" s="223" t="s">
        <v>7707</v>
      </c>
      <c r="O554" s="222" t="s">
        <v>5687</v>
      </c>
    </row>
    <row r="555" customHeight="1" spans="1:15">
      <c r="A555" s="665" t="s">
        <v>7708</v>
      </c>
      <c r="B555" s="220" t="s">
        <v>7709</v>
      </c>
      <c r="C555" s="220" t="s">
        <v>7710</v>
      </c>
      <c r="D555" s="220" t="s">
        <v>268</v>
      </c>
      <c r="E555" s="220" t="s">
        <v>5490</v>
      </c>
      <c r="F555" s="220">
        <v>65</v>
      </c>
      <c r="G555" s="220" t="s">
        <v>5609</v>
      </c>
      <c r="H555" s="220">
        <v>100</v>
      </c>
      <c r="I555" s="220" t="s">
        <v>5492</v>
      </c>
      <c r="J555" s="220">
        <v>20</v>
      </c>
      <c r="K555" s="220">
        <v>5</v>
      </c>
      <c r="L555" s="220" t="s">
        <v>5493</v>
      </c>
      <c r="M555" s="220">
        <v>0</v>
      </c>
      <c r="N555" s="221" t="s">
        <v>7711</v>
      </c>
      <c r="O555" s="230" t="s">
        <v>5611</v>
      </c>
    </row>
    <row r="556" customHeight="1" spans="1:15">
      <c r="A556" s="664" t="s">
        <v>2454</v>
      </c>
      <c r="B556" s="222" t="s">
        <v>7712</v>
      </c>
      <c r="C556" s="222" t="s">
        <v>7713</v>
      </c>
      <c r="D556" s="222" t="s">
        <v>278</v>
      </c>
      <c r="E556" s="222" t="s">
        <v>199</v>
      </c>
      <c r="F556" s="222" t="s">
        <v>5561</v>
      </c>
      <c r="G556" s="222" t="s">
        <v>5561</v>
      </c>
      <c r="H556" s="222" t="s">
        <v>5561</v>
      </c>
      <c r="I556" s="222" t="s">
        <v>5561</v>
      </c>
      <c r="J556" s="222">
        <v>10</v>
      </c>
      <c r="K556" s="222">
        <v>6</v>
      </c>
      <c r="L556" s="222" t="s">
        <v>5562</v>
      </c>
      <c r="M556" s="222">
        <v>0</v>
      </c>
      <c r="N556" s="223" t="s">
        <v>7714</v>
      </c>
      <c r="O556" s="222"/>
    </row>
    <row r="557" customHeight="1" spans="1:15">
      <c r="A557" s="665" t="s">
        <v>7715</v>
      </c>
      <c r="B557" s="220" t="s">
        <v>7716</v>
      </c>
      <c r="C557" s="220" t="s">
        <v>7717</v>
      </c>
      <c r="D557" s="220" t="s">
        <v>283</v>
      </c>
      <c r="E557" s="220" t="s">
        <v>5556</v>
      </c>
      <c r="F557" s="220">
        <v>85</v>
      </c>
      <c r="G557" s="220" t="s">
        <v>5660</v>
      </c>
      <c r="H557" s="220">
        <v>95</v>
      </c>
      <c r="I557" s="220" t="s">
        <v>5568</v>
      </c>
      <c r="J557" s="220">
        <v>10</v>
      </c>
      <c r="K557" s="220">
        <v>7</v>
      </c>
      <c r="L557" s="220">
        <v>4</v>
      </c>
      <c r="M557" s="220">
        <v>0</v>
      </c>
      <c r="N557" s="221" t="s">
        <v>7718</v>
      </c>
      <c r="O557" s="220" t="s">
        <v>5687</v>
      </c>
    </row>
    <row r="558" customHeight="1" spans="1:15">
      <c r="A558" s="664" t="s">
        <v>7719</v>
      </c>
      <c r="B558" s="222" t="s">
        <v>7720</v>
      </c>
      <c r="C558" s="222" t="s">
        <v>7721</v>
      </c>
      <c r="D558" s="222" t="s">
        <v>280</v>
      </c>
      <c r="E558" s="222" t="s">
        <v>5556</v>
      </c>
      <c r="F558" s="222">
        <v>100</v>
      </c>
      <c r="G558" s="222" t="s">
        <v>5625</v>
      </c>
      <c r="H558" s="222">
        <v>100</v>
      </c>
      <c r="I558" s="222" t="s">
        <v>5492</v>
      </c>
      <c r="J558" s="222">
        <v>10</v>
      </c>
      <c r="K558" s="222">
        <v>7</v>
      </c>
      <c r="L558" s="222">
        <v>5</v>
      </c>
      <c r="M558" s="222">
        <v>0</v>
      </c>
      <c r="N558" s="223" t="s">
        <v>7722</v>
      </c>
      <c r="O558" s="222"/>
    </row>
    <row r="559" customHeight="1" spans="1:15">
      <c r="A559" s="665" t="s">
        <v>7723</v>
      </c>
      <c r="B559" s="220" t="s">
        <v>7724</v>
      </c>
      <c r="C559" s="220" t="s">
        <v>7725</v>
      </c>
      <c r="D559" s="220" t="s">
        <v>262</v>
      </c>
      <c r="E559" s="220" t="s">
        <v>5490</v>
      </c>
      <c r="F559" s="220">
        <v>25</v>
      </c>
      <c r="G559" s="220" t="s">
        <v>5504</v>
      </c>
      <c r="H559" s="220">
        <v>85</v>
      </c>
      <c r="I559" s="220" t="s">
        <v>5505</v>
      </c>
      <c r="J559" s="220">
        <v>10</v>
      </c>
      <c r="K559" s="220">
        <v>5</v>
      </c>
      <c r="L559" s="220" t="s">
        <v>5493</v>
      </c>
      <c r="M559" s="220">
        <v>0</v>
      </c>
      <c r="N559" s="221" t="s">
        <v>7726</v>
      </c>
      <c r="O559" s="230" t="s">
        <v>5507</v>
      </c>
    </row>
    <row r="560" customHeight="1" spans="1:15">
      <c r="A560" s="664" t="s">
        <v>7727</v>
      </c>
      <c r="B560" s="222" t="s">
        <v>7728</v>
      </c>
      <c r="C560" s="222" t="s">
        <v>7729</v>
      </c>
      <c r="D560" s="222" t="s">
        <v>264</v>
      </c>
      <c r="E560" s="222" t="s">
        <v>5556</v>
      </c>
      <c r="F560" s="222">
        <v>110</v>
      </c>
      <c r="G560" s="222" t="s">
        <v>5752</v>
      </c>
      <c r="H560" s="222">
        <v>70</v>
      </c>
      <c r="I560" s="222" t="s">
        <v>7730</v>
      </c>
      <c r="J560" s="222">
        <v>10</v>
      </c>
      <c r="K560" s="222">
        <v>7</v>
      </c>
      <c r="L560" s="222">
        <v>5</v>
      </c>
      <c r="M560" s="222">
        <v>0</v>
      </c>
      <c r="N560" s="223" t="s">
        <v>7731</v>
      </c>
      <c r="O560" s="231" t="s">
        <v>5767</v>
      </c>
    </row>
    <row r="561" customHeight="1" spans="1:15">
      <c r="A561" s="665" t="s">
        <v>7732</v>
      </c>
      <c r="B561" s="220" t="s">
        <v>7733</v>
      </c>
      <c r="C561" s="220" t="s">
        <v>7734</v>
      </c>
      <c r="D561" s="220" t="s">
        <v>262</v>
      </c>
      <c r="E561" s="220" t="s">
        <v>5490</v>
      </c>
      <c r="F561" s="220">
        <v>120</v>
      </c>
      <c r="G561" s="220" t="s">
        <v>5620</v>
      </c>
      <c r="H561" s="220">
        <v>100</v>
      </c>
      <c r="I561" s="220" t="s">
        <v>5492</v>
      </c>
      <c r="J561" s="220">
        <v>15</v>
      </c>
      <c r="K561" s="220">
        <v>6</v>
      </c>
      <c r="L561" s="220" t="s">
        <v>5493</v>
      </c>
      <c r="M561" s="220">
        <v>0</v>
      </c>
      <c r="N561" s="221" t="s">
        <v>7735</v>
      </c>
      <c r="O561" s="230" t="s">
        <v>5627</v>
      </c>
    </row>
    <row r="562" customHeight="1" spans="1:15">
      <c r="A562" s="664" t="s">
        <v>7736</v>
      </c>
      <c r="B562" s="222" t="s">
        <v>7737</v>
      </c>
      <c r="C562" s="222" t="s">
        <v>7738</v>
      </c>
      <c r="D562" s="222" t="s">
        <v>270</v>
      </c>
      <c r="E562" s="222" t="s">
        <v>5490</v>
      </c>
      <c r="F562" s="222">
        <v>50</v>
      </c>
      <c r="G562" s="222" t="s">
        <v>5499</v>
      </c>
      <c r="H562" s="222">
        <v>85</v>
      </c>
      <c r="I562" s="222" t="s">
        <v>5505</v>
      </c>
      <c r="J562" s="222">
        <v>15</v>
      </c>
      <c r="K562" s="222">
        <v>6</v>
      </c>
      <c r="L562" s="222">
        <v>3</v>
      </c>
      <c r="M562" s="222">
        <v>0</v>
      </c>
      <c r="N562" s="223" t="s">
        <v>7739</v>
      </c>
      <c r="O562" s="231" t="s">
        <v>5507</v>
      </c>
    </row>
    <row r="563" customHeight="1" spans="1:15">
      <c r="A563" s="665" t="s">
        <v>7740</v>
      </c>
      <c r="B563" s="220" t="s">
        <v>7741</v>
      </c>
      <c r="C563" s="220" t="s">
        <v>7742</v>
      </c>
      <c r="D563" s="220" t="s">
        <v>276</v>
      </c>
      <c r="E563" s="220" t="s">
        <v>5556</v>
      </c>
      <c r="F563" s="220">
        <v>100</v>
      </c>
      <c r="G563" s="220" t="s">
        <v>5625</v>
      </c>
      <c r="H563" s="220">
        <v>100</v>
      </c>
      <c r="I563" s="220" t="s">
        <v>5492</v>
      </c>
      <c r="J563" s="220">
        <v>5</v>
      </c>
      <c r="K563" s="220">
        <v>8</v>
      </c>
      <c r="L563" s="220">
        <v>4</v>
      </c>
      <c r="M563" s="220">
        <v>0</v>
      </c>
      <c r="N563" s="221" t="s">
        <v>7743</v>
      </c>
      <c r="O563" s="230" t="s">
        <v>6311</v>
      </c>
    </row>
    <row r="564" customHeight="1" spans="1:15">
      <c r="A564" s="664" t="s">
        <v>7744</v>
      </c>
      <c r="B564" s="222" t="s">
        <v>7745</v>
      </c>
      <c r="C564" s="222" t="s">
        <v>7746</v>
      </c>
      <c r="D564" s="222" t="s">
        <v>262</v>
      </c>
      <c r="E564" s="222" t="s">
        <v>5556</v>
      </c>
      <c r="F564" s="222">
        <v>120</v>
      </c>
      <c r="G564" s="222" t="s">
        <v>5620</v>
      </c>
      <c r="H564" s="222">
        <v>100</v>
      </c>
      <c r="I564" s="222" t="s">
        <v>5492</v>
      </c>
      <c r="J564" s="222">
        <v>5</v>
      </c>
      <c r="K564" s="222">
        <v>8</v>
      </c>
      <c r="L564" s="222">
        <v>5</v>
      </c>
      <c r="M564" s="222">
        <v>0</v>
      </c>
      <c r="N564" s="223" t="s">
        <v>7747</v>
      </c>
      <c r="O564" s="222"/>
    </row>
    <row r="565" customHeight="1" spans="1:15">
      <c r="A565" s="665" t="s">
        <v>7748</v>
      </c>
      <c r="B565" s="220" t="s">
        <v>7749</v>
      </c>
      <c r="C565" s="220" t="s">
        <v>7750</v>
      </c>
      <c r="D565" s="220" t="s">
        <v>262</v>
      </c>
      <c r="E565" s="220" t="s">
        <v>5556</v>
      </c>
      <c r="F565" s="220">
        <v>75</v>
      </c>
      <c r="G565" s="220" t="s">
        <v>5525</v>
      </c>
      <c r="H565" s="220">
        <v>100</v>
      </c>
      <c r="I565" s="220" t="s">
        <v>5492</v>
      </c>
      <c r="J565" s="220">
        <v>10</v>
      </c>
      <c r="K565" s="220">
        <v>7</v>
      </c>
      <c r="L565" s="220">
        <v>5</v>
      </c>
      <c r="M565" s="220">
        <v>0</v>
      </c>
      <c r="N565" s="221" t="s">
        <v>7751</v>
      </c>
      <c r="O565" s="230" t="s">
        <v>6246</v>
      </c>
    </row>
    <row r="566" customHeight="1" spans="1:15">
      <c r="A566" s="664" t="s">
        <v>7752</v>
      </c>
      <c r="B566" s="222" t="s">
        <v>7753</v>
      </c>
      <c r="C566" s="222" t="s">
        <v>7754</v>
      </c>
      <c r="D566" s="222" t="s">
        <v>263</v>
      </c>
      <c r="E566" s="222" t="s">
        <v>5556</v>
      </c>
      <c r="F566" s="222">
        <v>85</v>
      </c>
      <c r="G566" s="222" t="s">
        <v>5660</v>
      </c>
      <c r="H566" s="222">
        <v>100</v>
      </c>
      <c r="I566" s="222" t="s">
        <v>5492</v>
      </c>
      <c r="J566" s="222">
        <v>10</v>
      </c>
      <c r="K566" s="222">
        <v>6</v>
      </c>
      <c r="L566" s="222" t="s">
        <v>5493</v>
      </c>
      <c r="M566" s="222">
        <v>0</v>
      </c>
      <c r="N566" s="223" t="s">
        <v>7755</v>
      </c>
      <c r="O566" s="222" t="s">
        <v>5835</v>
      </c>
    </row>
    <row r="567" customHeight="1" spans="1:15">
      <c r="A567" s="665" t="s">
        <v>7756</v>
      </c>
      <c r="B567" s="220" t="s">
        <v>7757</v>
      </c>
      <c r="C567" s="220" t="s">
        <v>7758</v>
      </c>
      <c r="D567" s="220" t="s">
        <v>281</v>
      </c>
      <c r="E567" s="220" t="s">
        <v>5556</v>
      </c>
      <c r="F567" s="220">
        <v>65</v>
      </c>
      <c r="G567" s="220" t="s">
        <v>5609</v>
      </c>
      <c r="H567" s="220">
        <v>95</v>
      </c>
      <c r="I567" s="220" t="s">
        <v>5568</v>
      </c>
      <c r="J567" s="220">
        <v>10</v>
      </c>
      <c r="K567" s="220">
        <v>7</v>
      </c>
      <c r="L567" s="220">
        <v>6</v>
      </c>
      <c r="M567" s="220">
        <v>0</v>
      </c>
      <c r="N567" s="221" t="s">
        <v>7759</v>
      </c>
      <c r="O567" s="220" t="s">
        <v>5687</v>
      </c>
    </row>
    <row r="568" customHeight="1" spans="1:15">
      <c r="A568" s="664" t="s">
        <v>7760</v>
      </c>
      <c r="B568" s="222" t="s">
        <v>7761</v>
      </c>
      <c r="C568" s="222" t="s">
        <v>7762</v>
      </c>
      <c r="D568" s="222" t="s">
        <v>279</v>
      </c>
      <c r="E568" s="222" t="s">
        <v>5490</v>
      </c>
      <c r="F568" s="222">
        <v>130</v>
      </c>
      <c r="G568" s="222" t="s">
        <v>6065</v>
      </c>
      <c r="H568" s="222">
        <v>85</v>
      </c>
      <c r="I568" s="222" t="s">
        <v>5505</v>
      </c>
      <c r="J568" s="222">
        <v>5</v>
      </c>
      <c r="K568" s="222">
        <v>8</v>
      </c>
      <c r="L568" s="222" t="s">
        <v>5493</v>
      </c>
      <c r="M568" s="222">
        <v>0</v>
      </c>
      <c r="N568" s="223" t="s">
        <v>7763</v>
      </c>
      <c r="O568" s="231" t="s">
        <v>5632</v>
      </c>
    </row>
    <row r="569" customHeight="1" spans="1:15">
      <c r="A569" s="665" t="s">
        <v>7764</v>
      </c>
      <c r="B569" s="220" t="s">
        <v>7765</v>
      </c>
      <c r="C569" s="220" t="s">
        <v>7766</v>
      </c>
      <c r="D569" s="220" t="s">
        <v>276</v>
      </c>
      <c r="E569" s="220" t="s">
        <v>5556</v>
      </c>
      <c r="F569" s="220">
        <v>130</v>
      </c>
      <c r="G569" s="220" t="s">
        <v>6065</v>
      </c>
      <c r="H569" s="220">
        <v>85</v>
      </c>
      <c r="I569" s="220" t="s">
        <v>5505</v>
      </c>
      <c r="J569" s="220">
        <v>5</v>
      </c>
      <c r="K569" s="220">
        <v>8</v>
      </c>
      <c r="L569" s="220">
        <v>5</v>
      </c>
      <c r="M569" s="220">
        <v>0</v>
      </c>
      <c r="N569" s="221" t="s">
        <v>7767</v>
      </c>
      <c r="O569" s="220" t="s">
        <v>5687</v>
      </c>
    </row>
    <row r="570" customHeight="1" spans="1:15">
      <c r="A570" s="664" t="s">
        <v>7768</v>
      </c>
      <c r="B570" s="222" t="s">
        <v>7769</v>
      </c>
      <c r="C570" s="222" t="s">
        <v>7770</v>
      </c>
      <c r="D570" s="222" t="s">
        <v>276</v>
      </c>
      <c r="E570" s="222" t="s">
        <v>5556</v>
      </c>
      <c r="F570" s="222">
        <v>80</v>
      </c>
      <c r="G570" s="222" t="s">
        <v>5516</v>
      </c>
      <c r="H570" s="222">
        <v>100</v>
      </c>
      <c r="I570" s="222" t="s">
        <v>5492</v>
      </c>
      <c r="J570" s="222">
        <v>10</v>
      </c>
      <c r="K570" s="222">
        <v>6</v>
      </c>
      <c r="L570" s="222">
        <v>2</v>
      </c>
      <c r="M570" s="222">
        <v>0</v>
      </c>
      <c r="N570" s="223" t="s">
        <v>7771</v>
      </c>
      <c r="O570" s="231" t="s">
        <v>7772</v>
      </c>
    </row>
    <row r="571" customHeight="1" spans="1:15">
      <c r="A571" s="665" t="s">
        <v>7773</v>
      </c>
      <c r="B571" s="220" t="s">
        <v>7774</v>
      </c>
      <c r="C571" s="220" t="s">
        <v>7775</v>
      </c>
      <c r="D571" s="220" t="s">
        <v>281</v>
      </c>
      <c r="E571" s="220" t="s">
        <v>5490</v>
      </c>
      <c r="F571" s="220">
        <v>140</v>
      </c>
      <c r="G571" s="220" t="s">
        <v>6122</v>
      </c>
      <c r="H571" s="220">
        <v>90</v>
      </c>
      <c r="I571" s="220" t="s">
        <v>5665</v>
      </c>
      <c r="J571" s="220">
        <v>5</v>
      </c>
      <c r="K571" s="220">
        <v>8</v>
      </c>
      <c r="L571" s="220" t="s">
        <v>5493</v>
      </c>
      <c r="M571" s="220">
        <v>0</v>
      </c>
      <c r="N571" s="221" t="s">
        <v>7776</v>
      </c>
      <c r="O571" s="220" t="s">
        <v>5687</v>
      </c>
    </row>
    <row r="572" customHeight="1" spans="1:15">
      <c r="A572" s="664" t="s">
        <v>7777</v>
      </c>
      <c r="B572" s="222" t="s">
        <v>7778</v>
      </c>
      <c r="C572" s="222" t="s">
        <v>7779</v>
      </c>
      <c r="D572" s="222" t="s">
        <v>281</v>
      </c>
      <c r="E572" s="222" t="s">
        <v>5556</v>
      </c>
      <c r="F572" s="222">
        <v>140</v>
      </c>
      <c r="G572" s="222" t="s">
        <v>6122</v>
      </c>
      <c r="H572" s="222">
        <v>90</v>
      </c>
      <c r="I572" s="222" t="s">
        <v>5665</v>
      </c>
      <c r="J572" s="222">
        <v>5</v>
      </c>
      <c r="K572" s="222">
        <v>8</v>
      </c>
      <c r="L572" s="222">
        <v>8</v>
      </c>
      <c r="M572" s="222">
        <v>0</v>
      </c>
      <c r="N572" s="223" t="s">
        <v>7780</v>
      </c>
      <c r="O572" s="222" t="s">
        <v>5687</v>
      </c>
    </row>
    <row r="573" customHeight="1" spans="1:15">
      <c r="A573" s="665" t="s">
        <v>7781</v>
      </c>
      <c r="B573" s="220" t="s">
        <v>7782</v>
      </c>
      <c r="C573" s="220" t="s">
        <v>7783</v>
      </c>
      <c r="D573" s="220" t="s">
        <v>283</v>
      </c>
      <c r="E573" s="220" t="s">
        <v>5556</v>
      </c>
      <c r="F573" s="220">
        <v>55</v>
      </c>
      <c r="G573" s="220" t="s">
        <v>5543</v>
      </c>
      <c r="H573" s="220">
        <v>95</v>
      </c>
      <c r="I573" s="220" t="s">
        <v>5568</v>
      </c>
      <c r="J573" s="220">
        <v>15</v>
      </c>
      <c r="K573" s="220">
        <v>6</v>
      </c>
      <c r="L573" s="220">
        <v>3</v>
      </c>
      <c r="M573" s="220">
        <v>0</v>
      </c>
      <c r="N573" s="221" t="s">
        <v>7784</v>
      </c>
      <c r="O573" s="230" t="s">
        <v>6246</v>
      </c>
    </row>
    <row r="574" customHeight="1" spans="1:15">
      <c r="A574" s="664" t="s">
        <v>3012</v>
      </c>
      <c r="B574" s="222" t="s">
        <v>7785</v>
      </c>
      <c r="C574" s="222" t="s">
        <v>7786</v>
      </c>
      <c r="D574" s="222" t="s">
        <v>281</v>
      </c>
      <c r="E574" s="222" t="s">
        <v>5490</v>
      </c>
      <c r="F574" s="222">
        <v>85</v>
      </c>
      <c r="G574" s="222" t="s">
        <v>5660</v>
      </c>
      <c r="H574" s="222">
        <v>90</v>
      </c>
      <c r="I574" s="222" t="s">
        <v>5665</v>
      </c>
      <c r="J574" s="222">
        <v>10</v>
      </c>
      <c r="K574" s="222">
        <v>6</v>
      </c>
      <c r="L574" s="222">
        <v>3</v>
      </c>
      <c r="M574" s="222">
        <v>0</v>
      </c>
      <c r="N574" s="223" t="s">
        <v>7787</v>
      </c>
      <c r="O574" s="222" t="s">
        <v>5687</v>
      </c>
    </row>
    <row r="575" customHeight="1" spans="1:15">
      <c r="A575" s="665" t="s">
        <v>7788</v>
      </c>
      <c r="B575" s="220" t="s">
        <v>7789</v>
      </c>
      <c r="C575" s="220" t="s">
        <v>7790</v>
      </c>
      <c r="D575" s="220" t="s">
        <v>276</v>
      </c>
      <c r="E575" s="220" t="s">
        <v>5490</v>
      </c>
      <c r="F575" s="220">
        <v>180</v>
      </c>
      <c r="G575" s="220" t="s">
        <v>7791</v>
      </c>
      <c r="H575" s="220">
        <v>95</v>
      </c>
      <c r="I575" s="220" t="s">
        <v>5568</v>
      </c>
      <c r="J575" s="220">
        <v>5</v>
      </c>
      <c r="K575" s="220">
        <v>8</v>
      </c>
      <c r="L575" s="220" t="s">
        <v>5493</v>
      </c>
      <c r="M575" s="220">
        <v>0</v>
      </c>
      <c r="N575" s="221" t="s">
        <v>7792</v>
      </c>
      <c r="O575" s="220" t="s">
        <v>5495</v>
      </c>
    </row>
    <row r="576" customHeight="1" spans="1:15">
      <c r="A576" s="664" t="s">
        <v>7793</v>
      </c>
      <c r="B576" s="222" t="s">
        <v>7794</v>
      </c>
      <c r="C576" s="222" t="s">
        <v>7795</v>
      </c>
      <c r="D576" s="222" t="s">
        <v>276</v>
      </c>
      <c r="E576" s="222" t="s">
        <v>5556</v>
      </c>
      <c r="F576" s="222">
        <v>100</v>
      </c>
      <c r="G576" s="222" t="s">
        <v>5625</v>
      </c>
      <c r="H576" s="222">
        <v>100</v>
      </c>
      <c r="I576" s="222" t="s">
        <v>5492</v>
      </c>
      <c r="J576" s="222">
        <v>5</v>
      </c>
      <c r="K576" s="222">
        <v>8</v>
      </c>
      <c r="L576" s="222">
        <v>4</v>
      </c>
      <c r="M576" s="222">
        <v>0</v>
      </c>
      <c r="N576" s="223" t="s">
        <v>7796</v>
      </c>
      <c r="O576" s="222"/>
    </row>
    <row r="577" customHeight="1" spans="1:15">
      <c r="A577" s="665" t="s">
        <v>7797</v>
      </c>
      <c r="B577" s="220" t="s">
        <v>7798</v>
      </c>
      <c r="C577" s="220" t="s">
        <v>7799</v>
      </c>
      <c r="D577" s="220" t="s">
        <v>279</v>
      </c>
      <c r="E577" s="220" t="s">
        <v>5490</v>
      </c>
      <c r="F577" s="220">
        <v>100</v>
      </c>
      <c r="G577" s="220" t="s">
        <v>5625</v>
      </c>
      <c r="H577" s="220">
        <v>100</v>
      </c>
      <c r="I577" s="220" t="s">
        <v>5492</v>
      </c>
      <c r="J577" s="220">
        <v>5</v>
      </c>
      <c r="K577" s="220">
        <v>8</v>
      </c>
      <c r="L577" s="220">
        <v>4</v>
      </c>
      <c r="M577" s="220">
        <v>0</v>
      </c>
      <c r="N577" s="221" t="s">
        <v>7800</v>
      </c>
      <c r="O577" s="220"/>
    </row>
    <row r="578" customHeight="1" spans="1:15">
      <c r="A578" s="664" t="s">
        <v>7801</v>
      </c>
      <c r="B578" s="222" t="s">
        <v>7802</v>
      </c>
      <c r="C578" s="222" t="s">
        <v>7803</v>
      </c>
      <c r="D578" s="222" t="s">
        <v>263</v>
      </c>
      <c r="E578" s="222" t="s">
        <v>5490</v>
      </c>
      <c r="F578" s="222">
        <v>100</v>
      </c>
      <c r="G578" s="222" t="s">
        <v>5625</v>
      </c>
      <c r="H578" s="222">
        <v>95</v>
      </c>
      <c r="I578" s="222" t="s">
        <v>5568</v>
      </c>
      <c r="J578" s="222">
        <v>10</v>
      </c>
      <c r="K578" s="222">
        <v>7</v>
      </c>
      <c r="L578" s="222" t="s">
        <v>5493</v>
      </c>
      <c r="M578" s="222">
        <v>0</v>
      </c>
      <c r="N578" s="223" t="s">
        <v>7804</v>
      </c>
      <c r="O578" s="231" t="s">
        <v>7496</v>
      </c>
    </row>
    <row r="579" customHeight="1" spans="1:15">
      <c r="A579" s="665" t="s">
        <v>7805</v>
      </c>
      <c r="B579" s="220" t="s">
        <v>7806</v>
      </c>
      <c r="C579" s="220" t="s">
        <v>7807</v>
      </c>
      <c r="D579" s="220" t="s">
        <v>263</v>
      </c>
      <c r="E579" s="220" t="s">
        <v>199</v>
      </c>
      <c r="F579" s="220" t="s">
        <v>5561</v>
      </c>
      <c r="G579" s="220" t="s">
        <v>5561</v>
      </c>
      <c r="H579" s="220" t="s">
        <v>5561</v>
      </c>
      <c r="I579" s="220" t="s">
        <v>5561</v>
      </c>
      <c r="J579" s="220">
        <v>10</v>
      </c>
      <c r="K579" s="220">
        <v>7</v>
      </c>
      <c r="L579" s="220" t="s">
        <v>5493</v>
      </c>
      <c r="M579" s="220">
        <v>0</v>
      </c>
      <c r="N579" s="221" t="s">
        <v>7808</v>
      </c>
      <c r="O579" s="220" t="s">
        <v>6285</v>
      </c>
    </row>
    <row r="580" customHeight="1" spans="1:15">
      <c r="A580" s="664" t="s">
        <v>7809</v>
      </c>
      <c r="B580" s="222" t="s">
        <v>7810</v>
      </c>
      <c r="C580" s="222" t="s">
        <v>7811</v>
      </c>
      <c r="D580" s="222" t="s">
        <v>265</v>
      </c>
      <c r="E580" s="222" t="s">
        <v>5556</v>
      </c>
      <c r="F580" s="222">
        <v>120</v>
      </c>
      <c r="G580" s="222" t="s">
        <v>5620</v>
      </c>
      <c r="H580" s="222">
        <v>90</v>
      </c>
      <c r="I580" s="222" t="s">
        <v>5665</v>
      </c>
      <c r="J580" s="222">
        <v>10</v>
      </c>
      <c r="K580" s="222">
        <v>7</v>
      </c>
      <c r="L580" s="222">
        <v>2</v>
      </c>
      <c r="M580" s="222">
        <v>0</v>
      </c>
      <c r="N580" s="223" t="s">
        <v>7812</v>
      </c>
      <c r="O580" s="222"/>
    </row>
    <row r="581" customHeight="1" spans="1:15">
      <c r="A581" s="665" t="s">
        <v>7813</v>
      </c>
      <c r="B581" s="220" t="s">
        <v>7814</v>
      </c>
      <c r="C581" s="220" t="s">
        <v>7815</v>
      </c>
      <c r="D581" s="220" t="s">
        <v>266</v>
      </c>
      <c r="E581" s="220" t="s">
        <v>199</v>
      </c>
      <c r="F581" s="220" t="s">
        <v>5561</v>
      </c>
      <c r="G581" s="220" t="s">
        <v>5561</v>
      </c>
      <c r="H581" s="220" t="s">
        <v>5561</v>
      </c>
      <c r="I581" s="220" t="s">
        <v>5561</v>
      </c>
      <c r="J581" s="220">
        <v>10</v>
      </c>
      <c r="K581" s="220">
        <v>3</v>
      </c>
      <c r="L581" s="220" t="s">
        <v>5562</v>
      </c>
      <c r="M581" s="220">
        <v>0</v>
      </c>
      <c r="N581" s="221" t="s">
        <v>7816</v>
      </c>
      <c r="O581" s="220"/>
    </row>
    <row r="582" customHeight="1" spans="1:15">
      <c r="A582" s="664" t="s">
        <v>7817</v>
      </c>
      <c r="B582" s="222" t="s">
        <v>7818</v>
      </c>
      <c r="C582" s="222" t="s">
        <v>7819</v>
      </c>
      <c r="D582" s="222" t="s">
        <v>268</v>
      </c>
      <c r="E582" s="222" t="s">
        <v>199</v>
      </c>
      <c r="F582" s="222" t="s">
        <v>5561</v>
      </c>
      <c r="G582" s="222" t="s">
        <v>5561</v>
      </c>
      <c r="H582" s="222" t="s">
        <v>5561</v>
      </c>
      <c r="I582" s="222" t="s">
        <v>5561</v>
      </c>
      <c r="J582" s="222">
        <v>20</v>
      </c>
      <c r="K582" s="222">
        <v>5</v>
      </c>
      <c r="L582" s="222">
        <v>3</v>
      </c>
      <c r="M582" s="222">
        <v>0</v>
      </c>
      <c r="N582" s="223" t="s">
        <v>7820</v>
      </c>
      <c r="O582" s="222"/>
    </row>
    <row r="583" customHeight="1" spans="1:15">
      <c r="A583" s="665" t="s">
        <v>7821</v>
      </c>
      <c r="B583" s="220" t="s">
        <v>7822</v>
      </c>
      <c r="C583" s="220" t="s">
        <v>7823</v>
      </c>
      <c r="D583" s="220" t="s">
        <v>268</v>
      </c>
      <c r="E583" s="220" t="s">
        <v>5490</v>
      </c>
      <c r="F583" s="220">
        <v>50</v>
      </c>
      <c r="G583" s="220" t="s">
        <v>5499</v>
      </c>
      <c r="H583" s="220">
        <v>100</v>
      </c>
      <c r="I583" s="220" t="s">
        <v>5492</v>
      </c>
      <c r="J583" s="220">
        <v>25</v>
      </c>
      <c r="K583" s="220">
        <v>6</v>
      </c>
      <c r="L583" s="220" t="s">
        <v>5493</v>
      </c>
      <c r="M583" s="220">
        <v>0</v>
      </c>
      <c r="N583" s="221" t="s">
        <v>7824</v>
      </c>
      <c r="O583" s="220" t="s">
        <v>5495</v>
      </c>
    </row>
    <row r="584" customHeight="1" spans="1:15">
      <c r="A584" s="664" t="s">
        <v>7825</v>
      </c>
      <c r="B584" s="222" t="s">
        <v>7826</v>
      </c>
      <c r="C584" s="222" t="s">
        <v>7827</v>
      </c>
      <c r="D584" s="222" t="s">
        <v>269</v>
      </c>
      <c r="E584" s="222" t="s">
        <v>5490</v>
      </c>
      <c r="F584" s="222">
        <v>90</v>
      </c>
      <c r="G584" s="222" t="s">
        <v>5590</v>
      </c>
      <c r="H584" s="222">
        <v>100</v>
      </c>
      <c r="I584" s="222" t="s">
        <v>5492</v>
      </c>
      <c r="J584" s="222">
        <v>10</v>
      </c>
      <c r="K584" s="222">
        <v>6</v>
      </c>
      <c r="L584" s="222" t="s">
        <v>5493</v>
      </c>
      <c r="M584" s="222">
        <v>0</v>
      </c>
      <c r="N584" s="223" t="s">
        <v>7828</v>
      </c>
      <c r="O584" s="231" t="s">
        <v>7427</v>
      </c>
    </row>
    <row r="585" customHeight="1" spans="1:15">
      <c r="A585" s="665" t="s">
        <v>7829</v>
      </c>
      <c r="B585" s="220" t="s">
        <v>7830</v>
      </c>
      <c r="C585" s="220" t="s">
        <v>7831</v>
      </c>
      <c r="D585" s="220" t="s">
        <v>269</v>
      </c>
      <c r="E585" s="220" t="s">
        <v>199</v>
      </c>
      <c r="F585" s="220" t="s">
        <v>5561</v>
      </c>
      <c r="G585" s="220" t="s">
        <v>5561</v>
      </c>
      <c r="H585" s="220">
        <v>100</v>
      </c>
      <c r="I585" s="220" t="s">
        <v>5492</v>
      </c>
      <c r="J585" s="220">
        <v>20</v>
      </c>
      <c r="K585" s="220">
        <v>5</v>
      </c>
      <c r="L585" s="220">
        <v>2</v>
      </c>
      <c r="M585" s="220">
        <v>0</v>
      </c>
      <c r="N585" s="221" t="s">
        <v>7832</v>
      </c>
      <c r="O585" s="220"/>
    </row>
    <row r="586" customHeight="1" spans="1:15">
      <c r="A586" s="664" t="s">
        <v>7833</v>
      </c>
      <c r="B586" s="222" t="s">
        <v>7834</v>
      </c>
      <c r="C586" s="222" t="s">
        <v>7835</v>
      </c>
      <c r="D586" s="222" t="s">
        <v>262</v>
      </c>
      <c r="E586" s="222" t="s">
        <v>199</v>
      </c>
      <c r="F586" s="222" t="s">
        <v>5561</v>
      </c>
      <c r="G586" s="222" t="s">
        <v>5561</v>
      </c>
      <c r="H586" s="222">
        <v>100</v>
      </c>
      <c r="I586" s="222" t="s">
        <v>5492</v>
      </c>
      <c r="J586" s="222">
        <v>30</v>
      </c>
      <c r="K586" s="222">
        <v>5</v>
      </c>
      <c r="L586" s="222">
        <v>4</v>
      </c>
      <c r="M586" s="222">
        <v>0</v>
      </c>
      <c r="N586" s="223" t="s">
        <v>7836</v>
      </c>
      <c r="O586" s="222" t="s">
        <v>5710</v>
      </c>
    </row>
    <row r="587" customHeight="1" spans="1:15">
      <c r="A587" s="665" t="s">
        <v>7837</v>
      </c>
      <c r="B587" s="220" t="s">
        <v>7838</v>
      </c>
      <c r="C587" s="220" t="s">
        <v>7839</v>
      </c>
      <c r="D587" s="220" t="s">
        <v>279</v>
      </c>
      <c r="E587" s="220" t="s">
        <v>199</v>
      </c>
      <c r="F587" s="220" t="s">
        <v>5561</v>
      </c>
      <c r="G587" s="220" t="s">
        <v>5561</v>
      </c>
      <c r="H587" s="220" t="s">
        <v>5561</v>
      </c>
      <c r="I587" s="220" t="s">
        <v>5561</v>
      </c>
      <c r="J587" s="220">
        <v>25</v>
      </c>
      <c r="K587" s="220">
        <v>5</v>
      </c>
      <c r="L587" s="220" t="s">
        <v>5562</v>
      </c>
      <c r="M587" s="220">
        <v>1</v>
      </c>
      <c r="N587" s="221" t="s">
        <v>7840</v>
      </c>
      <c r="O587" s="220"/>
    </row>
    <row r="588" customHeight="1" spans="1:15">
      <c r="A588" s="664" t="s">
        <v>7841</v>
      </c>
      <c r="B588" s="222" t="s">
        <v>7842</v>
      </c>
      <c r="C588" s="222" t="s">
        <v>7843</v>
      </c>
      <c r="D588" s="222" t="s">
        <v>279</v>
      </c>
      <c r="E588" s="222" t="s">
        <v>5556</v>
      </c>
      <c r="F588" s="222">
        <v>65</v>
      </c>
      <c r="G588" s="222" t="s">
        <v>5609</v>
      </c>
      <c r="H588" s="222">
        <v>100</v>
      </c>
      <c r="I588" s="222" t="s">
        <v>5492</v>
      </c>
      <c r="J588" s="222">
        <v>20</v>
      </c>
      <c r="K588" s="222">
        <v>5</v>
      </c>
      <c r="L588" s="222">
        <v>2</v>
      </c>
      <c r="M588" s="222">
        <v>0</v>
      </c>
      <c r="N588" s="223" t="s">
        <v>7844</v>
      </c>
      <c r="O588" s="222" t="s">
        <v>5817</v>
      </c>
    </row>
    <row r="589" customHeight="1" spans="1:15">
      <c r="A589" s="665" t="s">
        <v>7845</v>
      </c>
      <c r="B589" s="220" t="s">
        <v>7846</v>
      </c>
      <c r="C589" s="220" t="s">
        <v>7847</v>
      </c>
      <c r="D589" s="220" t="s">
        <v>278</v>
      </c>
      <c r="E589" s="220" t="s">
        <v>199</v>
      </c>
      <c r="F589" s="220" t="s">
        <v>5561</v>
      </c>
      <c r="G589" s="220" t="s">
        <v>5561</v>
      </c>
      <c r="H589" s="220">
        <v>100</v>
      </c>
      <c r="I589" s="220" t="s">
        <v>5492</v>
      </c>
      <c r="J589" s="220">
        <v>20</v>
      </c>
      <c r="K589" s="220">
        <v>5</v>
      </c>
      <c r="L589" s="220">
        <v>3</v>
      </c>
      <c r="M589" s="220">
        <v>0</v>
      </c>
      <c r="N589" s="221" t="s">
        <v>7848</v>
      </c>
      <c r="O589" s="220"/>
    </row>
    <row r="590" customHeight="1" spans="1:15">
      <c r="A590" s="665" t="s">
        <v>7849</v>
      </c>
      <c r="B590" s="220"/>
      <c r="C590" s="220" t="s">
        <v>7850</v>
      </c>
      <c r="D590" s="220" t="s">
        <v>278</v>
      </c>
      <c r="E590" s="220" t="s">
        <v>199</v>
      </c>
      <c r="F590" s="220" t="s">
        <v>5561</v>
      </c>
      <c r="G590" s="220" t="s">
        <v>5561</v>
      </c>
      <c r="H590" s="220">
        <v>100</v>
      </c>
      <c r="I590" s="220" t="s">
        <v>5492</v>
      </c>
      <c r="J590" s="220">
        <v>20</v>
      </c>
      <c r="K590" s="220">
        <v>5</v>
      </c>
      <c r="L590" s="220">
        <v>3</v>
      </c>
      <c r="M590" s="220">
        <v>0</v>
      </c>
      <c r="N590" s="221" t="s">
        <v>7848</v>
      </c>
      <c r="O590" s="220"/>
    </row>
    <row r="591" customHeight="1" spans="1:15">
      <c r="A591" s="664" t="s">
        <v>7851</v>
      </c>
      <c r="B591" s="222" t="s">
        <v>7852</v>
      </c>
      <c r="C591" s="222" t="s">
        <v>7853</v>
      </c>
      <c r="D591" s="222" t="s">
        <v>278</v>
      </c>
      <c r="E591" s="222" t="s">
        <v>5490</v>
      </c>
      <c r="F591" s="222">
        <v>90</v>
      </c>
      <c r="G591" s="222" t="s">
        <v>5590</v>
      </c>
      <c r="H591" s="222">
        <v>100</v>
      </c>
      <c r="I591" s="222" t="s">
        <v>5492</v>
      </c>
      <c r="J591" s="222">
        <v>15</v>
      </c>
      <c r="K591" s="222">
        <v>7</v>
      </c>
      <c r="L591" s="222">
        <v>3</v>
      </c>
      <c r="M591" s="222">
        <v>0</v>
      </c>
      <c r="N591" s="223" t="s">
        <v>7854</v>
      </c>
      <c r="O591" s="222" t="s">
        <v>5577</v>
      </c>
    </row>
    <row r="592" customHeight="1" spans="1:15">
      <c r="A592" s="665" t="s">
        <v>7855</v>
      </c>
      <c r="B592" s="220" t="s">
        <v>7856</v>
      </c>
      <c r="C592" s="220" t="s">
        <v>7857</v>
      </c>
      <c r="D592" s="220" t="s">
        <v>281</v>
      </c>
      <c r="E592" s="220" t="s">
        <v>5556</v>
      </c>
      <c r="F592" s="220">
        <v>70</v>
      </c>
      <c r="G592" s="220" t="s">
        <v>5639</v>
      </c>
      <c r="H592" s="220">
        <v>100</v>
      </c>
      <c r="I592" s="220" t="s">
        <v>5492</v>
      </c>
      <c r="J592" s="220">
        <v>20</v>
      </c>
      <c r="K592" s="220">
        <v>7</v>
      </c>
      <c r="L592" s="220">
        <v>3</v>
      </c>
      <c r="M592" s="220">
        <v>0</v>
      </c>
      <c r="N592" s="221" t="s">
        <v>7858</v>
      </c>
      <c r="O592" s="220" t="s">
        <v>5687</v>
      </c>
    </row>
    <row r="593" customHeight="1" spans="1:15">
      <c r="A593" s="664" t="s">
        <v>3040</v>
      </c>
      <c r="B593" s="222" t="s">
        <v>7859</v>
      </c>
      <c r="C593" s="222" t="s">
        <v>7860</v>
      </c>
      <c r="D593" s="222" t="s">
        <v>284</v>
      </c>
      <c r="E593" s="222" t="s">
        <v>5556</v>
      </c>
      <c r="F593" s="222">
        <v>40</v>
      </c>
      <c r="G593" s="222" t="s">
        <v>5491</v>
      </c>
      <c r="H593" s="222" t="s">
        <v>5561</v>
      </c>
      <c r="I593" s="222" t="s">
        <v>258</v>
      </c>
      <c r="J593" s="222">
        <v>15</v>
      </c>
      <c r="K593" s="222">
        <v>3</v>
      </c>
      <c r="L593" s="222">
        <v>3</v>
      </c>
      <c r="M593" s="222">
        <v>0</v>
      </c>
      <c r="N593" s="223" t="s">
        <v>7861</v>
      </c>
      <c r="O593" s="222" t="s">
        <v>5710</v>
      </c>
    </row>
    <row r="594" customHeight="1" spans="1:15">
      <c r="A594" s="665" t="s">
        <v>4827</v>
      </c>
      <c r="B594" s="220" t="s">
        <v>7862</v>
      </c>
      <c r="C594" s="220" t="s">
        <v>7863</v>
      </c>
      <c r="D594" s="220" t="s">
        <v>283</v>
      </c>
      <c r="E594" s="220" t="s">
        <v>199</v>
      </c>
      <c r="F594" s="220" t="s">
        <v>5561</v>
      </c>
      <c r="G594" s="220" t="s">
        <v>5561</v>
      </c>
      <c r="H594" s="220">
        <v>100</v>
      </c>
      <c r="I594" s="220" t="s">
        <v>5492</v>
      </c>
      <c r="J594" s="220">
        <v>20</v>
      </c>
      <c r="K594" s="220">
        <v>5</v>
      </c>
      <c r="L594" s="220">
        <v>3</v>
      </c>
      <c r="M594" s="220">
        <v>0</v>
      </c>
      <c r="N594" s="221" t="s">
        <v>7864</v>
      </c>
      <c r="O594" s="220" t="s">
        <v>5710</v>
      </c>
    </row>
    <row r="595" customHeight="1" spans="1:15">
      <c r="A595" s="664" t="s">
        <v>7865</v>
      </c>
      <c r="B595" s="222" t="s">
        <v>7866</v>
      </c>
      <c r="C595" s="222" t="s">
        <v>7867</v>
      </c>
      <c r="D595" s="222" t="s">
        <v>283</v>
      </c>
      <c r="E595" s="222" t="s">
        <v>199</v>
      </c>
      <c r="F595" s="222" t="s">
        <v>5561</v>
      </c>
      <c r="G595" s="222" t="s">
        <v>5561</v>
      </c>
      <c r="H595" s="222" t="s">
        <v>5561</v>
      </c>
      <c r="I595" s="222" t="s">
        <v>5561</v>
      </c>
      <c r="J595" s="222">
        <v>20</v>
      </c>
      <c r="K595" s="222">
        <v>5</v>
      </c>
      <c r="L595" s="222">
        <v>2</v>
      </c>
      <c r="M595" s="222">
        <v>0</v>
      </c>
      <c r="N595" s="223" t="s">
        <v>7868</v>
      </c>
      <c r="O595" s="222"/>
    </row>
    <row r="596" customHeight="1" spans="1:15">
      <c r="A596" s="665" t="s">
        <v>7869</v>
      </c>
      <c r="B596" s="220" t="s">
        <v>7870</v>
      </c>
      <c r="C596" s="220" t="s">
        <v>7871</v>
      </c>
      <c r="D596" s="220" t="s">
        <v>284</v>
      </c>
      <c r="E596" s="220" t="s">
        <v>5556</v>
      </c>
      <c r="F596" s="220">
        <v>50</v>
      </c>
      <c r="G596" s="220" t="s">
        <v>5499</v>
      </c>
      <c r="H596" s="220">
        <v>100</v>
      </c>
      <c r="I596" s="220" t="s">
        <v>5492</v>
      </c>
      <c r="J596" s="220">
        <v>10</v>
      </c>
      <c r="K596" s="220">
        <v>6</v>
      </c>
      <c r="L596" s="220" t="s">
        <v>5493</v>
      </c>
      <c r="M596" s="220">
        <v>0</v>
      </c>
      <c r="N596" s="221" t="s">
        <v>7872</v>
      </c>
      <c r="O596" s="230" t="s">
        <v>6112</v>
      </c>
    </row>
    <row r="597" customHeight="1" spans="1:15">
      <c r="A597" s="664" t="s">
        <v>7873</v>
      </c>
      <c r="B597" s="222" t="s">
        <v>7874</v>
      </c>
      <c r="C597" s="222" t="s">
        <v>7875</v>
      </c>
      <c r="D597" s="222" t="s">
        <v>284</v>
      </c>
      <c r="E597" s="222" t="s">
        <v>199</v>
      </c>
      <c r="F597" s="222" t="s">
        <v>5561</v>
      </c>
      <c r="G597" s="222" t="s">
        <v>5561</v>
      </c>
      <c r="H597" s="222" t="s">
        <v>5561</v>
      </c>
      <c r="I597" s="222" t="s">
        <v>5561</v>
      </c>
      <c r="J597" s="222">
        <v>10</v>
      </c>
      <c r="K597" s="222">
        <v>5</v>
      </c>
      <c r="L597" s="222" t="s">
        <v>5562</v>
      </c>
      <c r="M597" s="222">
        <v>3</v>
      </c>
      <c r="N597" s="223" t="s">
        <v>7876</v>
      </c>
      <c r="O597" s="222" t="s">
        <v>6285</v>
      </c>
    </row>
    <row r="598" customHeight="1" spans="1:15">
      <c r="A598" s="665" t="s">
        <v>7877</v>
      </c>
      <c r="B598" s="220" t="s">
        <v>7878</v>
      </c>
      <c r="C598" s="220" t="s">
        <v>7879</v>
      </c>
      <c r="D598" s="220" t="s">
        <v>284</v>
      </c>
      <c r="E598" s="220" t="s">
        <v>199</v>
      </c>
      <c r="F598" s="220" t="s">
        <v>5561</v>
      </c>
      <c r="G598" s="220" t="s">
        <v>5561</v>
      </c>
      <c r="H598" s="220" t="s">
        <v>5561</v>
      </c>
      <c r="I598" s="220" t="s">
        <v>5561</v>
      </c>
      <c r="J598" s="220">
        <v>10</v>
      </c>
      <c r="K598" s="220">
        <v>3</v>
      </c>
      <c r="L598" s="220" t="s">
        <v>5562</v>
      </c>
      <c r="M598" s="220">
        <v>0</v>
      </c>
      <c r="N598" s="221" t="s">
        <v>7880</v>
      </c>
      <c r="O598" s="220"/>
    </row>
    <row r="599" customHeight="1" spans="1:15">
      <c r="A599" s="664" t="s">
        <v>7881</v>
      </c>
      <c r="B599" s="222" t="s">
        <v>7882</v>
      </c>
      <c r="C599" s="222" t="s">
        <v>7883</v>
      </c>
      <c r="D599" s="222" t="s">
        <v>278</v>
      </c>
      <c r="E599" s="222" t="s">
        <v>199</v>
      </c>
      <c r="F599" s="222" t="s">
        <v>5561</v>
      </c>
      <c r="G599" s="222" t="s">
        <v>5561</v>
      </c>
      <c r="H599" s="222" t="s">
        <v>5561</v>
      </c>
      <c r="I599" s="222" t="s">
        <v>5561</v>
      </c>
      <c r="J599" s="222">
        <v>10</v>
      </c>
      <c r="K599" s="222">
        <v>7</v>
      </c>
      <c r="L599" s="222" t="s">
        <v>6362</v>
      </c>
      <c r="M599" s="222">
        <v>0</v>
      </c>
      <c r="N599" s="223" t="s">
        <v>7884</v>
      </c>
      <c r="O599" s="222"/>
    </row>
    <row r="600" customHeight="1" spans="1:15">
      <c r="A600" s="665" t="s">
        <v>7885</v>
      </c>
      <c r="B600" s="220" t="s">
        <v>7886</v>
      </c>
      <c r="C600" s="220" t="s">
        <v>7887</v>
      </c>
      <c r="D600" s="220" t="s">
        <v>284</v>
      </c>
      <c r="E600" s="220" t="s">
        <v>199</v>
      </c>
      <c r="F600" s="220" t="s">
        <v>5561</v>
      </c>
      <c r="G600" s="220" t="s">
        <v>5561</v>
      </c>
      <c r="H600" s="220" t="s">
        <v>5561</v>
      </c>
      <c r="I600" s="220" t="s">
        <v>5561</v>
      </c>
      <c r="J600" s="220">
        <v>10</v>
      </c>
      <c r="K600" s="220">
        <v>7</v>
      </c>
      <c r="L600" s="220" t="s">
        <v>6362</v>
      </c>
      <c r="M600" s="220">
        <v>0</v>
      </c>
      <c r="N600" s="221" t="s">
        <v>7888</v>
      </c>
      <c r="O600" s="220"/>
    </row>
    <row r="601" customHeight="1" spans="1:15">
      <c r="A601" s="664" t="s">
        <v>7889</v>
      </c>
      <c r="B601" s="222" t="s">
        <v>7890</v>
      </c>
      <c r="C601" s="222" t="s">
        <v>7891</v>
      </c>
      <c r="D601" s="222" t="s">
        <v>279</v>
      </c>
      <c r="E601" s="222" t="s">
        <v>199</v>
      </c>
      <c r="F601" s="222" t="s">
        <v>5561</v>
      </c>
      <c r="G601" s="222" t="s">
        <v>5561</v>
      </c>
      <c r="H601" s="222" t="s">
        <v>5561</v>
      </c>
      <c r="I601" s="222" t="s">
        <v>5561</v>
      </c>
      <c r="J601" s="222">
        <v>20</v>
      </c>
      <c r="K601" s="222">
        <v>5</v>
      </c>
      <c r="L601" s="222">
        <v>3</v>
      </c>
      <c r="M601" s="222">
        <v>0</v>
      </c>
      <c r="N601" s="223" t="s">
        <v>7892</v>
      </c>
      <c r="O601" s="222"/>
    </row>
    <row r="602" customHeight="1" spans="1:15">
      <c r="A602" s="665" t="s">
        <v>7893</v>
      </c>
      <c r="B602" s="220" t="s">
        <v>7894</v>
      </c>
      <c r="C602" s="220" t="s">
        <v>7895</v>
      </c>
      <c r="D602" s="220" t="s">
        <v>284</v>
      </c>
      <c r="E602" s="220" t="s">
        <v>5490</v>
      </c>
      <c r="F602" s="220">
        <v>90</v>
      </c>
      <c r="G602" s="220" t="s">
        <v>5590</v>
      </c>
      <c r="H602" s="220">
        <v>90</v>
      </c>
      <c r="I602" s="220" t="s">
        <v>5665</v>
      </c>
      <c r="J602" s="220">
        <v>10</v>
      </c>
      <c r="K602" s="220">
        <v>7</v>
      </c>
      <c r="L602" s="220" t="s">
        <v>5493</v>
      </c>
      <c r="M602" s="220">
        <v>0</v>
      </c>
      <c r="N602" s="221" t="s">
        <v>7896</v>
      </c>
      <c r="O602" s="230" t="s">
        <v>5632</v>
      </c>
    </row>
    <row r="603" customHeight="1" spans="1:15">
      <c r="A603" s="664" t="s">
        <v>7897</v>
      </c>
      <c r="B603" s="222" t="s">
        <v>7898</v>
      </c>
      <c r="C603" s="222" t="s">
        <v>7899</v>
      </c>
      <c r="D603" s="222" t="s">
        <v>284</v>
      </c>
      <c r="E603" s="222" t="s">
        <v>5556</v>
      </c>
      <c r="F603" s="222">
        <v>40</v>
      </c>
      <c r="G603" s="222" t="s">
        <v>5491</v>
      </c>
      <c r="H603" s="222">
        <v>100</v>
      </c>
      <c r="I603" s="222" t="s">
        <v>5492</v>
      </c>
      <c r="J603" s="222">
        <v>30</v>
      </c>
      <c r="K603" s="222">
        <v>3</v>
      </c>
      <c r="L603" s="222">
        <v>3</v>
      </c>
      <c r="M603" s="222">
        <v>0</v>
      </c>
      <c r="N603" s="223" t="s">
        <v>7900</v>
      </c>
      <c r="O603" s="222" t="s">
        <v>5577</v>
      </c>
    </row>
    <row r="604" customHeight="1" spans="1:15">
      <c r="A604" s="665" t="s">
        <v>7901</v>
      </c>
      <c r="B604" s="220" t="s">
        <v>7902</v>
      </c>
      <c r="C604" s="220" t="s">
        <v>7903</v>
      </c>
      <c r="D604" s="220" t="s">
        <v>284</v>
      </c>
      <c r="E604" s="220" t="s">
        <v>5556</v>
      </c>
      <c r="F604" s="220">
        <v>95</v>
      </c>
      <c r="G604" s="220" t="s">
        <v>5590</v>
      </c>
      <c r="H604" s="220">
        <v>100</v>
      </c>
      <c r="I604" s="220" t="s">
        <v>5492</v>
      </c>
      <c r="J604" s="220">
        <v>15</v>
      </c>
      <c r="K604" s="220">
        <v>7</v>
      </c>
      <c r="L604" s="220">
        <v>4</v>
      </c>
      <c r="M604" s="220">
        <v>0</v>
      </c>
      <c r="N604" s="221" t="s">
        <v>7904</v>
      </c>
      <c r="O604" s="220" t="s">
        <v>5687</v>
      </c>
    </row>
    <row r="605" customHeight="1" spans="1:15">
      <c r="A605" s="664" t="s">
        <v>7905</v>
      </c>
      <c r="B605" s="222" t="s">
        <v>7906</v>
      </c>
      <c r="C605" s="222" t="s">
        <v>7907</v>
      </c>
      <c r="D605" s="222" t="s">
        <v>262</v>
      </c>
      <c r="E605" s="222" t="s">
        <v>5556</v>
      </c>
      <c r="F605" s="222">
        <v>140</v>
      </c>
      <c r="G605" s="222" t="s">
        <v>6122</v>
      </c>
      <c r="H605" s="222">
        <v>100</v>
      </c>
      <c r="I605" s="222" t="s">
        <v>5492</v>
      </c>
      <c r="J605" s="222">
        <v>10</v>
      </c>
      <c r="K605" s="222">
        <v>8</v>
      </c>
      <c r="L605" s="222">
        <v>5</v>
      </c>
      <c r="M605" s="222">
        <v>0</v>
      </c>
      <c r="N605" s="223" t="s">
        <v>7908</v>
      </c>
      <c r="O605" s="222" t="s">
        <v>5710</v>
      </c>
    </row>
    <row r="606" customHeight="1" spans="1:15">
      <c r="A606" s="665" t="s">
        <v>7909</v>
      </c>
      <c r="B606" s="220" t="s">
        <v>7910</v>
      </c>
      <c r="C606" s="220" t="s">
        <v>7911</v>
      </c>
      <c r="D606" s="220" t="s">
        <v>284</v>
      </c>
      <c r="E606" s="220" t="s">
        <v>199</v>
      </c>
      <c r="F606" s="220" t="s">
        <v>5561</v>
      </c>
      <c r="G606" s="220" t="s">
        <v>5561</v>
      </c>
      <c r="H606" s="220" t="s">
        <v>5561</v>
      </c>
      <c r="I606" s="220" t="s">
        <v>5561</v>
      </c>
      <c r="J606" s="220">
        <v>10</v>
      </c>
      <c r="K606" s="220">
        <v>1</v>
      </c>
      <c r="L606" s="220">
        <v>6</v>
      </c>
      <c r="M606" s="220">
        <v>0</v>
      </c>
      <c r="N606" s="221" t="s">
        <v>7912</v>
      </c>
      <c r="O606" s="220"/>
    </row>
    <row r="607" customHeight="1" spans="1:15">
      <c r="A607" s="664" t="s">
        <v>7913</v>
      </c>
      <c r="B607" s="222" t="s">
        <v>7914</v>
      </c>
      <c r="C607" s="222" t="s">
        <v>7915</v>
      </c>
      <c r="D607" s="222" t="s">
        <v>270</v>
      </c>
      <c r="E607" s="222" t="s">
        <v>199</v>
      </c>
      <c r="F607" s="222" t="s">
        <v>5561</v>
      </c>
      <c r="G607" s="222" t="s">
        <v>5561</v>
      </c>
      <c r="H607" s="222" t="s">
        <v>5561</v>
      </c>
      <c r="I607" s="222" t="s">
        <v>5561</v>
      </c>
      <c r="J607" s="222">
        <v>10</v>
      </c>
      <c r="K607" s="222">
        <v>6</v>
      </c>
      <c r="L607" s="222" t="s">
        <v>5562</v>
      </c>
      <c r="M607" s="222">
        <v>4</v>
      </c>
      <c r="N607" s="223" t="s">
        <v>7916</v>
      </c>
      <c r="O607" s="222" t="s">
        <v>6285</v>
      </c>
    </row>
    <row r="608" customHeight="1" spans="1:15">
      <c r="A608" s="665" t="s">
        <v>7917</v>
      </c>
      <c r="B608" s="220" t="s">
        <v>7918</v>
      </c>
      <c r="C608" s="220" t="s">
        <v>7919</v>
      </c>
      <c r="D608" s="220" t="s">
        <v>262</v>
      </c>
      <c r="E608" s="220" t="s">
        <v>199</v>
      </c>
      <c r="F608" s="220" t="s">
        <v>5561</v>
      </c>
      <c r="G608" s="220" t="s">
        <v>5561</v>
      </c>
      <c r="H608" s="220" t="s">
        <v>5561</v>
      </c>
      <c r="I608" s="220" t="s">
        <v>5561</v>
      </c>
      <c r="J608" s="220">
        <v>20</v>
      </c>
      <c r="K608" s="220">
        <v>3</v>
      </c>
      <c r="L608" s="220">
        <v>4</v>
      </c>
      <c r="M608" s="220">
        <v>0</v>
      </c>
      <c r="N608" s="221" t="s">
        <v>7920</v>
      </c>
      <c r="O608" s="220"/>
    </row>
    <row r="609" customHeight="1" spans="1:15">
      <c r="A609" s="664" t="s">
        <v>7921</v>
      </c>
      <c r="B609" s="222" t="s">
        <v>7922</v>
      </c>
      <c r="C609" s="222" t="s">
        <v>7923</v>
      </c>
      <c r="D609" s="222" t="s">
        <v>262</v>
      </c>
      <c r="E609" s="222" t="s">
        <v>199</v>
      </c>
      <c r="F609" s="222" t="s">
        <v>5561</v>
      </c>
      <c r="G609" s="222" t="s">
        <v>5561</v>
      </c>
      <c r="H609" s="222" t="s">
        <v>5561</v>
      </c>
      <c r="I609" s="222" t="s">
        <v>5561</v>
      </c>
      <c r="J609" s="222">
        <v>20</v>
      </c>
      <c r="K609" s="222">
        <v>3</v>
      </c>
      <c r="L609" s="222" t="s">
        <v>5493</v>
      </c>
      <c r="M609" s="222">
        <v>0</v>
      </c>
      <c r="N609" s="223" t="s">
        <v>7924</v>
      </c>
      <c r="O609" s="222" t="s">
        <v>5710</v>
      </c>
    </row>
    <row r="610" customHeight="1" spans="1:15">
      <c r="A610" s="665" t="s">
        <v>7925</v>
      </c>
      <c r="B610" s="220" t="s">
        <v>7926</v>
      </c>
      <c r="C610" s="220" t="s">
        <v>7927</v>
      </c>
      <c r="D610" s="220" t="s">
        <v>267</v>
      </c>
      <c r="E610" s="220" t="s">
        <v>5490</v>
      </c>
      <c r="F610" s="220">
        <v>100</v>
      </c>
      <c r="G610" s="220" t="s">
        <v>5625</v>
      </c>
      <c r="H610" s="220">
        <v>95</v>
      </c>
      <c r="I610" s="220" t="s">
        <v>5568</v>
      </c>
      <c r="J610" s="220">
        <v>5</v>
      </c>
      <c r="K610" s="220">
        <v>8</v>
      </c>
      <c r="L610" s="220">
        <v>4</v>
      </c>
      <c r="M610" s="220">
        <v>0</v>
      </c>
      <c r="N610" s="221" t="s">
        <v>7928</v>
      </c>
      <c r="O610" s="220" t="s">
        <v>5687</v>
      </c>
    </row>
    <row r="611" customHeight="1" spans="1:15">
      <c r="A611" s="664" t="s">
        <v>7929</v>
      </c>
      <c r="B611" s="222" t="s">
        <v>7930</v>
      </c>
      <c r="C611" s="222" t="s">
        <v>7931</v>
      </c>
      <c r="D611" s="222" t="s">
        <v>277</v>
      </c>
      <c r="E611" s="222" t="s">
        <v>5556</v>
      </c>
      <c r="F611" s="222">
        <v>110</v>
      </c>
      <c r="G611" s="222" t="s">
        <v>5885</v>
      </c>
      <c r="H611" s="222">
        <v>95</v>
      </c>
      <c r="I611" s="222" t="s">
        <v>5568</v>
      </c>
      <c r="J611" s="222">
        <v>5</v>
      </c>
      <c r="K611" s="222">
        <v>8</v>
      </c>
      <c r="L611" s="222">
        <v>5</v>
      </c>
      <c r="M611" s="222">
        <v>0</v>
      </c>
      <c r="N611" s="223" t="s">
        <v>7932</v>
      </c>
      <c r="O611" s="222" t="s">
        <v>5687</v>
      </c>
    </row>
    <row r="612" customHeight="1" spans="1:15">
      <c r="A612" s="665" t="s">
        <v>7933</v>
      </c>
      <c r="B612" s="220" t="s">
        <v>7934</v>
      </c>
      <c r="C612" s="220" t="s">
        <v>7935</v>
      </c>
      <c r="D612" s="220" t="s">
        <v>280</v>
      </c>
      <c r="E612" s="220" t="s">
        <v>5556</v>
      </c>
      <c r="F612" s="220">
        <v>80</v>
      </c>
      <c r="G612" s="220" t="s">
        <v>5516</v>
      </c>
      <c r="H612" s="220" t="s">
        <v>5561</v>
      </c>
      <c r="I612" s="220" t="s">
        <v>258</v>
      </c>
      <c r="J612" s="220">
        <v>5</v>
      </c>
      <c r="K612" s="220">
        <v>8</v>
      </c>
      <c r="L612" s="220" t="s">
        <v>5493</v>
      </c>
      <c r="M612" s="220">
        <v>0</v>
      </c>
      <c r="N612" s="221" t="s">
        <v>7936</v>
      </c>
      <c r="O612" s="220" t="s">
        <v>7012</v>
      </c>
    </row>
    <row r="613" customHeight="1" spans="1:15">
      <c r="A613" s="664" t="s">
        <v>7937</v>
      </c>
      <c r="B613" s="222" t="s">
        <v>7938</v>
      </c>
      <c r="C613" s="222" t="s">
        <v>7939</v>
      </c>
      <c r="D613" s="222" t="s">
        <v>277</v>
      </c>
      <c r="E613" s="222" t="s">
        <v>5556</v>
      </c>
      <c r="F613" s="222">
        <v>15</v>
      </c>
      <c r="G613" s="222" t="s">
        <v>5504</v>
      </c>
      <c r="H613" s="222">
        <v>100</v>
      </c>
      <c r="I613" s="222" t="s">
        <v>5492</v>
      </c>
      <c r="J613" s="222">
        <v>20</v>
      </c>
      <c r="K613" s="222">
        <v>5</v>
      </c>
      <c r="L613" s="222">
        <v>3</v>
      </c>
      <c r="M613" s="222">
        <v>1</v>
      </c>
      <c r="N613" s="223" t="s">
        <v>7940</v>
      </c>
      <c r="O613" s="222" t="s">
        <v>1005</v>
      </c>
    </row>
    <row r="614" customHeight="1" spans="1:15">
      <c r="A614" s="665" t="s">
        <v>7941</v>
      </c>
      <c r="B614" s="220" t="s">
        <v>7942</v>
      </c>
      <c r="C614" s="220" t="s">
        <v>7943</v>
      </c>
      <c r="D614" s="220" t="s">
        <v>276</v>
      </c>
      <c r="E614" s="220" t="s">
        <v>5556</v>
      </c>
      <c r="F614" s="220">
        <v>75</v>
      </c>
      <c r="G614" s="220" t="s">
        <v>5525</v>
      </c>
      <c r="H614" s="220">
        <v>100</v>
      </c>
      <c r="I614" s="220" t="s">
        <v>5492</v>
      </c>
      <c r="J614" s="220">
        <v>10</v>
      </c>
      <c r="K614" s="220">
        <v>6</v>
      </c>
      <c r="L614" s="220">
        <v>3</v>
      </c>
      <c r="M614" s="220">
        <v>0</v>
      </c>
      <c r="N614" s="221" t="s">
        <v>7944</v>
      </c>
      <c r="O614" s="220" t="s">
        <v>5687</v>
      </c>
    </row>
    <row r="615" customHeight="1" spans="1:15">
      <c r="A615" s="664" t="s">
        <v>7945</v>
      </c>
      <c r="B615" s="222" t="s">
        <v>7946</v>
      </c>
      <c r="C615" s="222" t="s">
        <v>7947</v>
      </c>
      <c r="D615" s="222" t="s">
        <v>278</v>
      </c>
      <c r="E615" s="222" t="s">
        <v>199</v>
      </c>
      <c r="F615" s="222" t="s">
        <v>5561</v>
      </c>
      <c r="G615" s="222" t="s">
        <v>5561</v>
      </c>
      <c r="H615" s="222" t="s">
        <v>5561</v>
      </c>
      <c r="I615" s="222" t="s">
        <v>5561</v>
      </c>
      <c r="J615" s="222">
        <v>10</v>
      </c>
      <c r="K615" s="222">
        <v>6</v>
      </c>
      <c r="L615" s="222" t="s">
        <v>5562</v>
      </c>
      <c r="M615" s="222">
        <v>4</v>
      </c>
      <c r="N615" s="223" t="s">
        <v>7948</v>
      </c>
      <c r="O615" s="222" t="s">
        <v>6285</v>
      </c>
    </row>
    <row r="616" customHeight="1" spans="1:15">
      <c r="A616" s="665" t="s">
        <v>7949</v>
      </c>
      <c r="B616" s="220" t="s">
        <v>7950</v>
      </c>
      <c r="C616" s="220" t="s">
        <v>7951</v>
      </c>
      <c r="D616" s="220" t="s">
        <v>284</v>
      </c>
      <c r="E616" s="220" t="s">
        <v>199</v>
      </c>
      <c r="F616" s="220" t="s">
        <v>5561</v>
      </c>
      <c r="G616" s="220" t="s">
        <v>5561</v>
      </c>
      <c r="H616" s="220">
        <v>100</v>
      </c>
      <c r="I616" s="220" t="s">
        <v>5492</v>
      </c>
      <c r="J616" s="220">
        <v>20</v>
      </c>
      <c r="K616" s="220">
        <v>5</v>
      </c>
      <c r="L616" s="220" t="s">
        <v>5493</v>
      </c>
      <c r="M616" s="220">
        <v>0</v>
      </c>
      <c r="N616" s="221" t="s">
        <v>7952</v>
      </c>
      <c r="O616" s="220"/>
    </row>
    <row r="617" customHeight="1" spans="1:15">
      <c r="A617" s="664" t="s">
        <v>7953</v>
      </c>
      <c r="B617" s="222" t="s">
        <v>7954</v>
      </c>
      <c r="C617" s="222" t="s">
        <v>7955</v>
      </c>
      <c r="D617" s="222" t="s">
        <v>279</v>
      </c>
      <c r="E617" s="222" t="s">
        <v>199</v>
      </c>
      <c r="F617" s="222" t="s">
        <v>5561</v>
      </c>
      <c r="G617" s="222" t="s">
        <v>5561</v>
      </c>
      <c r="H617" s="222">
        <v>100</v>
      </c>
      <c r="I617" s="222" t="s">
        <v>5492</v>
      </c>
      <c r="J617" s="222">
        <v>15</v>
      </c>
      <c r="K617" s="222">
        <v>6</v>
      </c>
      <c r="L617" s="222">
        <v>3</v>
      </c>
      <c r="M617" s="222">
        <v>0</v>
      </c>
      <c r="N617" s="223" t="s">
        <v>7956</v>
      </c>
      <c r="O617" s="222"/>
    </row>
    <row r="618" customHeight="1" spans="1:15">
      <c r="A618" s="665" t="s">
        <v>7957</v>
      </c>
      <c r="B618" s="220" t="s">
        <v>7958</v>
      </c>
      <c r="C618" s="220" t="s">
        <v>7959</v>
      </c>
      <c r="D618" s="220" t="s">
        <v>265</v>
      </c>
      <c r="E618" s="220" t="s">
        <v>199</v>
      </c>
      <c r="F618" s="220" t="s">
        <v>5561</v>
      </c>
      <c r="G618" s="220" t="s">
        <v>5561</v>
      </c>
      <c r="H618" s="220">
        <v>100</v>
      </c>
      <c r="I618" s="220" t="s">
        <v>5492</v>
      </c>
      <c r="J618" s="220">
        <v>20</v>
      </c>
      <c r="K618" s="220">
        <v>5</v>
      </c>
      <c r="L618" s="220">
        <v>3</v>
      </c>
      <c r="M618" s="220">
        <v>0</v>
      </c>
      <c r="N618" s="221" t="s">
        <v>7960</v>
      </c>
      <c r="O618" s="220"/>
    </row>
    <row r="619" customHeight="1" spans="1:15">
      <c r="A619" s="664" t="s">
        <v>7961</v>
      </c>
      <c r="B619" s="222" t="s">
        <v>7962</v>
      </c>
      <c r="C619" s="222" t="s">
        <v>7963</v>
      </c>
      <c r="D619" s="222" t="s">
        <v>268</v>
      </c>
      <c r="E619" s="222" t="s">
        <v>199</v>
      </c>
      <c r="F619" s="222" t="s">
        <v>5561</v>
      </c>
      <c r="G619" s="222" t="s">
        <v>5561</v>
      </c>
      <c r="H619" s="222">
        <v>100</v>
      </c>
      <c r="I619" s="222" t="s">
        <v>5492</v>
      </c>
      <c r="J619" s="222">
        <v>20</v>
      </c>
      <c r="K619" s="222">
        <v>4</v>
      </c>
      <c r="L619" s="222">
        <v>2</v>
      </c>
      <c r="M619" s="222">
        <v>1</v>
      </c>
      <c r="N619" s="223" t="s">
        <v>7964</v>
      </c>
      <c r="O619" s="222" t="s">
        <v>5844</v>
      </c>
    </row>
    <row r="620" customHeight="1" spans="1:15">
      <c r="A620" s="665" t="s">
        <v>7965</v>
      </c>
      <c r="B620" s="220" t="s">
        <v>7966</v>
      </c>
      <c r="C620" s="220" t="s">
        <v>7967</v>
      </c>
      <c r="D620" s="220" t="s">
        <v>284</v>
      </c>
      <c r="E620" s="220" t="s">
        <v>199</v>
      </c>
      <c r="F620" s="220" t="s">
        <v>5561</v>
      </c>
      <c r="G620" s="220" t="s">
        <v>5561</v>
      </c>
      <c r="H620" s="220" t="s">
        <v>5561</v>
      </c>
      <c r="I620" s="220" t="s">
        <v>5561</v>
      </c>
      <c r="J620" s="220">
        <v>10</v>
      </c>
      <c r="K620" s="220">
        <v>7</v>
      </c>
      <c r="L620" s="220" t="s">
        <v>5562</v>
      </c>
      <c r="M620" s="220">
        <v>0</v>
      </c>
      <c r="N620" s="221" t="s">
        <v>7968</v>
      </c>
      <c r="O620" s="220"/>
    </row>
    <row r="621" customHeight="1" spans="1:15">
      <c r="A621" s="664" t="s">
        <v>7969</v>
      </c>
      <c r="B621" s="222" t="s">
        <v>7970</v>
      </c>
      <c r="C621" s="222" t="s">
        <v>7971</v>
      </c>
      <c r="D621" s="222" t="s">
        <v>279</v>
      </c>
      <c r="E621" s="222" t="s">
        <v>199</v>
      </c>
      <c r="F621" s="222" t="s">
        <v>5561</v>
      </c>
      <c r="G621" s="222" t="s">
        <v>5561</v>
      </c>
      <c r="H621" s="222" t="s">
        <v>5561</v>
      </c>
      <c r="I621" s="222" t="s">
        <v>5561</v>
      </c>
      <c r="J621" s="222">
        <v>20</v>
      </c>
      <c r="K621" s="222">
        <v>5</v>
      </c>
      <c r="L621" s="222" t="s">
        <v>6362</v>
      </c>
      <c r="M621" s="222">
        <v>0</v>
      </c>
      <c r="N621" s="223" t="s">
        <v>7972</v>
      </c>
      <c r="O621" s="222"/>
    </row>
    <row r="622" customHeight="1" spans="1:15">
      <c r="A622" s="665" t="s">
        <v>3488</v>
      </c>
      <c r="B622" s="220" t="s">
        <v>7973</v>
      </c>
      <c r="C622" s="220" t="s">
        <v>7974</v>
      </c>
      <c r="D622" s="220" t="s">
        <v>262</v>
      </c>
      <c r="E622" s="220" t="s">
        <v>199</v>
      </c>
      <c r="F622" s="220" t="s">
        <v>5561</v>
      </c>
      <c r="G622" s="220" t="s">
        <v>5561</v>
      </c>
      <c r="H622" s="220" t="s">
        <v>5561</v>
      </c>
      <c r="I622" s="220" t="s">
        <v>5561</v>
      </c>
      <c r="J622" s="220">
        <v>30</v>
      </c>
      <c r="K622" s="220">
        <v>3</v>
      </c>
      <c r="L622" s="220" t="s">
        <v>5562</v>
      </c>
      <c r="M622" s="220">
        <v>0</v>
      </c>
      <c r="N622" s="221" t="s">
        <v>7975</v>
      </c>
      <c r="O622" s="220"/>
    </row>
    <row r="623" customHeight="1" spans="1:15">
      <c r="A623" s="664" t="s">
        <v>7976</v>
      </c>
      <c r="B623" s="222" t="s">
        <v>7977</v>
      </c>
      <c r="C623" s="222" t="s">
        <v>7978</v>
      </c>
      <c r="D623" s="222" t="s">
        <v>279</v>
      </c>
      <c r="E623" s="222" t="s">
        <v>199</v>
      </c>
      <c r="F623" s="222" t="s">
        <v>5561</v>
      </c>
      <c r="G623" s="222" t="s">
        <v>5561</v>
      </c>
      <c r="H623" s="222" t="s">
        <v>5561</v>
      </c>
      <c r="I623" s="222" t="s">
        <v>5561</v>
      </c>
      <c r="J623" s="222">
        <v>10</v>
      </c>
      <c r="K623" s="222">
        <v>7</v>
      </c>
      <c r="L623" s="222" t="s">
        <v>6362</v>
      </c>
      <c r="M623" s="222">
        <v>0</v>
      </c>
      <c r="N623" s="223" t="s">
        <v>7979</v>
      </c>
      <c r="O623" s="222"/>
    </row>
    <row r="624" customHeight="1" spans="1:15">
      <c r="A624" s="665" t="s">
        <v>7980</v>
      </c>
      <c r="B624" s="220" t="s">
        <v>7981</v>
      </c>
      <c r="C624" s="220" t="s">
        <v>7982</v>
      </c>
      <c r="D624" s="220" t="s">
        <v>284</v>
      </c>
      <c r="E624" s="220" t="s">
        <v>5556</v>
      </c>
      <c r="F624" s="220">
        <v>80</v>
      </c>
      <c r="G624" s="220" t="s">
        <v>5516</v>
      </c>
      <c r="H624" s="220">
        <v>100</v>
      </c>
      <c r="I624" s="220" t="s">
        <v>5492</v>
      </c>
      <c r="J624" s="220">
        <v>10</v>
      </c>
      <c r="K624" s="220">
        <v>6</v>
      </c>
      <c r="L624" s="220">
        <v>3</v>
      </c>
      <c r="M624" s="220">
        <v>0</v>
      </c>
      <c r="N624" s="221" t="s">
        <v>7983</v>
      </c>
      <c r="O624" s="220"/>
    </row>
    <row r="625" customHeight="1" spans="1:15">
      <c r="A625" s="664" t="s">
        <v>2999</v>
      </c>
      <c r="B625" s="222" t="s">
        <v>7984</v>
      </c>
      <c r="C625" s="222" t="s">
        <v>7985</v>
      </c>
      <c r="D625" s="222" t="s">
        <v>262</v>
      </c>
      <c r="E625" s="222" t="s">
        <v>199</v>
      </c>
      <c r="F625" s="222" t="s">
        <v>5561</v>
      </c>
      <c r="G625" s="222" t="s">
        <v>5561</v>
      </c>
      <c r="H625" s="222" t="s">
        <v>5561</v>
      </c>
      <c r="I625" s="222" t="s">
        <v>5561</v>
      </c>
      <c r="J625" s="222">
        <v>40</v>
      </c>
      <c r="K625" s="222">
        <v>1</v>
      </c>
      <c r="L625" s="222" t="s">
        <v>5562</v>
      </c>
      <c r="M625" s="222">
        <v>0</v>
      </c>
      <c r="N625" s="223" t="s">
        <v>7986</v>
      </c>
      <c r="O625" s="222"/>
    </row>
    <row r="626" customHeight="1" spans="1:15">
      <c r="A626" s="665" t="s">
        <v>7987</v>
      </c>
      <c r="B626" s="220" t="s">
        <v>7988</v>
      </c>
      <c r="C626" s="220" t="s">
        <v>7989</v>
      </c>
      <c r="D626" s="220" t="s">
        <v>262</v>
      </c>
      <c r="E626" s="220" t="s">
        <v>199</v>
      </c>
      <c r="F626" s="220" t="s">
        <v>5561</v>
      </c>
      <c r="G626" s="220" t="s">
        <v>5561</v>
      </c>
      <c r="H626" s="220" t="s">
        <v>5561</v>
      </c>
      <c r="I626" s="220" t="s">
        <v>5561</v>
      </c>
      <c r="J626" s="220">
        <v>40</v>
      </c>
      <c r="K626" s="220">
        <v>1</v>
      </c>
      <c r="L626" s="220" t="s">
        <v>5493</v>
      </c>
      <c r="M626" s="220">
        <v>0</v>
      </c>
      <c r="N626" s="221" t="s">
        <v>7990</v>
      </c>
      <c r="O626" s="220"/>
    </row>
    <row r="627" customHeight="1" spans="1:15">
      <c r="A627" s="664" t="s">
        <v>7991</v>
      </c>
      <c r="B627" s="222" t="s">
        <v>7992</v>
      </c>
      <c r="C627" s="222" t="s">
        <v>7993</v>
      </c>
      <c r="D627" s="222" t="s">
        <v>284</v>
      </c>
      <c r="E627" s="222" t="s">
        <v>199</v>
      </c>
      <c r="F627" s="222" t="s">
        <v>5561</v>
      </c>
      <c r="G627" s="222" t="s">
        <v>5561</v>
      </c>
      <c r="H627" s="222">
        <v>100</v>
      </c>
      <c r="I627" s="222" t="s">
        <v>5492</v>
      </c>
      <c r="J627" s="222">
        <v>30</v>
      </c>
      <c r="K627" s="222">
        <v>4</v>
      </c>
      <c r="L627" s="222">
        <v>3</v>
      </c>
      <c r="M627" s="222">
        <v>1</v>
      </c>
      <c r="N627" s="223" t="s">
        <v>7994</v>
      </c>
      <c r="O627" s="222"/>
    </row>
    <row r="628" customHeight="1" spans="1:15">
      <c r="A628" s="665" t="s">
        <v>7995</v>
      </c>
      <c r="B628" s="220" t="s">
        <v>7996</v>
      </c>
      <c r="C628" s="220" t="s">
        <v>7997</v>
      </c>
      <c r="D628" s="220" t="s">
        <v>279</v>
      </c>
      <c r="E628" s="220" t="s">
        <v>5490</v>
      </c>
      <c r="F628" s="220">
        <v>20</v>
      </c>
      <c r="G628" s="220" t="s">
        <v>5504</v>
      </c>
      <c r="H628" s="220">
        <v>100</v>
      </c>
      <c r="I628" s="220" t="s">
        <v>5492</v>
      </c>
      <c r="J628" s="220">
        <v>20</v>
      </c>
      <c r="K628" s="220">
        <v>5</v>
      </c>
      <c r="L628" s="220" t="s">
        <v>5493</v>
      </c>
      <c r="M628" s="220">
        <v>0</v>
      </c>
      <c r="N628" s="221" t="s">
        <v>7998</v>
      </c>
      <c r="O628" s="230" t="s">
        <v>5632</v>
      </c>
    </row>
    <row r="629" customHeight="1" spans="1:15">
      <c r="A629" s="664" t="s">
        <v>2552</v>
      </c>
      <c r="B629" s="222" t="s">
        <v>7999</v>
      </c>
      <c r="C629" s="222" t="s">
        <v>8000</v>
      </c>
      <c r="D629" s="222" t="s">
        <v>262</v>
      </c>
      <c r="E629" s="222" t="s">
        <v>5490</v>
      </c>
      <c r="F629" s="222">
        <v>40</v>
      </c>
      <c r="G629" s="222" t="s">
        <v>5491</v>
      </c>
      <c r="H629" s="222">
        <v>100</v>
      </c>
      <c r="I629" s="222" t="s">
        <v>5492</v>
      </c>
      <c r="J629" s="222">
        <v>40</v>
      </c>
      <c r="K629" s="222">
        <v>3</v>
      </c>
      <c r="L629" s="222" t="s">
        <v>5493</v>
      </c>
      <c r="M629" s="222">
        <v>0</v>
      </c>
      <c r="N629" s="223" t="s">
        <v>6383</v>
      </c>
      <c r="O629" s="222" t="s">
        <v>5495</v>
      </c>
    </row>
    <row r="630" customHeight="1" spans="1:15">
      <c r="A630" s="665" t="s">
        <v>8001</v>
      </c>
      <c r="B630" s="220" t="s">
        <v>8002</v>
      </c>
      <c r="C630" s="220" t="s">
        <v>8003</v>
      </c>
      <c r="D630" s="220" t="s">
        <v>268</v>
      </c>
      <c r="E630" s="220" t="s">
        <v>5556</v>
      </c>
      <c r="F630" s="220">
        <v>20</v>
      </c>
      <c r="G630" s="220" t="s">
        <v>5504</v>
      </c>
      <c r="H630" s="220">
        <v>100</v>
      </c>
      <c r="I630" s="220" t="s">
        <v>5492</v>
      </c>
      <c r="J630" s="220">
        <v>20</v>
      </c>
      <c r="K630" s="220">
        <v>5</v>
      </c>
      <c r="L630" s="220" t="s">
        <v>5493</v>
      </c>
      <c r="M630" s="220">
        <v>0</v>
      </c>
      <c r="N630" s="221" t="s">
        <v>8004</v>
      </c>
      <c r="O630" s="220" t="s">
        <v>5495</v>
      </c>
    </row>
    <row r="631" customHeight="1" spans="1:15">
      <c r="A631" s="665" t="s">
        <v>8005</v>
      </c>
      <c r="B631" s="220"/>
      <c r="C631" s="220" t="s">
        <v>8006</v>
      </c>
      <c r="D631" s="220" t="s">
        <v>268</v>
      </c>
      <c r="E631" s="220" t="s">
        <v>5556</v>
      </c>
      <c r="F631" s="220">
        <v>20</v>
      </c>
      <c r="G631" s="220" t="s">
        <v>5504</v>
      </c>
      <c r="H631" s="220">
        <v>100</v>
      </c>
      <c r="I631" s="220" t="s">
        <v>5492</v>
      </c>
      <c r="J631" s="220">
        <v>20</v>
      </c>
      <c r="K631" s="220">
        <v>5</v>
      </c>
      <c r="L631" s="220" t="s">
        <v>5493</v>
      </c>
      <c r="M631" s="220">
        <v>0</v>
      </c>
      <c r="N631" s="221" t="s">
        <v>8004</v>
      </c>
      <c r="O631" s="220" t="s">
        <v>5495</v>
      </c>
    </row>
    <row r="632" customHeight="1" spans="1:15">
      <c r="A632" s="664" t="s">
        <v>8007</v>
      </c>
      <c r="B632" s="222" t="s">
        <v>8008</v>
      </c>
      <c r="C632" s="222" t="s">
        <v>8009</v>
      </c>
      <c r="D632" s="222" t="s">
        <v>263</v>
      </c>
      <c r="E632" s="222" t="s">
        <v>5490</v>
      </c>
      <c r="F632" s="222">
        <v>40</v>
      </c>
      <c r="G632" s="222" t="s">
        <v>5491</v>
      </c>
      <c r="H632" s="222">
        <v>100</v>
      </c>
      <c r="I632" s="222" t="s">
        <v>5492</v>
      </c>
      <c r="J632" s="222">
        <v>20</v>
      </c>
      <c r="K632" s="222">
        <v>5</v>
      </c>
      <c r="L632" s="222" t="s">
        <v>5493</v>
      </c>
      <c r="M632" s="222">
        <v>0</v>
      </c>
      <c r="N632" s="223" t="s">
        <v>8010</v>
      </c>
      <c r="O632" s="231" t="s">
        <v>5527</v>
      </c>
    </row>
    <row r="633" customHeight="1" spans="1:15">
      <c r="A633" s="665" t="s">
        <v>8011</v>
      </c>
      <c r="B633" s="220" t="s">
        <v>8012</v>
      </c>
      <c r="C633" s="220" t="s">
        <v>8013</v>
      </c>
      <c r="D633" s="220" t="s">
        <v>264</v>
      </c>
      <c r="E633" s="220" t="s">
        <v>5556</v>
      </c>
      <c r="F633" s="220">
        <v>80</v>
      </c>
      <c r="G633" s="220" t="s">
        <v>5516</v>
      </c>
      <c r="H633" s="220">
        <v>100</v>
      </c>
      <c r="I633" s="220" t="s">
        <v>5492</v>
      </c>
      <c r="J633" s="220">
        <v>10</v>
      </c>
      <c r="K633" s="220">
        <v>7</v>
      </c>
      <c r="L633" s="220">
        <v>4</v>
      </c>
      <c r="M633" s="220">
        <v>0</v>
      </c>
      <c r="N633" s="221" t="s">
        <v>8014</v>
      </c>
      <c r="O633" s="220" t="s">
        <v>5817</v>
      </c>
    </row>
    <row r="634" customHeight="1" spans="1:15">
      <c r="A634" s="665" t="s">
        <v>8015</v>
      </c>
      <c r="B634" s="220"/>
      <c r="C634" s="220" t="s">
        <v>8016</v>
      </c>
      <c r="D634" s="220" t="s">
        <v>264</v>
      </c>
      <c r="E634" s="220" t="s">
        <v>5556</v>
      </c>
      <c r="F634" s="220">
        <v>80</v>
      </c>
      <c r="G634" s="220" t="s">
        <v>5516</v>
      </c>
      <c r="H634" s="220">
        <v>100</v>
      </c>
      <c r="I634" s="220" t="s">
        <v>5492</v>
      </c>
      <c r="J634" s="220">
        <v>10</v>
      </c>
      <c r="K634" s="220">
        <v>7</v>
      </c>
      <c r="L634" s="220">
        <v>4</v>
      </c>
      <c r="M634" s="220">
        <v>0</v>
      </c>
      <c r="N634" s="221" t="s">
        <v>8014</v>
      </c>
      <c r="O634" s="220" t="s">
        <v>5817</v>
      </c>
    </row>
    <row r="635" customHeight="1" spans="1:15">
      <c r="A635" s="664" t="s">
        <v>8017</v>
      </c>
      <c r="B635" s="222" t="s">
        <v>8018</v>
      </c>
      <c r="C635" s="222" t="s">
        <v>8019</v>
      </c>
      <c r="D635" s="222" t="s">
        <v>266</v>
      </c>
      <c r="E635" s="222" t="s">
        <v>5490</v>
      </c>
      <c r="F635" s="222">
        <v>90</v>
      </c>
      <c r="G635" s="222" t="s">
        <v>5590</v>
      </c>
      <c r="H635" s="222">
        <v>100</v>
      </c>
      <c r="I635" s="222" t="s">
        <v>5492</v>
      </c>
      <c r="J635" s="222">
        <v>10</v>
      </c>
      <c r="K635" s="222">
        <v>7</v>
      </c>
      <c r="L635" s="222">
        <v>4</v>
      </c>
      <c r="M635" s="222">
        <v>0</v>
      </c>
      <c r="N635" s="223" t="s">
        <v>8020</v>
      </c>
      <c r="O635" s="222"/>
    </row>
    <row r="636" customHeight="1" spans="1:15">
      <c r="A636" s="665" t="s">
        <v>8021</v>
      </c>
      <c r="B636" s="220" t="s">
        <v>8022</v>
      </c>
      <c r="C636" s="220" t="s">
        <v>8023</v>
      </c>
      <c r="D636" s="220" t="s">
        <v>266</v>
      </c>
      <c r="E636" s="220" t="s">
        <v>5490</v>
      </c>
      <c r="F636" s="220">
        <v>90</v>
      </c>
      <c r="G636" s="220" t="s">
        <v>5590</v>
      </c>
      <c r="H636" s="220">
        <v>100</v>
      </c>
      <c r="I636" s="220" t="s">
        <v>5492</v>
      </c>
      <c r="J636" s="220">
        <v>10</v>
      </c>
      <c r="K636" s="220">
        <v>7</v>
      </c>
      <c r="L636" s="220">
        <v>4</v>
      </c>
      <c r="M636" s="220">
        <v>0</v>
      </c>
      <c r="N636" s="221" t="s">
        <v>8024</v>
      </c>
      <c r="O636" s="220"/>
    </row>
    <row r="637" customHeight="1" spans="1:15">
      <c r="A637" s="664" t="s">
        <v>8025</v>
      </c>
      <c r="B637" s="222" t="s">
        <v>8026</v>
      </c>
      <c r="C637" s="222" t="s">
        <v>8027</v>
      </c>
      <c r="D637" s="222" t="s">
        <v>266</v>
      </c>
      <c r="E637" s="222" t="s">
        <v>5490</v>
      </c>
      <c r="F637" s="222">
        <v>90</v>
      </c>
      <c r="G637" s="222" t="s">
        <v>5590</v>
      </c>
      <c r="H637" s="222">
        <v>100</v>
      </c>
      <c r="I637" s="222" t="s">
        <v>5492</v>
      </c>
      <c r="J637" s="222">
        <v>10</v>
      </c>
      <c r="K637" s="222">
        <v>7</v>
      </c>
      <c r="L637" s="222">
        <v>5</v>
      </c>
      <c r="M637" s="222">
        <v>0</v>
      </c>
      <c r="N637" s="223" t="s">
        <v>8028</v>
      </c>
      <c r="O637" s="222"/>
    </row>
    <row r="638" customHeight="1" spans="1:15">
      <c r="A638" s="665" t="s">
        <v>8029</v>
      </c>
      <c r="B638" s="220" t="s">
        <v>8030</v>
      </c>
      <c r="C638" s="220" t="s">
        <v>8031</v>
      </c>
      <c r="D638" s="220" t="s">
        <v>284</v>
      </c>
      <c r="E638" s="220" t="s">
        <v>5556</v>
      </c>
      <c r="F638" s="220">
        <v>140</v>
      </c>
      <c r="G638" s="220" t="s">
        <v>6122</v>
      </c>
      <c r="H638" s="220">
        <v>90</v>
      </c>
      <c r="I638" s="220" t="s">
        <v>5665</v>
      </c>
      <c r="J638" s="220">
        <v>5</v>
      </c>
      <c r="K638" s="220">
        <v>8</v>
      </c>
      <c r="L638" s="220">
        <v>6</v>
      </c>
      <c r="M638" s="220">
        <v>0</v>
      </c>
      <c r="N638" s="221" t="s">
        <v>8032</v>
      </c>
      <c r="O638" s="220" t="s">
        <v>8033</v>
      </c>
    </row>
    <row r="639" customHeight="1" spans="1:15">
      <c r="A639" s="664" t="s">
        <v>8034</v>
      </c>
      <c r="B639" s="222" t="s">
        <v>8035</v>
      </c>
      <c r="C639" s="222" t="s">
        <v>8036</v>
      </c>
      <c r="D639" s="222" t="s">
        <v>277</v>
      </c>
      <c r="E639" s="222" t="s">
        <v>5556</v>
      </c>
      <c r="F639" s="222">
        <v>110</v>
      </c>
      <c r="G639" s="222" t="s">
        <v>5885</v>
      </c>
      <c r="H639" s="222">
        <v>85</v>
      </c>
      <c r="I639" s="222" t="s">
        <v>5505</v>
      </c>
      <c r="J639" s="222">
        <v>10</v>
      </c>
      <c r="K639" s="222">
        <v>7</v>
      </c>
      <c r="L639" s="222">
        <v>6</v>
      </c>
      <c r="M639" s="222">
        <v>0</v>
      </c>
      <c r="N639" s="223" t="s">
        <v>8037</v>
      </c>
      <c r="O639" s="222" t="s">
        <v>7185</v>
      </c>
    </row>
    <row r="640" customHeight="1" spans="1:15">
      <c r="A640" s="665" t="s">
        <v>8038</v>
      </c>
      <c r="B640" s="220" t="s">
        <v>8039</v>
      </c>
      <c r="C640" s="220" t="s">
        <v>8040</v>
      </c>
      <c r="D640" s="220" t="s">
        <v>266</v>
      </c>
      <c r="E640" s="220" t="s">
        <v>5490</v>
      </c>
      <c r="F640" s="220">
        <v>120</v>
      </c>
      <c r="G640" s="220" t="s">
        <v>5620</v>
      </c>
      <c r="H640" s="220">
        <v>85</v>
      </c>
      <c r="I640" s="220" t="s">
        <v>5505</v>
      </c>
      <c r="J640" s="220">
        <v>10</v>
      </c>
      <c r="K640" s="220">
        <v>7</v>
      </c>
      <c r="L640" s="220">
        <v>6</v>
      </c>
      <c r="M640" s="220">
        <v>0</v>
      </c>
      <c r="N640" s="221" t="s">
        <v>8041</v>
      </c>
      <c r="O640" s="220"/>
    </row>
    <row r="641" customHeight="1" spans="1:15">
      <c r="A641" s="664" t="s">
        <v>8042</v>
      </c>
      <c r="B641" s="222" t="s">
        <v>8043</v>
      </c>
      <c r="C641" s="222" t="s">
        <v>8044</v>
      </c>
      <c r="D641" s="222" t="s">
        <v>264</v>
      </c>
      <c r="E641" s="222" t="s">
        <v>5490</v>
      </c>
      <c r="F641" s="222">
        <v>120</v>
      </c>
      <c r="G641" s="222" t="s">
        <v>5620</v>
      </c>
      <c r="H641" s="222">
        <v>100</v>
      </c>
      <c r="I641" s="222" t="s">
        <v>5492</v>
      </c>
      <c r="J641" s="222">
        <v>5</v>
      </c>
      <c r="K641" s="222">
        <v>8</v>
      </c>
      <c r="L641" s="222" t="s">
        <v>5493</v>
      </c>
      <c r="M641" s="222">
        <v>0</v>
      </c>
      <c r="N641" s="223" t="s">
        <v>8045</v>
      </c>
      <c r="O641" s="222" t="s">
        <v>5495</v>
      </c>
    </row>
    <row r="642" customHeight="1" spans="1:15">
      <c r="A642" s="665" t="s">
        <v>8046</v>
      </c>
      <c r="B642" s="220" t="s">
        <v>8047</v>
      </c>
      <c r="C642" s="220" t="s">
        <v>8048</v>
      </c>
      <c r="D642" s="220" t="s">
        <v>283</v>
      </c>
      <c r="E642" s="220" t="s">
        <v>5490</v>
      </c>
      <c r="F642" s="220">
        <v>100</v>
      </c>
      <c r="G642" s="220" t="s">
        <v>5625</v>
      </c>
      <c r="H642" s="220" t="s">
        <v>5561</v>
      </c>
      <c r="I642" s="220" t="s">
        <v>258</v>
      </c>
      <c r="J642" s="220">
        <v>5</v>
      </c>
      <c r="K642" s="220">
        <v>8</v>
      </c>
      <c r="L642" s="220">
        <v>6</v>
      </c>
      <c r="M642" s="220">
        <v>0</v>
      </c>
      <c r="N642" s="221" t="s">
        <v>8049</v>
      </c>
      <c r="O642" s="220" t="s">
        <v>7012</v>
      </c>
    </row>
    <row r="643" customHeight="1" spans="1:15">
      <c r="A643" s="664" t="s">
        <v>8050</v>
      </c>
      <c r="B643" s="222"/>
      <c r="C643" s="222" t="s">
        <v>8051</v>
      </c>
      <c r="D643" s="222" t="s">
        <v>262</v>
      </c>
      <c r="E643" s="222" t="s">
        <v>5490</v>
      </c>
      <c r="F643" s="222" t="s">
        <v>5561</v>
      </c>
      <c r="G643" s="222" t="s">
        <v>5561</v>
      </c>
      <c r="H643" s="222" t="s">
        <v>5561</v>
      </c>
      <c r="I643" s="222" t="s">
        <v>258</v>
      </c>
      <c r="J643" s="222">
        <v>1</v>
      </c>
      <c r="K643" s="222">
        <v>8</v>
      </c>
      <c r="L643" s="222">
        <v>10</v>
      </c>
      <c r="M643" s="222">
        <v>0</v>
      </c>
      <c r="N643" s="223" t="s">
        <v>8052</v>
      </c>
      <c r="O643" s="222"/>
    </row>
    <row r="644" customHeight="1" spans="1:15">
      <c r="A644" s="665" t="s">
        <v>8053</v>
      </c>
      <c r="B644" s="220"/>
      <c r="C644" s="220" t="s">
        <v>8051</v>
      </c>
      <c r="D644" s="220" t="s">
        <v>262</v>
      </c>
      <c r="E644" s="220" t="s">
        <v>5556</v>
      </c>
      <c r="F644" s="220" t="s">
        <v>5561</v>
      </c>
      <c r="G644" s="220" t="s">
        <v>5561</v>
      </c>
      <c r="H644" s="220" t="s">
        <v>5561</v>
      </c>
      <c r="I644" s="220" t="s">
        <v>258</v>
      </c>
      <c r="J644" s="220">
        <v>1</v>
      </c>
      <c r="K644" s="220">
        <v>8</v>
      </c>
      <c r="L644" s="220">
        <v>10</v>
      </c>
      <c r="M644" s="220">
        <v>0</v>
      </c>
      <c r="N644" s="221" t="s">
        <v>8052</v>
      </c>
      <c r="O644" s="220"/>
    </row>
    <row r="645" customHeight="1" spans="1:15">
      <c r="A645" s="664" t="s">
        <v>8054</v>
      </c>
      <c r="B645" s="222"/>
      <c r="C645" s="222" t="s">
        <v>8055</v>
      </c>
      <c r="D645" s="222" t="s">
        <v>263</v>
      </c>
      <c r="E645" s="222" t="s">
        <v>5490</v>
      </c>
      <c r="F645" s="222" t="s">
        <v>5561</v>
      </c>
      <c r="G645" s="222" t="s">
        <v>5561</v>
      </c>
      <c r="H645" s="222" t="s">
        <v>5561</v>
      </c>
      <c r="I645" s="222" t="s">
        <v>258</v>
      </c>
      <c r="J645" s="222">
        <v>1</v>
      </c>
      <c r="K645" s="222">
        <v>8</v>
      </c>
      <c r="L645" s="222">
        <v>10</v>
      </c>
      <c r="M645" s="222">
        <v>0</v>
      </c>
      <c r="N645" s="223" t="s">
        <v>8056</v>
      </c>
      <c r="O645" s="222"/>
    </row>
    <row r="646" customHeight="1" spans="1:15">
      <c r="A646" s="665" t="s">
        <v>8057</v>
      </c>
      <c r="B646" s="220"/>
      <c r="C646" s="220" t="s">
        <v>8055</v>
      </c>
      <c r="D646" s="220" t="s">
        <v>263</v>
      </c>
      <c r="E646" s="220" t="s">
        <v>5556</v>
      </c>
      <c r="F646" s="220" t="s">
        <v>5561</v>
      </c>
      <c r="G646" s="220" t="s">
        <v>5561</v>
      </c>
      <c r="H646" s="220" t="s">
        <v>5561</v>
      </c>
      <c r="I646" s="220" t="s">
        <v>258</v>
      </c>
      <c r="J646" s="220">
        <v>1</v>
      </c>
      <c r="K646" s="220">
        <v>8</v>
      </c>
      <c r="L646" s="220">
        <v>10</v>
      </c>
      <c r="M646" s="220">
        <v>0</v>
      </c>
      <c r="N646" s="221" t="s">
        <v>8056</v>
      </c>
      <c r="O646" s="220"/>
    </row>
    <row r="647" customHeight="1" spans="1:15">
      <c r="A647" s="664" t="s">
        <v>8058</v>
      </c>
      <c r="B647" s="222"/>
      <c r="C647" s="222" t="s">
        <v>8059</v>
      </c>
      <c r="D647" s="222" t="s">
        <v>264</v>
      </c>
      <c r="E647" s="222" t="s">
        <v>5490</v>
      </c>
      <c r="F647" s="222" t="s">
        <v>5561</v>
      </c>
      <c r="G647" s="222" t="s">
        <v>5561</v>
      </c>
      <c r="H647" s="222" t="s">
        <v>5561</v>
      </c>
      <c r="I647" s="222" t="s">
        <v>258</v>
      </c>
      <c r="J647" s="222">
        <v>1</v>
      </c>
      <c r="K647" s="222">
        <v>8</v>
      </c>
      <c r="L647" s="222">
        <v>10</v>
      </c>
      <c r="M647" s="222">
        <v>0</v>
      </c>
      <c r="N647" s="223" t="s">
        <v>8060</v>
      </c>
      <c r="O647" s="222"/>
    </row>
    <row r="648" customHeight="1" spans="1:15">
      <c r="A648" s="665" t="s">
        <v>8061</v>
      </c>
      <c r="B648" s="220"/>
      <c r="C648" s="220" t="s">
        <v>8059</v>
      </c>
      <c r="D648" s="220" t="s">
        <v>264</v>
      </c>
      <c r="E648" s="220" t="s">
        <v>5556</v>
      </c>
      <c r="F648" s="220" t="s">
        <v>5561</v>
      </c>
      <c r="G648" s="220" t="s">
        <v>5561</v>
      </c>
      <c r="H648" s="220" t="s">
        <v>5561</v>
      </c>
      <c r="I648" s="220" t="s">
        <v>258</v>
      </c>
      <c r="J648" s="220">
        <v>1</v>
      </c>
      <c r="K648" s="220">
        <v>8</v>
      </c>
      <c r="L648" s="220">
        <v>10</v>
      </c>
      <c r="M648" s="220">
        <v>0</v>
      </c>
      <c r="N648" s="221" t="s">
        <v>8060</v>
      </c>
      <c r="O648" s="220"/>
    </row>
    <row r="649" customHeight="1" spans="1:15">
      <c r="A649" s="664" t="s">
        <v>8062</v>
      </c>
      <c r="B649" s="222"/>
      <c r="C649" s="222" t="s">
        <v>8063</v>
      </c>
      <c r="D649" s="222" t="s">
        <v>265</v>
      </c>
      <c r="E649" s="222" t="s">
        <v>5490</v>
      </c>
      <c r="F649" s="222" t="s">
        <v>5561</v>
      </c>
      <c r="G649" s="222" t="s">
        <v>5561</v>
      </c>
      <c r="H649" s="222" t="s">
        <v>5561</v>
      </c>
      <c r="I649" s="222" t="s">
        <v>258</v>
      </c>
      <c r="J649" s="222">
        <v>1</v>
      </c>
      <c r="K649" s="222">
        <v>8</v>
      </c>
      <c r="L649" s="222">
        <v>10</v>
      </c>
      <c r="M649" s="222">
        <v>0</v>
      </c>
      <c r="N649" s="223" t="s">
        <v>8064</v>
      </c>
      <c r="O649" s="222"/>
    </row>
    <row r="650" customHeight="1" spans="1:15">
      <c r="A650" s="665" t="s">
        <v>8065</v>
      </c>
      <c r="B650" s="220"/>
      <c r="C650" s="220" t="s">
        <v>8063</v>
      </c>
      <c r="D650" s="220" t="s">
        <v>265</v>
      </c>
      <c r="E650" s="220" t="s">
        <v>5556</v>
      </c>
      <c r="F650" s="220" t="s">
        <v>5561</v>
      </c>
      <c r="G650" s="220" t="s">
        <v>5561</v>
      </c>
      <c r="H650" s="220" t="s">
        <v>5561</v>
      </c>
      <c r="I650" s="220" t="s">
        <v>258</v>
      </c>
      <c r="J650" s="220">
        <v>1</v>
      </c>
      <c r="K650" s="220">
        <v>8</v>
      </c>
      <c r="L650" s="220">
        <v>10</v>
      </c>
      <c r="M650" s="220">
        <v>0</v>
      </c>
      <c r="N650" s="221" t="s">
        <v>8064</v>
      </c>
      <c r="O650" s="220"/>
    </row>
    <row r="651" customHeight="1" spans="1:15">
      <c r="A651" s="664" t="s">
        <v>8066</v>
      </c>
      <c r="B651" s="222"/>
      <c r="C651" s="222" t="s">
        <v>8067</v>
      </c>
      <c r="D651" s="222" t="s">
        <v>266</v>
      </c>
      <c r="E651" s="222" t="s">
        <v>5490</v>
      </c>
      <c r="F651" s="222" t="s">
        <v>5561</v>
      </c>
      <c r="G651" s="222" t="s">
        <v>5561</v>
      </c>
      <c r="H651" s="222" t="s">
        <v>5561</v>
      </c>
      <c r="I651" s="222" t="s">
        <v>258</v>
      </c>
      <c r="J651" s="222">
        <v>1</v>
      </c>
      <c r="K651" s="222">
        <v>8</v>
      </c>
      <c r="L651" s="222">
        <v>10</v>
      </c>
      <c r="M651" s="222">
        <v>0</v>
      </c>
      <c r="N651" s="223" t="s">
        <v>8068</v>
      </c>
      <c r="O651" s="222"/>
    </row>
    <row r="652" customHeight="1" spans="1:15">
      <c r="A652" s="665" t="s">
        <v>8069</v>
      </c>
      <c r="B652" s="220"/>
      <c r="C652" s="220" t="s">
        <v>8067</v>
      </c>
      <c r="D652" s="220" t="s">
        <v>266</v>
      </c>
      <c r="E652" s="220" t="s">
        <v>5556</v>
      </c>
      <c r="F652" s="220" t="s">
        <v>5561</v>
      </c>
      <c r="G652" s="220" t="s">
        <v>5561</v>
      </c>
      <c r="H652" s="220" t="s">
        <v>5561</v>
      </c>
      <c r="I652" s="220" t="s">
        <v>258</v>
      </c>
      <c r="J652" s="220">
        <v>1</v>
      </c>
      <c r="K652" s="220">
        <v>8</v>
      </c>
      <c r="L652" s="220">
        <v>10</v>
      </c>
      <c r="M652" s="220">
        <v>0</v>
      </c>
      <c r="N652" s="221" t="s">
        <v>8068</v>
      </c>
      <c r="O652" s="220"/>
    </row>
    <row r="653" customHeight="1" spans="1:15">
      <c r="A653" s="664" t="s">
        <v>8070</v>
      </c>
      <c r="B653" s="222"/>
      <c r="C653" s="222" t="s">
        <v>8071</v>
      </c>
      <c r="D653" s="222" t="s">
        <v>267</v>
      </c>
      <c r="E653" s="222" t="s">
        <v>5490</v>
      </c>
      <c r="F653" s="222" t="s">
        <v>5561</v>
      </c>
      <c r="G653" s="222" t="s">
        <v>5561</v>
      </c>
      <c r="H653" s="222" t="s">
        <v>5561</v>
      </c>
      <c r="I653" s="222" t="s">
        <v>258</v>
      </c>
      <c r="J653" s="222">
        <v>1</v>
      </c>
      <c r="K653" s="222">
        <v>8</v>
      </c>
      <c r="L653" s="222">
        <v>10</v>
      </c>
      <c r="M653" s="222">
        <v>0</v>
      </c>
      <c r="N653" s="223" t="s">
        <v>8072</v>
      </c>
      <c r="O653" s="222"/>
    </row>
    <row r="654" customHeight="1" spans="1:15">
      <c r="A654" s="665" t="s">
        <v>8073</v>
      </c>
      <c r="B654" s="220"/>
      <c r="C654" s="220" t="s">
        <v>8071</v>
      </c>
      <c r="D654" s="220" t="s">
        <v>267</v>
      </c>
      <c r="E654" s="220" t="s">
        <v>5556</v>
      </c>
      <c r="F654" s="220" t="s">
        <v>5561</v>
      </c>
      <c r="G654" s="220" t="s">
        <v>5561</v>
      </c>
      <c r="H654" s="220" t="s">
        <v>5561</v>
      </c>
      <c r="I654" s="220" t="s">
        <v>258</v>
      </c>
      <c r="J654" s="220">
        <v>1</v>
      </c>
      <c r="K654" s="220">
        <v>8</v>
      </c>
      <c r="L654" s="220">
        <v>10</v>
      </c>
      <c r="M654" s="220">
        <v>0</v>
      </c>
      <c r="N654" s="221" t="s">
        <v>8072</v>
      </c>
      <c r="O654" s="220"/>
    </row>
    <row r="655" customHeight="1" spans="1:15">
      <c r="A655" s="664" t="s">
        <v>8074</v>
      </c>
      <c r="B655" s="222"/>
      <c r="C655" s="222" t="s">
        <v>8075</v>
      </c>
      <c r="D655" s="222" t="s">
        <v>268</v>
      </c>
      <c r="E655" s="222" t="s">
        <v>5490</v>
      </c>
      <c r="F655" s="222" t="s">
        <v>5561</v>
      </c>
      <c r="G655" s="222" t="s">
        <v>5561</v>
      </c>
      <c r="H655" s="222" t="s">
        <v>5561</v>
      </c>
      <c r="I655" s="222" t="s">
        <v>258</v>
      </c>
      <c r="J655" s="222">
        <v>1</v>
      </c>
      <c r="K655" s="222">
        <v>8</v>
      </c>
      <c r="L655" s="222">
        <v>10</v>
      </c>
      <c r="M655" s="222">
        <v>0</v>
      </c>
      <c r="N655" s="223" t="s">
        <v>8076</v>
      </c>
      <c r="O655" s="222"/>
    </row>
    <row r="656" customHeight="1" spans="1:15">
      <c r="A656" s="665" t="s">
        <v>8077</v>
      </c>
      <c r="B656" s="220"/>
      <c r="C656" s="220" t="s">
        <v>8075</v>
      </c>
      <c r="D656" s="220" t="s">
        <v>268</v>
      </c>
      <c r="E656" s="220" t="s">
        <v>5556</v>
      </c>
      <c r="F656" s="220" t="s">
        <v>5561</v>
      </c>
      <c r="G656" s="220" t="s">
        <v>5561</v>
      </c>
      <c r="H656" s="220" t="s">
        <v>5561</v>
      </c>
      <c r="I656" s="220" t="s">
        <v>258</v>
      </c>
      <c r="J656" s="220">
        <v>1</v>
      </c>
      <c r="K656" s="220">
        <v>8</v>
      </c>
      <c r="L656" s="220">
        <v>10</v>
      </c>
      <c r="M656" s="220">
        <v>0</v>
      </c>
      <c r="N656" s="221" t="s">
        <v>8076</v>
      </c>
      <c r="O656" s="220"/>
    </row>
    <row r="657" customHeight="1" spans="1:15">
      <c r="A657" s="664" t="s">
        <v>8078</v>
      </c>
      <c r="B657" s="222"/>
      <c r="C657" s="222" t="s">
        <v>8079</v>
      </c>
      <c r="D657" s="222" t="s">
        <v>269</v>
      </c>
      <c r="E657" s="222" t="s">
        <v>5490</v>
      </c>
      <c r="F657" s="222" t="s">
        <v>5561</v>
      </c>
      <c r="G657" s="222" t="s">
        <v>5561</v>
      </c>
      <c r="H657" s="222" t="s">
        <v>5561</v>
      </c>
      <c r="I657" s="222" t="s">
        <v>258</v>
      </c>
      <c r="J657" s="222">
        <v>1</v>
      </c>
      <c r="K657" s="222">
        <v>8</v>
      </c>
      <c r="L657" s="222">
        <v>10</v>
      </c>
      <c r="M657" s="222">
        <v>0</v>
      </c>
      <c r="N657" s="223" t="s">
        <v>8080</v>
      </c>
      <c r="O657" s="222"/>
    </row>
    <row r="658" customHeight="1" spans="1:15">
      <c r="A658" s="665" t="s">
        <v>8081</v>
      </c>
      <c r="B658" s="220"/>
      <c r="C658" s="220" t="s">
        <v>8079</v>
      </c>
      <c r="D658" s="220" t="s">
        <v>269</v>
      </c>
      <c r="E658" s="220" t="s">
        <v>5556</v>
      </c>
      <c r="F658" s="220" t="s">
        <v>5561</v>
      </c>
      <c r="G658" s="220" t="s">
        <v>5561</v>
      </c>
      <c r="H658" s="220" t="s">
        <v>5561</v>
      </c>
      <c r="I658" s="220" t="s">
        <v>258</v>
      </c>
      <c r="J658" s="220">
        <v>1</v>
      </c>
      <c r="K658" s="220">
        <v>8</v>
      </c>
      <c r="L658" s="220">
        <v>10</v>
      </c>
      <c r="M658" s="220">
        <v>0</v>
      </c>
      <c r="N658" s="221" t="s">
        <v>8080</v>
      </c>
      <c r="O658" s="220"/>
    </row>
    <row r="659" customHeight="1" spans="1:15">
      <c r="A659" s="664" t="s">
        <v>8082</v>
      </c>
      <c r="B659" s="222"/>
      <c r="C659" s="222" t="s">
        <v>8083</v>
      </c>
      <c r="D659" s="222" t="s">
        <v>270</v>
      </c>
      <c r="E659" s="222" t="s">
        <v>5490</v>
      </c>
      <c r="F659" s="222" t="s">
        <v>5561</v>
      </c>
      <c r="G659" s="222" t="s">
        <v>5561</v>
      </c>
      <c r="H659" s="222" t="s">
        <v>5561</v>
      </c>
      <c r="I659" s="222" t="s">
        <v>258</v>
      </c>
      <c r="J659" s="222">
        <v>1</v>
      </c>
      <c r="K659" s="222">
        <v>8</v>
      </c>
      <c r="L659" s="222">
        <v>10</v>
      </c>
      <c r="M659" s="222">
        <v>0</v>
      </c>
      <c r="N659" s="223" t="s">
        <v>8084</v>
      </c>
      <c r="O659" s="222"/>
    </row>
    <row r="660" customHeight="1" spans="1:15">
      <c r="A660" s="665" t="s">
        <v>8085</v>
      </c>
      <c r="B660" s="220"/>
      <c r="C660" s="220" t="s">
        <v>8083</v>
      </c>
      <c r="D660" s="220" t="s">
        <v>270</v>
      </c>
      <c r="E660" s="220" t="s">
        <v>5556</v>
      </c>
      <c r="F660" s="220" t="s">
        <v>5561</v>
      </c>
      <c r="G660" s="220" t="s">
        <v>5561</v>
      </c>
      <c r="H660" s="220" t="s">
        <v>5561</v>
      </c>
      <c r="I660" s="220" t="s">
        <v>258</v>
      </c>
      <c r="J660" s="220">
        <v>1</v>
      </c>
      <c r="K660" s="220">
        <v>8</v>
      </c>
      <c r="L660" s="220">
        <v>10</v>
      </c>
      <c r="M660" s="220">
        <v>0</v>
      </c>
      <c r="N660" s="221" t="s">
        <v>8084</v>
      </c>
      <c r="O660" s="220"/>
    </row>
    <row r="661" customHeight="1" spans="1:15">
      <c r="A661" s="664" t="s">
        <v>8086</v>
      </c>
      <c r="B661" s="222"/>
      <c r="C661" s="222" t="s">
        <v>8087</v>
      </c>
      <c r="D661" s="222" t="s">
        <v>276</v>
      </c>
      <c r="E661" s="222" t="s">
        <v>5490</v>
      </c>
      <c r="F661" s="222" t="s">
        <v>5561</v>
      </c>
      <c r="G661" s="222" t="s">
        <v>5561</v>
      </c>
      <c r="H661" s="222" t="s">
        <v>5561</v>
      </c>
      <c r="I661" s="222" t="s">
        <v>258</v>
      </c>
      <c r="J661" s="222">
        <v>1</v>
      </c>
      <c r="K661" s="222">
        <v>8</v>
      </c>
      <c r="L661" s="222">
        <v>10</v>
      </c>
      <c r="M661" s="222">
        <v>0</v>
      </c>
      <c r="N661" s="223" t="s">
        <v>8088</v>
      </c>
      <c r="O661" s="222"/>
    </row>
    <row r="662" customHeight="1" spans="1:15">
      <c r="A662" s="665" t="s">
        <v>8089</v>
      </c>
      <c r="B662" s="220"/>
      <c r="C662" s="220" t="s">
        <v>8087</v>
      </c>
      <c r="D662" s="220" t="s">
        <v>276</v>
      </c>
      <c r="E662" s="220" t="s">
        <v>5556</v>
      </c>
      <c r="F662" s="220" t="s">
        <v>5561</v>
      </c>
      <c r="G662" s="220" t="s">
        <v>5561</v>
      </c>
      <c r="H662" s="220" t="s">
        <v>5561</v>
      </c>
      <c r="I662" s="220" t="s">
        <v>258</v>
      </c>
      <c r="J662" s="220">
        <v>1</v>
      </c>
      <c r="K662" s="220">
        <v>8</v>
      </c>
      <c r="L662" s="220">
        <v>10</v>
      </c>
      <c r="M662" s="220">
        <v>0</v>
      </c>
      <c r="N662" s="221" t="s">
        <v>8088</v>
      </c>
      <c r="O662" s="220"/>
    </row>
    <row r="663" customHeight="1" spans="1:15">
      <c r="A663" s="664" t="s">
        <v>8090</v>
      </c>
      <c r="B663" s="222"/>
      <c r="C663" s="222" t="s">
        <v>8091</v>
      </c>
      <c r="D663" s="222" t="s">
        <v>277</v>
      </c>
      <c r="E663" s="222" t="s">
        <v>5490</v>
      </c>
      <c r="F663" s="222" t="s">
        <v>5561</v>
      </c>
      <c r="G663" s="222" t="s">
        <v>5561</v>
      </c>
      <c r="H663" s="222" t="s">
        <v>5561</v>
      </c>
      <c r="I663" s="222" t="s">
        <v>258</v>
      </c>
      <c r="J663" s="222">
        <v>1</v>
      </c>
      <c r="K663" s="222">
        <v>8</v>
      </c>
      <c r="L663" s="222">
        <v>10</v>
      </c>
      <c r="M663" s="222">
        <v>0</v>
      </c>
      <c r="N663" s="223" t="s">
        <v>8092</v>
      </c>
      <c r="O663" s="222"/>
    </row>
    <row r="664" customHeight="1" spans="1:15">
      <c r="A664" s="665" t="s">
        <v>8093</v>
      </c>
      <c r="B664" s="220"/>
      <c r="C664" s="220" t="s">
        <v>8091</v>
      </c>
      <c r="D664" s="220" t="s">
        <v>277</v>
      </c>
      <c r="E664" s="220" t="s">
        <v>5556</v>
      </c>
      <c r="F664" s="220" t="s">
        <v>5561</v>
      </c>
      <c r="G664" s="220" t="s">
        <v>5561</v>
      </c>
      <c r="H664" s="220" t="s">
        <v>5561</v>
      </c>
      <c r="I664" s="220" t="s">
        <v>258</v>
      </c>
      <c r="J664" s="220">
        <v>1</v>
      </c>
      <c r="K664" s="220">
        <v>8</v>
      </c>
      <c r="L664" s="220">
        <v>10</v>
      </c>
      <c r="M664" s="220">
        <v>0</v>
      </c>
      <c r="N664" s="221" t="s">
        <v>8092</v>
      </c>
      <c r="O664" s="220"/>
    </row>
    <row r="665" customHeight="1" spans="1:15">
      <c r="A665" s="664" t="s">
        <v>8094</v>
      </c>
      <c r="B665" s="222"/>
      <c r="C665" s="222" t="s">
        <v>8095</v>
      </c>
      <c r="D665" s="222" t="s">
        <v>278</v>
      </c>
      <c r="E665" s="222" t="s">
        <v>5490</v>
      </c>
      <c r="F665" s="222" t="s">
        <v>5561</v>
      </c>
      <c r="G665" s="222" t="s">
        <v>5561</v>
      </c>
      <c r="H665" s="222" t="s">
        <v>5561</v>
      </c>
      <c r="I665" s="222" t="s">
        <v>258</v>
      </c>
      <c r="J665" s="222">
        <v>1</v>
      </c>
      <c r="K665" s="222">
        <v>8</v>
      </c>
      <c r="L665" s="222">
        <v>10</v>
      </c>
      <c r="M665" s="222">
        <v>0</v>
      </c>
      <c r="N665" s="223" t="s">
        <v>8096</v>
      </c>
      <c r="O665" s="222"/>
    </row>
    <row r="666" customHeight="1" spans="1:15">
      <c r="A666" s="665" t="s">
        <v>8097</v>
      </c>
      <c r="B666" s="220"/>
      <c r="C666" s="220" t="s">
        <v>8095</v>
      </c>
      <c r="D666" s="220" t="s">
        <v>278</v>
      </c>
      <c r="E666" s="220" t="s">
        <v>5556</v>
      </c>
      <c r="F666" s="220" t="s">
        <v>5561</v>
      </c>
      <c r="G666" s="220" t="s">
        <v>5561</v>
      </c>
      <c r="H666" s="220" t="s">
        <v>5561</v>
      </c>
      <c r="I666" s="220" t="s">
        <v>258</v>
      </c>
      <c r="J666" s="220">
        <v>1</v>
      </c>
      <c r="K666" s="220">
        <v>8</v>
      </c>
      <c r="L666" s="220">
        <v>10</v>
      </c>
      <c r="M666" s="220">
        <v>0</v>
      </c>
      <c r="N666" s="221" t="s">
        <v>8096</v>
      </c>
      <c r="O666" s="220"/>
    </row>
    <row r="667" customHeight="1" spans="1:15">
      <c r="A667" s="664" t="s">
        <v>8098</v>
      </c>
      <c r="B667" s="222"/>
      <c r="C667" s="222" t="s">
        <v>8099</v>
      </c>
      <c r="D667" s="222" t="s">
        <v>279</v>
      </c>
      <c r="E667" s="222" t="s">
        <v>5490</v>
      </c>
      <c r="F667" s="222" t="s">
        <v>5561</v>
      </c>
      <c r="G667" s="222" t="s">
        <v>5561</v>
      </c>
      <c r="H667" s="222" t="s">
        <v>5561</v>
      </c>
      <c r="I667" s="222" t="s">
        <v>258</v>
      </c>
      <c r="J667" s="222">
        <v>1</v>
      </c>
      <c r="K667" s="222">
        <v>8</v>
      </c>
      <c r="L667" s="222">
        <v>10</v>
      </c>
      <c r="M667" s="222">
        <v>0</v>
      </c>
      <c r="N667" s="223" t="s">
        <v>8100</v>
      </c>
      <c r="O667" s="222"/>
    </row>
    <row r="668" customHeight="1" spans="1:15">
      <c r="A668" s="665" t="s">
        <v>8101</v>
      </c>
      <c r="B668" s="220"/>
      <c r="C668" s="220" t="s">
        <v>8099</v>
      </c>
      <c r="D668" s="220" t="s">
        <v>279</v>
      </c>
      <c r="E668" s="220" t="s">
        <v>5556</v>
      </c>
      <c r="F668" s="220" t="s">
        <v>5561</v>
      </c>
      <c r="G668" s="220" t="s">
        <v>5561</v>
      </c>
      <c r="H668" s="220" t="s">
        <v>5561</v>
      </c>
      <c r="I668" s="220" t="s">
        <v>258</v>
      </c>
      <c r="J668" s="220">
        <v>1</v>
      </c>
      <c r="K668" s="220">
        <v>8</v>
      </c>
      <c r="L668" s="220">
        <v>10</v>
      </c>
      <c r="M668" s="220">
        <v>0</v>
      </c>
      <c r="N668" s="221" t="s">
        <v>8100</v>
      </c>
      <c r="O668" s="220"/>
    </row>
    <row r="669" customHeight="1" spans="1:15">
      <c r="A669" s="664" t="s">
        <v>8102</v>
      </c>
      <c r="B669" s="222"/>
      <c r="C669" s="222" t="s">
        <v>8103</v>
      </c>
      <c r="D669" s="222" t="s">
        <v>280</v>
      </c>
      <c r="E669" s="222" t="s">
        <v>5490</v>
      </c>
      <c r="F669" s="222" t="s">
        <v>5561</v>
      </c>
      <c r="G669" s="222" t="s">
        <v>5561</v>
      </c>
      <c r="H669" s="222" t="s">
        <v>5561</v>
      </c>
      <c r="I669" s="222" t="s">
        <v>258</v>
      </c>
      <c r="J669" s="222">
        <v>1</v>
      </c>
      <c r="K669" s="222">
        <v>8</v>
      </c>
      <c r="L669" s="222">
        <v>10</v>
      </c>
      <c r="M669" s="222">
        <v>0</v>
      </c>
      <c r="N669" s="223" t="s">
        <v>8104</v>
      </c>
      <c r="O669" s="222"/>
    </row>
    <row r="670" customHeight="1" spans="1:15">
      <c r="A670" s="665" t="s">
        <v>8105</v>
      </c>
      <c r="B670" s="220"/>
      <c r="C670" s="220" t="s">
        <v>8103</v>
      </c>
      <c r="D670" s="220" t="s">
        <v>280</v>
      </c>
      <c r="E670" s="220" t="s">
        <v>5556</v>
      </c>
      <c r="F670" s="220" t="s">
        <v>5561</v>
      </c>
      <c r="G670" s="220" t="s">
        <v>5561</v>
      </c>
      <c r="H670" s="220" t="s">
        <v>5561</v>
      </c>
      <c r="I670" s="220" t="s">
        <v>258</v>
      </c>
      <c r="J670" s="220">
        <v>1</v>
      </c>
      <c r="K670" s="220">
        <v>8</v>
      </c>
      <c r="L670" s="220">
        <v>10</v>
      </c>
      <c r="M670" s="220">
        <v>0</v>
      </c>
      <c r="N670" s="221" t="s">
        <v>8104</v>
      </c>
      <c r="O670" s="220"/>
    </row>
    <row r="671" customHeight="1" spans="1:15">
      <c r="A671" s="664" t="s">
        <v>8106</v>
      </c>
      <c r="B671" s="222"/>
      <c r="C671" s="222" t="s">
        <v>8107</v>
      </c>
      <c r="D671" s="222" t="s">
        <v>281</v>
      </c>
      <c r="E671" s="222" t="s">
        <v>5490</v>
      </c>
      <c r="F671" s="222" t="s">
        <v>5561</v>
      </c>
      <c r="G671" s="222" t="s">
        <v>5561</v>
      </c>
      <c r="H671" s="222" t="s">
        <v>5561</v>
      </c>
      <c r="I671" s="222" t="s">
        <v>258</v>
      </c>
      <c r="J671" s="222">
        <v>1</v>
      </c>
      <c r="K671" s="222">
        <v>8</v>
      </c>
      <c r="L671" s="222">
        <v>10</v>
      </c>
      <c r="M671" s="222">
        <v>0</v>
      </c>
      <c r="N671" s="223" t="s">
        <v>8108</v>
      </c>
      <c r="O671" s="222"/>
    </row>
    <row r="672" customHeight="1" spans="1:15">
      <c r="A672" s="665" t="s">
        <v>8109</v>
      </c>
      <c r="B672" s="220"/>
      <c r="C672" s="220" t="s">
        <v>8107</v>
      </c>
      <c r="D672" s="220" t="s">
        <v>281</v>
      </c>
      <c r="E672" s="220" t="s">
        <v>5556</v>
      </c>
      <c r="F672" s="220" t="s">
        <v>5561</v>
      </c>
      <c r="G672" s="220" t="s">
        <v>5561</v>
      </c>
      <c r="H672" s="220" t="s">
        <v>5561</v>
      </c>
      <c r="I672" s="220" t="s">
        <v>258</v>
      </c>
      <c r="J672" s="220">
        <v>1</v>
      </c>
      <c r="K672" s="220">
        <v>8</v>
      </c>
      <c r="L672" s="220">
        <v>10</v>
      </c>
      <c r="M672" s="220">
        <v>0</v>
      </c>
      <c r="N672" s="221" t="s">
        <v>8108</v>
      </c>
      <c r="O672" s="220"/>
    </row>
    <row r="673" customHeight="1" spans="1:15">
      <c r="A673" s="664" t="s">
        <v>8110</v>
      </c>
      <c r="B673" s="222"/>
      <c r="C673" s="222" t="s">
        <v>8111</v>
      </c>
      <c r="D673" s="222" t="s">
        <v>282</v>
      </c>
      <c r="E673" s="222" t="s">
        <v>5490</v>
      </c>
      <c r="F673" s="222" t="s">
        <v>5561</v>
      </c>
      <c r="G673" s="222" t="s">
        <v>5561</v>
      </c>
      <c r="H673" s="222" t="s">
        <v>5561</v>
      </c>
      <c r="I673" s="222" t="s">
        <v>258</v>
      </c>
      <c r="J673" s="222">
        <v>1</v>
      </c>
      <c r="K673" s="222">
        <v>8</v>
      </c>
      <c r="L673" s="222">
        <v>10</v>
      </c>
      <c r="M673" s="222">
        <v>0</v>
      </c>
      <c r="N673" s="223" t="s">
        <v>8112</v>
      </c>
      <c r="O673" s="222"/>
    </row>
    <row r="674" customHeight="1" spans="1:15">
      <c r="A674" s="665" t="s">
        <v>8113</v>
      </c>
      <c r="B674" s="220"/>
      <c r="C674" s="220" t="s">
        <v>8111</v>
      </c>
      <c r="D674" s="220" t="s">
        <v>282</v>
      </c>
      <c r="E674" s="220" t="s">
        <v>5556</v>
      </c>
      <c r="F674" s="220" t="s">
        <v>5561</v>
      </c>
      <c r="G674" s="220" t="s">
        <v>5561</v>
      </c>
      <c r="H674" s="220" t="s">
        <v>5561</v>
      </c>
      <c r="I674" s="220" t="s">
        <v>258</v>
      </c>
      <c r="J674" s="220">
        <v>1</v>
      </c>
      <c r="K674" s="220">
        <v>8</v>
      </c>
      <c r="L674" s="220">
        <v>10</v>
      </c>
      <c r="M674" s="220">
        <v>0</v>
      </c>
      <c r="N674" s="221" t="s">
        <v>8112</v>
      </c>
      <c r="O674" s="220"/>
    </row>
    <row r="675" customHeight="1" spans="1:15">
      <c r="A675" s="664" t="s">
        <v>8114</v>
      </c>
      <c r="B675" s="222"/>
      <c r="C675" s="222" t="s">
        <v>8115</v>
      </c>
      <c r="D675" s="222" t="s">
        <v>283</v>
      </c>
      <c r="E675" s="222" t="s">
        <v>5490</v>
      </c>
      <c r="F675" s="222" t="s">
        <v>5561</v>
      </c>
      <c r="G675" s="222" t="s">
        <v>5561</v>
      </c>
      <c r="H675" s="222" t="s">
        <v>5561</v>
      </c>
      <c r="I675" s="222" t="s">
        <v>258</v>
      </c>
      <c r="J675" s="222">
        <v>1</v>
      </c>
      <c r="K675" s="222">
        <v>8</v>
      </c>
      <c r="L675" s="222">
        <v>10</v>
      </c>
      <c r="M675" s="222">
        <v>0</v>
      </c>
      <c r="N675" s="223" t="s">
        <v>8116</v>
      </c>
      <c r="O675" s="222"/>
    </row>
    <row r="676" customHeight="1" spans="1:15">
      <c r="A676" s="665" t="s">
        <v>8117</v>
      </c>
      <c r="B676" s="220"/>
      <c r="C676" s="220" t="s">
        <v>8115</v>
      </c>
      <c r="D676" s="220" t="s">
        <v>283</v>
      </c>
      <c r="E676" s="220" t="s">
        <v>5556</v>
      </c>
      <c r="F676" s="220" t="s">
        <v>5561</v>
      </c>
      <c r="G676" s="220" t="s">
        <v>5561</v>
      </c>
      <c r="H676" s="220" t="s">
        <v>5561</v>
      </c>
      <c r="I676" s="220" t="s">
        <v>258</v>
      </c>
      <c r="J676" s="220">
        <v>1</v>
      </c>
      <c r="K676" s="220">
        <v>8</v>
      </c>
      <c r="L676" s="220">
        <v>10</v>
      </c>
      <c r="M676" s="220">
        <v>0</v>
      </c>
      <c r="N676" s="221" t="s">
        <v>8116</v>
      </c>
      <c r="O676" s="220"/>
    </row>
    <row r="677" customHeight="1" spans="1:15">
      <c r="A677" s="664" t="s">
        <v>8118</v>
      </c>
      <c r="B677" s="222"/>
      <c r="C677" s="222" t="s">
        <v>8119</v>
      </c>
      <c r="D677" s="222" t="s">
        <v>284</v>
      </c>
      <c r="E677" s="222" t="s">
        <v>5490</v>
      </c>
      <c r="F677" s="222" t="s">
        <v>5561</v>
      </c>
      <c r="G677" s="222" t="s">
        <v>5561</v>
      </c>
      <c r="H677" s="222" t="s">
        <v>5561</v>
      </c>
      <c r="I677" s="222" t="s">
        <v>258</v>
      </c>
      <c r="J677" s="222">
        <v>1</v>
      </c>
      <c r="K677" s="222">
        <v>8</v>
      </c>
      <c r="L677" s="222">
        <v>10</v>
      </c>
      <c r="M677" s="222">
        <v>0</v>
      </c>
      <c r="N677" s="223" t="s">
        <v>8120</v>
      </c>
      <c r="O677" s="222"/>
    </row>
    <row r="678" customHeight="1" spans="1:15">
      <c r="A678" s="665" t="s">
        <v>8121</v>
      </c>
      <c r="B678" s="220"/>
      <c r="C678" s="220" t="s">
        <v>8119</v>
      </c>
      <c r="D678" s="220" t="s">
        <v>284</v>
      </c>
      <c r="E678" s="220" t="s">
        <v>5556</v>
      </c>
      <c r="F678" s="220" t="s">
        <v>5561</v>
      </c>
      <c r="G678" s="220" t="s">
        <v>5561</v>
      </c>
      <c r="H678" s="220" t="s">
        <v>5561</v>
      </c>
      <c r="I678" s="220" t="s">
        <v>258</v>
      </c>
      <c r="J678" s="220">
        <v>1</v>
      </c>
      <c r="K678" s="220">
        <v>8</v>
      </c>
      <c r="L678" s="220">
        <v>10</v>
      </c>
      <c r="M678" s="220">
        <v>0</v>
      </c>
      <c r="N678" s="221" t="s">
        <v>8120</v>
      </c>
      <c r="O678" s="220"/>
    </row>
    <row r="679" customHeight="1" spans="1:15">
      <c r="A679" s="664" t="s">
        <v>8122</v>
      </c>
      <c r="B679" s="222"/>
      <c r="C679" s="222" t="s">
        <v>8123</v>
      </c>
      <c r="D679" s="222" t="s">
        <v>279</v>
      </c>
      <c r="E679" s="222" t="s">
        <v>5490</v>
      </c>
      <c r="F679" s="222">
        <v>210</v>
      </c>
      <c r="G679" s="222" t="s">
        <v>8124</v>
      </c>
      <c r="H679" s="222" t="s">
        <v>5561</v>
      </c>
      <c r="I679" s="222" t="s">
        <v>258</v>
      </c>
      <c r="J679" s="222">
        <v>1</v>
      </c>
      <c r="K679" s="222">
        <v>8</v>
      </c>
      <c r="L679" s="222">
        <v>10</v>
      </c>
      <c r="M679" s="222">
        <v>0</v>
      </c>
      <c r="N679" s="223" t="s">
        <v>8125</v>
      </c>
      <c r="O679" s="222" t="s">
        <v>5495</v>
      </c>
    </row>
    <row r="680" customHeight="1" spans="1:15">
      <c r="A680" s="665" t="s">
        <v>8126</v>
      </c>
      <c r="B680" s="220" t="s">
        <v>8127</v>
      </c>
      <c r="C680" s="220" t="s">
        <v>8128</v>
      </c>
      <c r="D680" s="220" t="s">
        <v>266</v>
      </c>
      <c r="E680" s="220" t="s">
        <v>199</v>
      </c>
      <c r="F680" s="220" t="s">
        <v>5561</v>
      </c>
      <c r="G680" s="220" t="s">
        <v>8129</v>
      </c>
      <c r="H680" s="220" t="s">
        <v>5561</v>
      </c>
      <c r="I680" s="220" t="s">
        <v>5561</v>
      </c>
      <c r="J680" s="220">
        <v>5</v>
      </c>
      <c r="K680" s="220">
        <v>6</v>
      </c>
      <c r="L680" s="220" t="s">
        <v>5562</v>
      </c>
      <c r="M680" s="220">
        <v>0</v>
      </c>
      <c r="N680" s="221" t="s">
        <v>8130</v>
      </c>
      <c r="O680" s="220" t="s">
        <v>5960</v>
      </c>
    </row>
    <row r="681" customHeight="1" spans="1:15">
      <c r="A681" s="664" t="s">
        <v>8131</v>
      </c>
      <c r="B681" s="222" t="s">
        <v>8132</v>
      </c>
      <c r="C681" s="222" t="s">
        <v>8133</v>
      </c>
      <c r="D681" s="222" t="s">
        <v>268</v>
      </c>
      <c r="E681" s="222" t="s">
        <v>5490</v>
      </c>
      <c r="F681" s="222">
        <v>90</v>
      </c>
      <c r="G681" s="222" t="s">
        <v>5590</v>
      </c>
      <c r="H681" s="222">
        <v>100</v>
      </c>
      <c r="I681" s="222" t="s">
        <v>5492</v>
      </c>
      <c r="J681" s="222">
        <v>10</v>
      </c>
      <c r="K681" s="222">
        <v>7</v>
      </c>
      <c r="L681" s="222" t="s">
        <v>5493</v>
      </c>
      <c r="M681" s="222">
        <v>2</v>
      </c>
      <c r="N681" s="223" t="s">
        <v>8134</v>
      </c>
      <c r="O681" s="222" t="s">
        <v>5495</v>
      </c>
    </row>
    <row r="682" customHeight="1" spans="1:15">
      <c r="A682" s="665" t="s">
        <v>8135</v>
      </c>
      <c r="B682" s="220" t="s">
        <v>8136</v>
      </c>
      <c r="C682" s="220" t="s">
        <v>8137</v>
      </c>
      <c r="D682" s="220" t="s">
        <v>265</v>
      </c>
      <c r="E682" s="220" t="s">
        <v>199</v>
      </c>
      <c r="F682" s="220" t="s">
        <v>5561</v>
      </c>
      <c r="G682" s="220" t="s">
        <v>5561</v>
      </c>
      <c r="H682" s="220" t="s">
        <v>5561</v>
      </c>
      <c r="I682" s="220" t="s">
        <v>5561</v>
      </c>
      <c r="J682" s="220">
        <v>10</v>
      </c>
      <c r="K682" s="220">
        <v>6</v>
      </c>
      <c r="L682" s="220" t="s">
        <v>5562</v>
      </c>
      <c r="M682" s="220">
        <v>4</v>
      </c>
      <c r="N682" s="221" t="s">
        <v>8138</v>
      </c>
      <c r="O682" s="220" t="s">
        <v>6285</v>
      </c>
    </row>
    <row r="683" customHeight="1" spans="1:15">
      <c r="A683" s="664" t="s">
        <v>8139</v>
      </c>
      <c r="B683" s="222" t="s">
        <v>8140</v>
      </c>
      <c r="C683" s="222" t="s">
        <v>8141</v>
      </c>
      <c r="D683" s="222" t="s">
        <v>269</v>
      </c>
      <c r="E683" s="222" t="s">
        <v>5490</v>
      </c>
      <c r="F683" s="222">
        <v>80</v>
      </c>
      <c r="G683" s="222" t="s">
        <v>5516</v>
      </c>
      <c r="H683" s="222">
        <v>100</v>
      </c>
      <c r="I683" s="222" t="s">
        <v>5492</v>
      </c>
      <c r="J683" s="222">
        <v>10</v>
      </c>
      <c r="K683" s="222">
        <v>6</v>
      </c>
      <c r="L683" s="222">
        <v>5</v>
      </c>
      <c r="M683" s="222">
        <v>0</v>
      </c>
      <c r="N683" s="223" t="s">
        <v>8142</v>
      </c>
      <c r="O683" s="222" t="s">
        <v>5687</v>
      </c>
    </row>
    <row r="684" customHeight="1" spans="1:15">
      <c r="A684" s="665" t="s">
        <v>8143</v>
      </c>
      <c r="B684" s="220" t="s">
        <v>8144</v>
      </c>
      <c r="C684" s="220" t="s">
        <v>8145</v>
      </c>
      <c r="D684" s="220" t="s">
        <v>283</v>
      </c>
      <c r="E684" s="220" t="s">
        <v>5490</v>
      </c>
      <c r="F684" s="220">
        <v>85</v>
      </c>
      <c r="G684" s="220" t="s">
        <v>5660</v>
      </c>
      <c r="H684" s="220">
        <v>100</v>
      </c>
      <c r="I684" s="220" t="s">
        <v>5492</v>
      </c>
      <c r="J684" s="220">
        <v>10</v>
      </c>
      <c r="K684" s="220">
        <v>6</v>
      </c>
      <c r="L684" s="220" t="s">
        <v>5493</v>
      </c>
      <c r="M684" s="220">
        <v>0</v>
      </c>
      <c r="N684" s="221" t="s">
        <v>8146</v>
      </c>
      <c r="O684" s="220" t="s">
        <v>5495</v>
      </c>
    </row>
    <row r="685" customHeight="1" spans="1:15">
      <c r="A685" s="664" t="s">
        <v>8147</v>
      </c>
      <c r="B685" s="222" t="s">
        <v>8148</v>
      </c>
      <c r="C685" s="222" t="s">
        <v>8149</v>
      </c>
      <c r="D685" s="222" t="s">
        <v>277</v>
      </c>
      <c r="E685" s="222" t="s">
        <v>5556</v>
      </c>
      <c r="F685" s="222">
        <v>90</v>
      </c>
      <c r="G685" s="222" t="s">
        <v>5590</v>
      </c>
      <c r="H685" s="222">
        <v>100</v>
      </c>
      <c r="I685" s="222" t="s">
        <v>5492</v>
      </c>
      <c r="J685" s="222">
        <v>10</v>
      </c>
      <c r="K685" s="222">
        <v>6</v>
      </c>
      <c r="L685" s="222">
        <v>4</v>
      </c>
      <c r="M685" s="222">
        <v>0</v>
      </c>
      <c r="N685" s="223" t="s">
        <v>8150</v>
      </c>
      <c r="O685" s="231" t="s">
        <v>6246</v>
      </c>
    </row>
    <row r="686" customHeight="1" spans="1:15">
      <c r="A686" s="665" t="s">
        <v>8151</v>
      </c>
      <c r="B686" s="220" t="s">
        <v>8152</v>
      </c>
      <c r="C686" s="220" t="s">
        <v>8153</v>
      </c>
      <c r="D686" s="220" t="s">
        <v>281</v>
      </c>
      <c r="E686" s="220" t="s">
        <v>5490</v>
      </c>
      <c r="F686" s="220">
        <v>100</v>
      </c>
      <c r="G686" s="220" t="s">
        <v>5625</v>
      </c>
      <c r="H686" s="220">
        <v>90</v>
      </c>
      <c r="I686" s="220" t="s">
        <v>5665</v>
      </c>
      <c r="J686" s="220">
        <v>10</v>
      </c>
      <c r="K686" s="220">
        <v>7</v>
      </c>
      <c r="L686" s="220" t="s">
        <v>5493</v>
      </c>
      <c r="M686" s="220">
        <v>0</v>
      </c>
      <c r="N686" s="221" t="s">
        <v>8154</v>
      </c>
      <c r="O686" s="230" t="s">
        <v>5518</v>
      </c>
    </row>
    <row r="687" customHeight="1" spans="1:15">
      <c r="A687" s="664" t="s">
        <v>8155</v>
      </c>
      <c r="B687" s="222" t="s">
        <v>8156</v>
      </c>
      <c r="C687" s="222" t="s">
        <v>8157</v>
      </c>
      <c r="D687" s="222" t="s">
        <v>284</v>
      </c>
      <c r="E687" s="222" t="s">
        <v>199</v>
      </c>
      <c r="F687" s="222" t="s">
        <v>5561</v>
      </c>
      <c r="G687" s="222" t="s">
        <v>8129</v>
      </c>
      <c r="H687" s="222" t="s">
        <v>5561</v>
      </c>
      <c r="I687" s="222" t="s">
        <v>5561</v>
      </c>
      <c r="J687" s="222">
        <v>10</v>
      </c>
      <c r="K687" s="222">
        <v>6</v>
      </c>
      <c r="L687" s="222">
        <v>2</v>
      </c>
      <c r="M687" s="222">
        <v>0</v>
      </c>
      <c r="N687" s="223" t="s">
        <v>8158</v>
      </c>
      <c r="O687" s="222" t="s">
        <v>5960</v>
      </c>
    </row>
    <row r="688" customHeight="1" spans="1:15">
      <c r="A688" s="665" t="s">
        <v>8159</v>
      </c>
      <c r="B688" s="220" t="s">
        <v>8160</v>
      </c>
      <c r="C688" s="220" t="s">
        <v>8161</v>
      </c>
      <c r="D688" s="220" t="s">
        <v>266</v>
      </c>
      <c r="E688" s="220" t="s">
        <v>5490</v>
      </c>
      <c r="F688" s="220">
        <v>95</v>
      </c>
      <c r="G688" s="220" t="s">
        <v>5590</v>
      </c>
      <c r="H688" s="220">
        <v>95</v>
      </c>
      <c r="I688" s="220" t="s">
        <v>5568</v>
      </c>
      <c r="J688" s="220">
        <v>10</v>
      </c>
      <c r="K688" s="220">
        <v>6</v>
      </c>
      <c r="L688" s="220" t="s">
        <v>5493</v>
      </c>
      <c r="M688" s="220">
        <v>0</v>
      </c>
      <c r="N688" s="221" t="s">
        <v>8162</v>
      </c>
      <c r="O688" s="220" t="s">
        <v>5495</v>
      </c>
    </row>
    <row r="689" customHeight="1" spans="1:15">
      <c r="A689" s="664" t="s">
        <v>8163</v>
      </c>
      <c r="B689" s="222" t="s">
        <v>8164</v>
      </c>
      <c r="C689" s="222" t="s">
        <v>8165</v>
      </c>
      <c r="D689" s="222" t="s">
        <v>278</v>
      </c>
      <c r="E689" s="222" t="s">
        <v>199</v>
      </c>
      <c r="F689" s="222" t="s">
        <v>5561</v>
      </c>
      <c r="G689" s="222" t="s">
        <v>5561</v>
      </c>
      <c r="H689" s="222">
        <v>100</v>
      </c>
      <c r="I689" s="222" t="s">
        <v>5492</v>
      </c>
      <c r="J689" s="222">
        <v>10</v>
      </c>
      <c r="K689" s="222">
        <v>7</v>
      </c>
      <c r="L689" s="222" t="s">
        <v>5493</v>
      </c>
      <c r="M689" s="222">
        <v>0</v>
      </c>
      <c r="N689" s="223" t="s">
        <v>8166</v>
      </c>
      <c r="O689" s="222" t="s">
        <v>5960</v>
      </c>
    </row>
    <row r="690" customHeight="1" spans="1:15">
      <c r="A690" s="665" t="s">
        <v>8167</v>
      </c>
      <c r="B690" s="220" t="s">
        <v>8168</v>
      </c>
      <c r="C690" s="220" t="s">
        <v>8169</v>
      </c>
      <c r="D690" s="220" t="s">
        <v>278</v>
      </c>
      <c r="E690" s="220" t="s">
        <v>5490</v>
      </c>
      <c r="F690" s="220">
        <v>125</v>
      </c>
      <c r="G690" s="220" t="s">
        <v>8170</v>
      </c>
      <c r="H690" s="220">
        <v>100</v>
      </c>
      <c r="I690" s="220" t="s">
        <v>5492</v>
      </c>
      <c r="J690" s="220">
        <v>10</v>
      </c>
      <c r="K690" s="220">
        <v>7</v>
      </c>
      <c r="L690" s="220" t="s">
        <v>5493</v>
      </c>
      <c r="M690" s="220">
        <v>0</v>
      </c>
      <c r="N690" s="221" t="s">
        <v>8171</v>
      </c>
      <c r="O690" s="230" t="s">
        <v>5570</v>
      </c>
    </row>
    <row r="691" customHeight="1" spans="1:15">
      <c r="A691" s="664" t="s">
        <v>8172</v>
      </c>
      <c r="B691" s="222" t="s">
        <v>8173</v>
      </c>
      <c r="C691" s="222" t="s">
        <v>8174</v>
      </c>
      <c r="D691" s="222" t="s">
        <v>278</v>
      </c>
      <c r="E691" s="222" t="s">
        <v>5490</v>
      </c>
      <c r="F691" s="222">
        <v>40</v>
      </c>
      <c r="G691" s="222" t="s">
        <v>5491</v>
      </c>
      <c r="H691" s="222">
        <v>100</v>
      </c>
      <c r="I691" s="222" t="s">
        <v>5492</v>
      </c>
      <c r="J691" s="222">
        <v>40</v>
      </c>
      <c r="K691" s="222">
        <v>3</v>
      </c>
      <c r="L691" s="222">
        <v>3</v>
      </c>
      <c r="M691" s="222">
        <v>0</v>
      </c>
      <c r="N691" s="223" t="s">
        <v>8175</v>
      </c>
      <c r="O691" s="222"/>
    </row>
    <row r="692" customHeight="1" spans="1:15">
      <c r="A692" s="665" t="s">
        <v>8176</v>
      </c>
      <c r="B692" s="220" t="s">
        <v>8177</v>
      </c>
      <c r="C692" s="220" t="s">
        <v>8178</v>
      </c>
      <c r="D692" s="220" t="s">
        <v>262</v>
      </c>
      <c r="E692" s="220" t="s">
        <v>199</v>
      </c>
      <c r="F692" s="220" t="s">
        <v>5561</v>
      </c>
      <c r="G692" s="220" t="s">
        <v>5561</v>
      </c>
      <c r="H692" s="220" t="s">
        <v>5561</v>
      </c>
      <c r="I692" s="220" t="s">
        <v>5561</v>
      </c>
      <c r="J692" s="220">
        <v>15</v>
      </c>
      <c r="K692" s="220">
        <v>6</v>
      </c>
      <c r="L692" s="220">
        <v>3</v>
      </c>
      <c r="M692" s="220">
        <v>3</v>
      </c>
      <c r="N692" s="221" t="s">
        <v>8179</v>
      </c>
      <c r="O692" s="220"/>
    </row>
    <row r="693" customHeight="1" spans="1:15">
      <c r="A693" s="664" t="s">
        <v>8180</v>
      </c>
      <c r="B693" s="222" t="s">
        <v>8181</v>
      </c>
      <c r="C693" s="222" t="s">
        <v>8182</v>
      </c>
      <c r="D693" s="222" t="s">
        <v>265</v>
      </c>
      <c r="E693" s="222" t="s">
        <v>199</v>
      </c>
      <c r="F693" s="222" t="s">
        <v>5561</v>
      </c>
      <c r="G693" s="222" t="s">
        <v>5561</v>
      </c>
      <c r="H693" s="222">
        <v>100</v>
      </c>
      <c r="I693" s="222" t="s">
        <v>5492</v>
      </c>
      <c r="J693" s="222">
        <v>20</v>
      </c>
      <c r="K693" s="222">
        <v>5</v>
      </c>
      <c r="L693" s="222">
        <v>3</v>
      </c>
      <c r="M693" s="222">
        <v>0</v>
      </c>
      <c r="N693" s="223" t="s">
        <v>8183</v>
      </c>
      <c r="O693" s="222"/>
    </row>
    <row r="694" customHeight="1" spans="1:15">
      <c r="A694" s="665" t="s">
        <v>8184</v>
      </c>
      <c r="B694" s="220" t="s">
        <v>8185</v>
      </c>
      <c r="C694" s="220" t="s">
        <v>8186</v>
      </c>
      <c r="D694" s="220" t="s">
        <v>262</v>
      </c>
      <c r="E694" s="220" t="s">
        <v>199</v>
      </c>
      <c r="F694" s="220" t="s">
        <v>5561</v>
      </c>
      <c r="G694" s="220" t="s">
        <v>5561</v>
      </c>
      <c r="H694" s="220" t="s">
        <v>5561</v>
      </c>
      <c r="I694" s="220" t="s">
        <v>5561</v>
      </c>
      <c r="J694" s="220">
        <v>30</v>
      </c>
      <c r="K694" s="220">
        <v>3</v>
      </c>
      <c r="L694" s="220" t="s">
        <v>5562</v>
      </c>
      <c r="M694" s="220">
        <v>0</v>
      </c>
      <c r="N694" s="221" t="s">
        <v>8187</v>
      </c>
      <c r="O694" s="220"/>
    </row>
    <row r="695" customHeight="1" spans="1:15">
      <c r="A695" s="664" t="s">
        <v>8188</v>
      </c>
      <c r="B695" s="222" t="s">
        <v>8189</v>
      </c>
      <c r="C695" s="222" t="s">
        <v>8190</v>
      </c>
      <c r="D695" s="222" t="s">
        <v>270</v>
      </c>
      <c r="E695" s="222" t="s">
        <v>199</v>
      </c>
      <c r="F695" s="222" t="s">
        <v>5561</v>
      </c>
      <c r="G695" s="222" t="s">
        <v>5561</v>
      </c>
      <c r="H695" s="222" t="s">
        <v>5561</v>
      </c>
      <c r="I695" s="222" t="s">
        <v>5561</v>
      </c>
      <c r="J695" s="222">
        <v>20</v>
      </c>
      <c r="K695" s="222">
        <v>5</v>
      </c>
      <c r="L695" s="222" t="s">
        <v>5562</v>
      </c>
      <c r="M695" s="222">
        <v>0</v>
      </c>
      <c r="N695" s="223" t="s">
        <v>8191</v>
      </c>
      <c r="O695" s="222"/>
    </row>
    <row r="696" customHeight="1" spans="1:15">
      <c r="A696" s="665" t="s">
        <v>8192</v>
      </c>
      <c r="B696" s="220" t="s">
        <v>8193</v>
      </c>
      <c r="C696" s="220" t="s">
        <v>8194</v>
      </c>
      <c r="D696" s="220" t="s">
        <v>283</v>
      </c>
      <c r="E696" s="220" t="s">
        <v>5490</v>
      </c>
      <c r="F696" s="220">
        <v>80</v>
      </c>
      <c r="G696" s="220" t="s">
        <v>5516</v>
      </c>
      <c r="H696" s="220">
        <v>100</v>
      </c>
      <c r="I696" s="220" t="s">
        <v>5492</v>
      </c>
      <c r="J696" s="220">
        <v>15</v>
      </c>
      <c r="K696" s="220">
        <v>6</v>
      </c>
      <c r="L696" s="220" t="s">
        <v>5493</v>
      </c>
      <c r="M696" s="220">
        <v>0</v>
      </c>
      <c r="N696" s="221" t="s">
        <v>8195</v>
      </c>
      <c r="O696" s="230" t="s">
        <v>5632</v>
      </c>
    </row>
    <row r="697" customHeight="1" spans="1:15">
      <c r="A697" s="665" t="s">
        <v>8196</v>
      </c>
      <c r="B697" s="220"/>
      <c r="C697" s="220" t="s">
        <v>8197</v>
      </c>
      <c r="D697" s="220" t="s">
        <v>283</v>
      </c>
      <c r="E697" s="220" t="s">
        <v>5490</v>
      </c>
      <c r="F697" s="220">
        <v>80</v>
      </c>
      <c r="G697" s="220" t="s">
        <v>5516</v>
      </c>
      <c r="H697" s="220">
        <v>100</v>
      </c>
      <c r="I697" s="220" t="s">
        <v>5492</v>
      </c>
      <c r="J697" s="220">
        <v>15</v>
      </c>
      <c r="K697" s="220">
        <v>6</v>
      </c>
      <c r="L697" s="220" t="s">
        <v>5493</v>
      </c>
      <c r="M697" s="220">
        <v>0</v>
      </c>
      <c r="N697" s="221" t="s">
        <v>8195</v>
      </c>
      <c r="O697" s="230" t="s">
        <v>5632</v>
      </c>
    </row>
    <row r="698" customHeight="1" spans="1:15">
      <c r="A698" s="664" t="s">
        <v>8198</v>
      </c>
      <c r="B698" s="222" t="s">
        <v>8199</v>
      </c>
      <c r="C698" s="222" t="s">
        <v>8200</v>
      </c>
      <c r="D698" s="222" t="s">
        <v>268</v>
      </c>
      <c r="E698" s="222" t="s">
        <v>5556</v>
      </c>
      <c r="F698" s="222">
        <v>90</v>
      </c>
      <c r="G698" s="222" t="s">
        <v>8201</v>
      </c>
      <c r="H698" s="222">
        <v>100</v>
      </c>
      <c r="I698" s="222" t="s">
        <v>5492</v>
      </c>
      <c r="J698" s="222">
        <v>15</v>
      </c>
      <c r="K698" s="222">
        <v>7</v>
      </c>
      <c r="L698" s="222">
        <v>4</v>
      </c>
      <c r="M698" s="222">
        <v>0</v>
      </c>
      <c r="N698" s="223" t="s">
        <v>8202</v>
      </c>
      <c r="O698" s="231" t="s">
        <v>8203</v>
      </c>
    </row>
    <row r="699" customHeight="1" spans="1:15">
      <c r="A699" s="665" t="s">
        <v>8204</v>
      </c>
      <c r="B699" s="220" t="s">
        <v>8205</v>
      </c>
      <c r="C699" s="220" t="s">
        <v>8206</v>
      </c>
      <c r="D699" s="220" t="s">
        <v>270</v>
      </c>
      <c r="E699" s="220" t="s">
        <v>5490</v>
      </c>
      <c r="F699" s="220">
        <v>80</v>
      </c>
      <c r="G699" s="220" t="s">
        <v>5516</v>
      </c>
      <c r="H699" s="220">
        <v>100</v>
      </c>
      <c r="I699" s="220" t="s">
        <v>5492</v>
      </c>
      <c r="J699" s="220">
        <v>20</v>
      </c>
      <c r="K699" s="220">
        <v>6</v>
      </c>
      <c r="L699" s="220">
        <v>3</v>
      </c>
      <c r="M699" s="220">
        <v>0</v>
      </c>
      <c r="N699" s="221" t="s">
        <v>8207</v>
      </c>
      <c r="O699" s="230" t="s">
        <v>5632</v>
      </c>
    </row>
    <row r="700" customHeight="1" spans="1:15">
      <c r="A700" s="664" t="s">
        <v>8208</v>
      </c>
      <c r="B700" s="222" t="s">
        <v>8209</v>
      </c>
      <c r="C700" s="222" t="s">
        <v>8210</v>
      </c>
      <c r="D700" s="222" t="s">
        <v>280</v>
      </c>
      <c r="E700" s="222" t="s">
        <v>199</v>
      </c>
      <c r="F700" s="222" t="s">
        <v>5561</v>
      </c>
      <c r="G700" s="222" t="s">
        <v>5561</v>
      </c>
      <c r="H700" s="222" t="s">
        <v>5561</v>
      </c>
      <c r="I700" s="222" t="s">
        <v>5561</v>
      </c>
      <c r="J700" s="222">
        <v>10</v>
      </c>
      <c r="K700" s="222">
        <v>7</v>
      </c>
      <c r="L700" s="222" t="s">
        <v>6362</v>
      </c>
      <c r="M700" s="222">
        <v>0</v>
      </c>
      <c r="N700" s="223" t="s">
        <v>8211</v>
      </c>
      <c r="O700" s="222"/>
    </row>
    <row r="701" customHeight="1" spans="1:15">
      <c r="A701" s="665" t="s">
        <v>8212</v>
      </c>
      <c r="B701" s="220" t="s">
        <v>8213</v>
      </c>
      <c r="C701" s="220" t="s">
        <v>8214</v>
      </c>
      <c r="D701" s="220" t="s">
        <v>268</v>
      </c>
      <c r="E701" s="220" t="s">
        <v>5490</v>
      </c>
      <c r="F701" s="220">
        <v>80</v>
      </c>
      <c r="G701" s="220" t="s">
        <v>5516</v>
      </c>
      <c r="H701" s="220">
        <v>100</v>
      </c>
      <c r="I701" s="220" t="s">
        <v>5492</v>
      </c>
      <c r="J701" s="220">
        <v>15</v>
      </c>
      <c r="K701" s="220">
        <v>6</v>
      </c>
      <c r="L701" s="220" t="s">
        <v>5493</v>
      </c>
      <c r="M701" s="220">
        <v>0</v>
      </c>
      <c r="N701" s="221" t="s">
        <v>8215</v>
      </c>
      <c r="O701" s="230" t="s">
        <v>5632</v>
      </c>
    </row>
    <row r="702" customHeight="1" spans="1:15">
      <c r="A702" s="664" t="s">
        <v>8216</v>
      </c>
      <c r="B702" s="222" t="s">
        <v>8217</v>
      </c>
      <c r="C702" s="222" t="s">
        <v>8218</v>
      </c>
      <c r="D702" s="222" t="s">
        <v>276</v>
      </c>
      <c r="E702" s="222" t="s">
        <v>5490</v>
      </c>
      <c r="F702" s="222">
        <v>80</v>
      </c>
      <c r="G702" s="222" t="s">
        <v>5516</v>
      </c>
      <c r="H702" s="222">
        <v>100</v>
      </c>
      <c r="I702" s="222" t="s">
        <v>5492</v>
      </c>
      <c r="J702" s="222">
        <v>15</v>
      </c>
      <c r="K702" s="222">
        <v>6</v>
      </c>
      <c r="L702" s="222" t="s">
        <v>5493</v>
      </c>
      <c r="M702" s="222">
        <v>0</v>
      </c>
      <c r="N702" s="223" t="s">
        <v>8219</v>
      </c>
      <c r="O702" s="231" t="s">
        <v>5632</v>
      </c>
    </row>
    <row r="703" customHeight="1" spans="1:15">
      <c r="A703" s="665" t="s">
        <v>8220</v>
      </c>
      <c r="B703" s="220" t="s">
        <v>8221</v>
      </c>
      <c r="C703" s="220" t="s">
        <v>8222</v>
      </c>
      <c r="D703" s="220" t="s">
        <v>283</v>
      </c>
      <c r="E703" s="220" t="s">
        <v>5490</v>
      </c>
      <c r="F703" s="220">
        <v>20</v>
      </c>
      <c r="G703" s="220" t="s">
        <v>5802</v>
      </c>
      <c r="H703" s="220">
        <v>100</v>
      </c>
      <c r="I703" s="220" t="s">
        <v>5492</v>
      </c>
      <c r="J703" s="220">
        <v>10</v>
      </c>
      <c r="K703" s="220">
        <v>5</v>
      </c>
      <c r="L703" s="220" t="s">
        <v>5493</v>
      </c>
      <c r="M703" s="220">
        <v>0</v>
      </c>
      <c r="N703" s="221" t="s">
        <v>8223</v>
      </c>
      <c r="O703" s="220" t="s">
        <v>5495</v>
      </c>
    </row>
    <row r="704" customHeight="1" spans="1:15">
      <c r="A704" s="664" t="s">
        <v>8224</v>
      </c>
      <c r="B704" s="222" t="s">
        <v>8225</v>
      </c>
      <c r="C704" s="222" t="s">
        <v>8226</v>
      </c>
      <c r="D704" s="222" t="s">
        <v>276</v>
      </c>
      <c r="E704" s="222" t="s">
        <v>5556</v>
      </c>
      <c r="F704" s="222">
        <v>130</v>
      </c>
      <c r="G704" s="222" t="s">
        <v>6065</v>
      </c>
      <c r="H704" s="222">
        <v>100</v>
      </c>
      <c r="I704" s="222" t="s">
        <v>5492</v>
      </c>
      <c r="J704" s="222">
        <v>5</v>
      </c>
      <c r="K704" s="222">
        <v>8</v>
      </c>
      <c r="L704" s="222">
        <v>5</v>
      </c>
      <c r="M704" s="222">
        <v>0</v>
      </c>
      <c r="N704" s="223" t="s">
        <v>8227</v>
      </c>
      <c r="O704" s="222"/>
    </row>
    <row r="705" customHeight="1" spans="1:15">
      <c r="A705" s="665" t="s">
        <v>8228</v>
      </c>
      <c r="B705" s="220" t="s">
        <v>8229</v>
      </c>
      <c r="C705" s="220" t="s">
        <v>8230</v>
      </c>
      <c r="D705" s="220" t="s">
        <v>280</v>
      </c>
      <c r="E705" s="220" t="s">
        <v>199</v>
      </c>
      <c r="F705" s="220" t="s">
        <v>5561</v>
      </c>
      <c r="G705" s="220" t="s">
        <v>5561</v>
      </c>
      <c r="H705" s="220" t="s">
        <v>5561</v>
      </c>
      <c r="I705" s="220" t="s">
        <v>5561</v>
      </c>
      <c r="J705" s="220">
        <v>10</v>
      </c>
      <c r="K705" s="220">
        <v>7</v>
      </c>
      <c r="L705" s="220">
        <v>4</v>
      </c>
      <c r="M705" s="220">
        <v>0</v>
      </c>
      <c r="N705" s="221" t="s">
        <v>8231</v>
      </c>
      <c r="O705" s="220"/>
    </row>
    <row r="706" customHeight="1" spans="1:15">
      <c r="A706" s="664" t="s">
        <v>8232</v>
      </c>
      <c r="B706" s="222" t="s">
        <v>8233</v>
      </c>
      <c r="C706" s="222" t="s">
        <v>8234</v>
      </c>
      <c r="D706" s="222" t="s">
        <v>270</v>
      </c>
      <c r="E706" s="222" t="s">
        <v>5490</v>
      </c>
      <c r="F706" s="222">
        <v>70</v>
      </c>
      <c r="G706" s="222" t="s">
        <v>5639</v>
      </c>
      <c r="H706" s="222" t="s">
        <v>5561</v>
      </c>
      <c r="I706" s="222" t="s">
        <v>258</v>
      </c>
      <c r="J706" s="222">
        <v>10</v>
      </c>
      <c r="K706" s="222">
        <v>6</v>
      </c>
      <c r="L706" s="222" t="s">
        <v>5493</v>
      </c>
      <c r="M706" s="222">
        <v>0</v>
      </c>
      <c r="N706" s="223" t="s">
        <v>8235</v>
      </c>
      <c r="O706" s="222" t="s">
        <v>5495</v>
      </c>
    </row>
    <row r="707" customHeight="1" spans="1:15">
      <c r="A707" s="665" t="s">
        <v>8236</v>
      </c>
      <c r="B707" s="220" t="s">
        <v>8237</v>
      </c>
      <c r="C707" s="220" t="s">
        <v>8238</v>
      </c>
      <c r="D707" s="220" t="s">
        <v>265</v>
      </c>
      <c r="E707" s="220" t="s">
        <v>199</v>
      </c>
      <c r="F707" s="220" t="s">
        <v>5561</v>
      </c>
      <c r="G707" s="220" t="s">
        <v>5625</v>
      </c>
      <c r="H707" s="220" t="s">
        <v>5561</v>
      </c>
      <c r="I707" s="220" t="s">
        <v>5561</v>
      </c>
      <c r="J707" s="220">
        <v>20</v>
      </c>
      <c r="K707" s="220">
        <v>5</v>
      </c>
      <c r="L707" s="220">
        <v>2</v>
      </c>
      <c r="M707" s="220">
        <v>0</v>
      </c>
      <c r="N707" s="221" t="s">
        <v>8239</v>
      </c>
      <c r="O707" s="220"/>
    </row>
    <row r="708" customHeight="1" spans="1:15">
      <c r="A708" s="664" t="s">
        <v>8240</v>
      </c>
      <c r="B708" s="222" t="s">
        <v>8241</v>
      </c>
      <c r="C708" s="222" t="s">
        <v>8242</v>
      </c>
      <c r="D708" s="222" t="s">
        <v>262</v>
      </c>
      <c r="E708" s="222" t="s">
        <v>5556</v>
      </c>
      <c r="F708" s="222">
        <v>90</v>
      </c>
      <c r="G708" s="222" t="s">
        <v>5590</v>
      </c>
      <c r="H708" s="222">
        <v>100</v>
      </c>
      <c r="I708" s="222" t="s">
        <v>5492</v>
      </c>
      <c r="J708" s="222">
        <v>15</v>
      </c>
      <c r="K708" s="222">
        <v>6</v>
      </c>
      <c r="L708" s="222">
        <v>4</v>
      </c>
      <c r="M708" s="222">
        <v>0</v>
      </c>
      <c r="N708" s="223" t="s">
        <v>8243</v>
      </c>
      <c r="O708" s="222" t="s">
        <v>5564</v>
      </c>
    </row>
    <row r="709" customHeight="1" spans="1:15">
      <c r="A709" s="665" t="s">
        <v>8244</v>
      </c>
      <c r="B709" s="220" t="s">
        <v>8245</v>
      </c>
      <c r="C709" s="220" t="s">
        <v>8246</v>
      </c>
      <c r="D709" s="220" t="s">
        <v>282</v>
      </c>
      <c r="E709" s="220" t="s">
        <v>5556</v>
      </c>
      <c r="F709" s="220">
        <v>100</v>
      </c>
      <c r="G709" s="220" t="s">
        <v>5625</v>
      </c>
      <c r="H709" s="220">
        <v>100</v>
      </c>
      <c r="I709" s="220" t="s">
        <v>5492</v>
      </c>
      <c r="J709" s="220">
        <v>10</v>
      </c>
      <c r="K709" s="220">
        <v>7</v>
      </c>
      <c r="L709" s="220">
        <v>8</v>
      </c>
      <c r="M709" s="220">
        <v>0</v>
      </c>
      <c r="N709" s="221" t="s">
        <v>8247</v>
      </c>
      <c r="O709" s="220"/>
    </row>
    <row r="710" customHeight="1" spans="1:15">
      <c r="A710" s="664" t="s">
        <v>8248</v>
      </c>
      <c r="B710" s="222" t="s">
        <v>8249</v>
      </c>
      <c r="C710" s="222" t="s">
        <v>8250</v>
      </c>
      <c r="D710" s="222" t="s">
        <v>278</v>
      </c>
      <c r="E710" s="222" t="s">
        <v>5490</v>
      </c>
      <c r="F710" s="222">
        <v>70</v>
      </c>
      <c r="G710" s="222" t="s">
        <v>5639</v>
      </c>
      <c r="H710" s="222">
        <v>100</v>
      </c>
      <c r="I710" s="222" t="s">
        <v>5492</v>
      </c>
      <c r="J710" s="222">
        <v>15</v>
      </c>
      <c r="K710" s="222">
        <v>6</v>
      </c>
      <c r="L710" s="222" t="s">
        <v>5493</v>
      </c>
      <c r="M710" s="222">
        <v>0</v>
      </c>
      <c r="N710" s="223" t="s">
        <v>8251</v>
      </c>
      <c r="O710" s="231" t="s">
        <v>5632</v>
      </c>
    </row>
    <row r="711" customHeight="1" spans="1:15">
      <c r="A711" s="665" t="s">
        <v>8252</v>
      </c>
      <c r="B711" s="220" t="s">
        <v>8253</v>
      </c>
      <c r="C711" s="220" t="s">
        <v>8254</v>
      </c>
      <c r="D711" s="220" t="s">
        <v>280</v>
      </c>
      <c r="E711" s="220" t="s">
        <v>199</v>
      </c>
      <c r="F711" s="220" t="s">
        <v>5561</v>
      </c>
      <c r="G711" s="220" t="s">
        <v>5561</v>
      </c>
      <c r="H711" s="220" t="s">
        <v>5561</v>
      </c>
      <c r="I711" s="220" t="s">
        <v>5561</v>
      </c>
      <c r="J711" s="220">
        <v>15</v>
      </c>
      <c r="K711" s="220">
        <v>6</v>
      </c>
      <c r="L711" s="220">
        <v>3</v>
      </c>
      <c r="M711" s="220">
        <v>0</v>
      </c>
      <c r="N711" s="221" t="s">
        <v>8255</v>
      </c>
      <c r="O711" s="220"/>
    </row>
    <row r="712" customHeight="1" spans="1:15">
      <c r="A712" s="664" t="s">
        <v>8256</v>
      </c>
      <c r="B712" s="222" t="s">
        <v>8257</v>
      </c>
      <c r="C712" s="222" t="s">
        <v>8258</v>
      </c>
      <c r="D712" s="222" t="s">
        <v>264</v>
      </c>
      <c r="E712" s="222" t="s">
        <v>5490</v>
      </c>
      <c r="F712" s="222">
        <v>100</v>
      </c>
      <c r="G712" s="222" t="s">
        <v>5625</v>
      </c>
      <c r="H712" s="222">
        <v>100</v>
      </c>
      <c r="I712" s="222" t="s">
        <v>5492</v>
      </c>
      <c r="J712" s="222">
        <v>15</v>
      </c>
      <c r="K712" s="222">
        <v>6</v>
      </c>
      <c r="L712" s="222" t="s">
        <v>5493</v>
      </c>
      <c r="M712" s="666" t="s">
        <v>6612</v>
      </c>
      <c r="N712" s="223" t="s">
        <v>8259</v>
      </c>
      <c r="O712" s="222" t="s">
        <v>6029</v>
      </c>
    </row>
    <row r="713" customHeight="1" spans="1:15">
      <c r="A713" s="665" t="s">
        <v>8260</v>
      </c>
      <c r="B713" s="220" t="s">
        <v>8261</v>
      </c>
      <c r="C713" s="220" t="s">
        <v>8262</v>
      </c>
      <c r="D713" s="220" t="s">
        <v>282</v>
      </c>
      <c r="E713" s="220" t="s">
        <v>5556</v>
      </c>
      <c r="F713" s="220">
        <v>110</v>
      </c>
      <c r="G713" s="220" t="s">
        <v>5885</v>
      </c>
      <c r="H713" s="220">
        <v>100</v>
      </c>
      <c r="I713" s="220" t="s">
        <v>5492</v>
      </c>
      <c r="J713" s="220">
        <v>5</v>
      </c>
      <c r="K713" s="220">
        <v>8</v>
      </c>
      <c r="L713" s="220">
        <v>4</v>
      </c>
      <c r="M713" s="220">
        <v>0</v>
      </c>
      <c r="N713" s="221" t="s">
        <v>8263</v>
      </c>
      <c r="O713" s="220" t="s">
        <v>5710</v>
      </c>
    </row>
    <row r="714" customHeight="1" spans="1:15">
      <c r="A714" s="664" t="s">
        <v>8264</v>
      </c>
      <c r="B714" s="222" t="s">
        <v>8265</v>
      </c>
      <c r="C714" s="222" t="s">
        <v>8266</v>
      </c>
      <c r="D714" s="222" t="s">
        <v>282</v>
      </c>
      <c r="E714" s="222" t="s">
        <v>5490</v>
      </c>
      <c r="F714" s="222">
        <v>90</v>
      </c>
      <c r="G714" s="222" t="s">
        <v>5590</v>
      </c>
      <c r="H714" s="222">
        <v>100</v>
      </c>
      <c r="I714" s="222" t="s">
        <v>5492</v>
      </c>
      <c r="J714" s="222">
        <v>15</v>
      </c>
      <c r="K714" s="222">
        <v>6</v>
      </c>
      <c r="L714" s="222" t="s">
        <v>5493</v>
      </c>
      <c r="M714" s="222">
        <v>0</v>
      </c>
      <c r="N714" s="223" t="s">
        <v>8267</v>
      </c>
      <c r="O714" s="222" t="s">
        <v>5495</v>
      </c>
    </row>
    <row r="715" customHeight="1" spans="1:15">
      <c r="A715" s="665" t="s">
        <v>8268</v>
      </c>
      <c r="B715" s="220" t="s">
        <v>8269</v>
      </c>
      <c r="C715" s="220" t="s">
        <v>8270</v>
      </c>
      <c r="D715" s="220" t="s">
        <v>283</v>
      </c>
      <c r="E715" s="220" t="s">
        <v>5490</v>
      </c>
      <c r="F715" s="220">
        <v>60</v>
      </c>
      <c r="G715" s="220" t="s">
        <v>5581</v>
      </c>
      <c r="H715" s="220">
        <v>100</v>
      </c>
      <c r="I715" s="220" t="s">
        <v>5492</v>
      </c>
      <c r="J715" s="220">
        <v>20</v>
      </c>
      <c r="K715" s="220">
        <v>5</v>
      </c>
      <c r="L715" s="220" t="s">
        <v>5493</v>
      </c>
      <c r="M715" s="220">
        <v>0</v>
      </c>
      <c r="N715" s="221" t="s">
        <v>8271</v>
      </c>
      <c r="O715" s="220" t="s">
        <v>5495</v>
      </c>
    </row>
    <row r="716" customHeight="1" spans="1:15">
      <c r="A716" s="664" t="s">
        <v>8272</v>
      </c>
      <c r="B716" s="222" t="s">
        <v>8273</v>
      </c>
      <c r="C716" s="222" t="s">
        <v>8274</v>
      </c>
      <c r="D716" s="222" t="s">
        <v>281</v>
      </c>
      <c r="E716" s="222" t="s">
        <v>199</v>
      </c>
      <c r="F716" s="222" t="s">
        <v>5561</v>
      </c>
      <c r="G716" s="222" t="s">
        <v>5561</v>
      </c>
      <c r="H716" s="222" t="s">
        <v>5561</v>
      </c>
      <c r="I716" s="222" t="s">
        <v>5561</v>
      </c>
      <c r="J716" s="222">
        <v>20</v>
      </c>
      <c r="K716" s="222">
        <v>7</v>
      </c>
      <c r="L716" s="222" t="s">
        <v>5991</v>
      </c>
      <c r="M716" s="222">
        <v>0</v>
      </c>
      <c r="N716" s="223" t="s">
        <v>8275</v>
      </c>
      <c r="O716" s="222"/>
    </row>
    <row r="717" customHeight="1" spans="1:15">
      <c r="A717" s="665" t="s">
        <v>8276</v>
      </c>
      <c r="B717" s="220"/>
      <c r="C717" s="220" t="s">
        <v>8277</v>
      </c>
      <c r="D717" s="220" t="s">
        <v>269</v>
      </c>
      <c r="E717" s="220" t="s">
        <v>5490</v>
      </c>
      <c r="F717" s="220">
        <v>180</v>
      </c>
      <c r="G717" s="220" t="s">
        <v>7791</v>
      </c>
      <c r="H717" s="220" t="s">
        <v>5561</v>
      </c>
      <c r="I717" s="220" t="s">
        <v>258</v>
      </c>
      <c r="J717" s="220">
        <v>1</v>
      </c>
      <c r="K717" s="220">
        <v>8</v>
      </c>
      <c r="L717" s="220">
        <v>10</v>
      </c>
      <c r="M717" s="220">
        <v>0</v>
      </c>
      <c r="N717" s="221" t="s">
        <v>8278</v>
      </c>
      <c r="O717" s="220"/>
    </row>
    <row r="718" customHeight="1" spans="1:15">
      <c r="A718" s="664" t="s">
        <v>8279</v>
      </c>
      <c r="B718" s="222"/>
      <c r="C718" s="222" t="s">
        <v>8280</v>
      </c>
      <c r="D718" s="222" t="s">
        <v>283</v>
      </c>
      <c r="E718" s="222" t="s">
        <v>5490</v>
      </c>
      <c r="F718" s="222">
        <v>180</v>
      </c>
      <c r="G718" s="222" t="s">
        <v>7791</v>
      </c>
      <c r="H718" s="222" t="s">
        <v>5561</v>
      </c>
      <c r="I718" s="222" t="s">
        <v>258</v>
      </c>
      <c r="J718" s="222">
        <v>1</v>
      </c>
      <c r="K718" s="222">
        <v>8</v>
      </c>
      <c r="L718" s="222">
        <v>10</v>
      </c>
      <c r="M718" s="222">
        <v>0</v>
      </c>
      <c r="N718" s="223" t="s">
        <v>8281</v>
      </c>
      <c r="O718" s="231" t="s">
        <v>7496</v>
      </c>
    </row>
    <row r="719" customHeight="1" spans="1:15">
      <c r="A719" s="665" t="s">
        <v>8282</v>
      </c>
      <c r="B719" s="220"/>
      <c r="C719" s="220" t="s">
        <v>8283</v>
      </c>
      <c r="D719" s="220" t="s">
        <v>277</v>
      </c>
      <c r="E719" s="220" t="s">
        <v>5556</v>
      </c>
      <c r="F719" s="220">
        <v>195</v>
      </c>
      <c r="G719" s="220" t="s">
        <v>8284</v>
      </c>
      <c r="H719" s="220" t="s">
        <v>5561</v>
      </c>
      <c r="I719" s="220" t="s">
        <v>5561</v>
      </c>
      <c r="J719" s="220">
        <v>1</v>
      </c>
      <c r="K719" s="220">
        <v>8</v>
      </c>
      <c r="L719" s="220">
        <v>10</v>
      </c>
      <c r="M719" s="220">
        <v>0</v>
      </c>
      <c r="N719" s="221" t="s">
        <v>8285</v>
      </c>
      <c r="O719" s="220"/>
    </row>
    <row r="720" customHeight="1" spans="1:15">
      <c r="A720" s="664" t="s">
        <v>8286</v>
      </c>
      <c r="B720" s="222"/>
      <c r="C720" s="222" t="s">
        <v>8287</v>
      </c>
      <c r="D720" s="222" t="s">
        <v>284</v>
      </c>
      <c r="E720" s="222" t="s">
        <v>5556</v>
      </c>
      <c r="F720" s="222" t="s">
        <v>5561</v>
      </c>
      <c r="G720" s="222" t="s">
        <v>5561</v>
      </c>
      <c r="H720" s="222" t="s">
        <v>5561</v>
      </c>
      <c r="I720" s="222" t="s">
        <v>5561</v>
      </c>
      <c r="J720" s="222">
        <v>1</v>
      </c>
      <c r="K720" s="222">
        <v>8</v>
      </c>
      <c r="L720" s="222">
        <v>10</v>
      </c>
      <c r="M720" s="222">
        <v>0</v>
      </c>
      <c r="N720" s="223" t="s">
        <v>8288</v>
      </c>
      <c r="O720" s="222"/>
    </row>
    <row r="721" customHeight="1" spans="1:15">
      <c r="A721" s="665" t="s">
        <v>8289</v>
      </c>
      <c r="B721" s="220"/>
      <c r="C721" s="220" t="s">
        <v>8290</v>
      </c>
      <c r="D721" s="220" t="s">
        <v>269</v>
      </c>
      <c r="E721" s="220" t="s">
        <v>5490</v>
      </c>
      <c r="F721" s="220">
        <v>195</v>
      </c>
      <c r="G721" s="220" t="s">
        <v>8284</v>
      </c>
      <c r="H721" s="220" t="s">
        <v>5561</v>
      </c>
      <c r="I721" s="220" t="s">
        <v>5561</v>
      </c>
      <c r="J721" s="220">
        <v>1</v>
      </c>
      <c r="K721" s="220">
        <v>8</v>
      </c>
      <c r="L721" s="220">
        <v>10</v>
      </c>
      <c r="M721" s="220">
        <v>0</v>
      </c>
      <c r="N721" s="221" t="s">
        <v>8291</v>
      </c>
      <c r="O721" s="220" t="s">
        <v>5495</v>
      </c>
    </row>
    <row r="722" customHeight="1" spans="1:15">
      <c r="A722" s="664" t="s">
        <v>8292</v>
      </c>
      <c r="B722" s="222"/>
      <c r="C722" s="222" t="s">
        <v>8293</v>
      </c>
      <c r="D722" s="222" t="s">
        <v>279</v>
      </c>
      <c r="E722" s="222" t="s">
        <v>5556</v>
      </c>
      <c r="F722" s="222">
        <v>175</v>
      </c>
      <c r="G722" s="222" t="s">
        <v>8294</v>
      </c>
      <c r="H722" s="222" t="s">
        <v>5561</v>
      </c>
      <c r="I722" s="222" t="s">
        <v>258</v>
      </c>
      <c r="J722" s="222">
        <v>1</v>
      </c>
      <c r="K722" s="222">
        <v>8</v>
      </c>
      <c r="L722" s="222">
        <v>10</v>
      </c>
      <c r="M722" s="222">
        <v>0</v>
      </c>
      <c r="N722" s="223" t="s">
        <v>8295</v>
      </c>
      <c r="O722" s="222" t="s">
        <v>5687</v>
      </c>
    </row>
    <row r="723" customHeight="1" spans="1:15">
      <c r="A723" s="665" t="s">
        <v>8296</v>
      </c>
      <c r="B723" s="220"/>
      <c r="C723" s="220" t="s">
        <v>8297</v>
      </c>
      <c r="D723" s="220" t="s">
        <v>262</v>
      </c>
      <c r="E723" s="220" t="s">
        <v>5490</v>
      </c>
      <c r="F723" s="220">
        <v>210</v>
      </c>
      <c r="G723" s="220" t="s">
        <v>8124</v>
      </c>
      <c r="H723" s="220" t="s">
        <v>5561</v>
      </c>
      <c r="I723" s="220" t="s">
        <v>258</v>
      </c>
      <c r="J723" s="220">
        <v>1</v>
      </c>
      <c r="K723" s="220">
        <v>8</v>
      </c>
      <c r="L723" s="220">
        <v>10</v>
      </c>
      <c r="M723" s="220">
        <v>0</v>
      </c>
      <c r="N723" s="221" t="s">
        <v>8298</v>
      </c>
      <c r="O723" s="220" t="s">
        <v>5495</v>
      </c>
    </row>
    <row r="724" customHeight="1" spans="1:15">
      <c r="A724" s="664" t="s">
        <v>8299</v>
      </c>
      <c r="B724" s="222"/>
      <c r="C724" s="222" t="s">
        <v>8300</v>
      </c>
      <c r="D724" s="222" t="s">
        <v>262</v>
      </c>
      <c r="E724" s="222" t="s">
        <v>199</v>
      </c>
      <c r="F724" s="222" t="s">
        <v>5561</v>
      </c>
      <c r="G724" s="222" t="s">
        <v>5561</v>
      </c>
      <c r="H724" s="222" t="s">
        <v>5561</v>
      </c>
      <c r="I724" s="222" t="s">
        <v>5561</v>
      </c>
      <c r="J724" s="222">
        <v>1</v>
      </c>
      <c r="K724" s="222">
        <v>8</v>
      </c>
      <c r="L724" s="222">
        <v>10</v>
      </c>
      <c r="M724" s="222">
        <v>0</v>
      </c>
      <c r="N724" s="223" t="s">
        <v>8301</v>
      </c>
      <c r="O724" s="222"/>
    </row>
    <row r="725" customHeight="1" spans="1:15">
      <c r="A725" s="665" t="s">
        <v>8302</v>
      </c>
      <c r="B725" s="220"/>
      <c r="C725" s="220" t="s">
        <v>8303</v>
      </c>
      <c r="D725" s="220" t="s">
        <v>280</v>
      </c>
      <c r="E725" s="220" t="s">
        <v>5556</v>
      </c>
      <c r="F725" s="220">
        <v>185</v>
      </c>
      <c r="G725" s="220" t="s">
        <v>8304</v>
      </c>
      <c r="H725" s="220" t="s">
        <v>5561</v>
      </c>
      <c r="I725" s="220" t="s">
        <v>258</v>
      </c>
      <c r="J725" s="220">
        <v>1</v>
      </c>
      <c r="K725" s="220">
        <v>8</v>
      </c>
      <c r="L725" s="220">
        <v>10</v>
      </c>
      <c r="M725" s="220">
        <v>0</v>
      </c>
      <c r="N725" s="221" t="s">
        <v>8305</v>
      </c>
      <c r="O725" s="220" t="s">
        <v>5687</v>
      </c>
    </row>
    <row r="726" customHeight="1" spans="1:15">
      <c r="A726" s="664" t="s">
        <v>8306</v>
      </c>
      <c r="B726" s="222" t="s">
        <v>8307</v>
      </c>
      <c r="C726" s="222" t="s">
        <v>8308</v>
      </c>
      <c r="D726" s="222" t="s">
        <v>276</v>
      </c>
      <c r="E726" s="222" t="s">
        <v>5556</v>
      </c>
      <c r="F726" s="222">
        <v>150</v>
      </c>
      <c r="G726" s="222" t="s">
        <v>5783</v>
      </c>
      <c r="H726" s="222">
        <v>100</v>
      </c>
      <c r="I726" s="222" t="s">
        <v>5492</v>
      </c>
      <c r="J726" s="222">
        <v>5</v>
      </c>
      <c r="K726" s="222">
        <v>7</v>
      </c>
      <c r="L726" s="222" t="s">
        <v>5562</v>
      </c>
      <c r="M726" s="666" t="s">
        <v>6612</v>
      </c>
      <c r="N726" s="223" t="s">
        <v>8309</v>
      </c>
      <c r="O726" s="222"/>
    </row>
    <row r="727" customHeight="1" spans="1:15">
      <c r="A727" s="665" t="s">
        <v>8310</v>
      </c>
      <c r="B727" s="220" t="s">
        <v>8311</v>
      </c>
      <c r="C727" s="220" t="s">
        <v>8312</v>
      </c>
      <c r="D727" s="220" t="s">
        <v>284</v>
      </c>
      <c r="E727" s="220" t="s">
        <v>5556</v>
      </c>
      <c r="F727" s="220">
        <v>130</v>
      </c>
      <c r="G727" s="220" t="s">
        <v>6065</v>
      </c>
      <c r="H727" s="220">
        <v>90</v>
      </c>
      <c r="I727" s="220" t="s">
        <v>5665</v>
      </c>
      <c r="J727" s="220">
        <v>5</v>
      </c>
      <c r="K727" s="220">
        <v>8</v>
      </c>
      <c r="L727" s="220">
        <v>5</v>
      </c>
      <c r="M727" s="220">
        <v>0</v>
      </c>
      <c r="N727" s="221" t="s">
        <v>8313</v>
      </c>
      <c r="O727" s="220"/>
    </row>
    <row r="728" customHeight="1" spans="1:15">
      <c r="A728" s="664" t="s">
        <v>8314</v>
      </c>
      <c r="B728" s="222" t="s">
        <v>8315</v>
      </c>
      <c r="C728" s="222" t="s">
        <v>8316</v>
      </c>
      <c r="D728" s="222" t="s">
        <v>280</v>
      </c>
      <c r="E728" s="222" t="s">
        <v>5490</v>
      </c>
      <c r="F728" s="222">
        <v>85</v>
      </c>
      <c r="G728" s="222" t="s">
        <v>5660</v>
      </c>
      <c r="H728" s="222">
        <v>100</v>
      </c>
      <c r="I728" s="222" t="s">
        <v>5492</v>
      </c>
      <c r="J728" s="222">
        <v>10</v>
      </c>
      <c r="K728" s="222">
        <v>6</v>
      </c>
      <c r="L728" s="222" t="s">
        <v>5493</v>
      </c>
      <c r="M728" s="222">
        <v>0</v>
      </c>
      <c r="N728" s="223" t="s">
        <v>8317</v>
      </c>
      <c r="O728" s="231" t="s">
        <v>8318</v>
      </c>
    </row>
    <row r="729" customHeight="1" spans="1:15">
      <c r="A729" s="665" t="s">
        <v>8319</v>
      </c>
      <c r="B729" s="220" t="s">
        <v>8320</v>
      </c>
      <c r="C729" s="220" t="s">
        <v>8321</v>
      </c>
      <c r="D729" s="220" t="s">
        <v>266</v>
      </c>
      <c r="E729" s="220" t="s">
        <v>5490</v>
      </c>
      <c r="F729" s="220">
        <v>75</v>
      </c>
      <c r="G729" s="220" t="s">
        <v>8322</v>
      </c>
      <c r="H729" s="220">
        <v>100</v>
      </c>
      <c r="I729" s="220" t="s">
        <v>5492</v>
      </c>
      <c r="J729" s="220">
        <v>10</v>
      </c>
      <c r="K729" s="220">
        <v>6</v>
      </c>
      <c r="L729" s="220" t="s">
        <v>5493</v>
      </c>
      <c r="M729" s="220">
        <v>0</v>
      </c>
      <c r="N729" s="221" t="s">
        <v>8323</v>
      </c>
      <c r="O729" s="220" t="s">
        <v>5495</v>
      </c>
    </row>
    <row r="730" customHeight="1" spans="1:15">
      <c r="A730" s="664" t="s">
        <v>8324</v>
      </c>
      <c r="B730" s="222" t="s">
        <v>8325</v>
      </c>
      <c r="C730" s="222" t="s">
        <v>8326</v>
      </c>
      <c r="D730" s="222" t="s">
        <v>269</v>
      </c>
      <c r="E730" s="222" t="s">
        <v>5490</v>
      </c>
      <c r="F730" s="222">
        <v>85</v>
      </c>
      <c r="G730" s="222" t="s">
        <v>5660</v>
      </c>
      <c r="H730" s="222">
        <v>100</v>
      </c>
      <c r="I730" s="222" t="s">
        <v>5492</v>
      </c>
      <c r="J730" s="222">
        <v>10</v>
      </c>
      <c r="K730" s="222">
        <v>6</v>
      </c>
      <c r="L730" s="222" t="s">
        <v>5493</v>
      </c>
      <c r="M730" s="222">
        <v>0</v>
      </c>
      <c r="N730" s="223" t="s">
        <v>8327</v>
      </c>
      <c r="O730" s="222" t="s">
        <v>5687</v>
      </c>
    </row>
    <row r="731" customHeight="1" spans="1:15">
      <c r="A731" s="665" t="s">
        <v>8328</v>
      </c>
      <c r="B731" s="220" t="s">
        <v>8329</v>
      </c>
      <c r="C731" s="220" t="s">
        <v>8330</v>
      </c>
      <c r="D731" s="220" t="s">
        <v>267</v>
      </c>
      <c r="E731" s="220" t="s">
        <v>5490</v>
      </c>
      <c r="F731" s="220">
        <v>40</v>
      </c>
      <c r="G731" s="220" t="s">
        <v>5491</v>
      </c>
      <c r="H731" s="220">
        <v>100</v>
      </c>
      <c r="I731" s="220" t="s">
        <v>5492</v>
      </c>
      <c r="J731" s="220">
        <v>20</v>
      </c>
      <c r="K731" s="220">
        <v>4</v>
      </c>
      <c r="L731" s="220" t="s">
        <v>5493</v>
      </c>
      <c r="M731" s="220">
        <v>1</v>
      </c>
      <c r="N731" s="221" t="s">
        <v>8331</v>
      </c>
      <c r="O731" s="220" t="s">
        <v>5495</v>
      </c>
    </row>
    <row r="732" customHeight="1" spans="1:15">
      <c r="A732" s="664" t="s">
        <v>8332</v>
      </c>
      <c r="B732" s="222" t="s">
        <v>8333</v>
      </c>
      <c r="C732" s="222" t="s">
        <v>8334</v>
      </c>
      <c r="D732" s="222" t="s">
        <v>277</v>
      </c>
      <c r="E732" s="222" t="s">
        <v>5490</v>
      </c>
      <c r="F732" s="222">
        <v>85</v>
      </c>
      <c r="G732" s="222" t="s">
        <v>5660</v>
      </c>
      <c r="H732" s="222">
        <v>100</v>
      </c>
      <c r="I732" s="222" t="s">
        <v>5492</v>
      </c>
      <c r="J732" s="222">
        <v>10</v>
      </c>
      <c r="K732" s="222">
        <v>6</v>
      </c>
      <c r="L732" s="222" t="s">
        <v>5493</v>
      </c>
      <c r="M732" s="222">
        <v>0</v>
      </c>
      <c r="N732" s="223" t="s">
        <v>8335</v>
      </c>
      <c r="O732" s="231" t="s">
        <v>5632</v>
      </c>
    </row>
    <row r="733" customHeight="1" spans="1:15">
      <c r="A733" s="665" t="s">
        <v>8336</v>
      </c>
      <c r="B733" s="220" t="s">
        <v>8337</v>
      </c>
      <c r="C733" s="220" t="s">
        <v>8338</v>
      </c>
      <c r="D733" s="220" t="s">
        <v>280</v>
      </c>
      <c r="E733" s="220" t="s">
        <v>5556</v>
      </c>
      <c r="F733" s="220">
        <v>160</v>
      </c>
      <c r="G733" s="220" t="s">
        <v>8339</v>
      </c>
      <c r="H733" s="220">
        <v>100</v>
      </c>
      <c r="I733" s="220" t="s">
        <v>5492</v>
      </c>
      <c r="J733" s="220">
        <v>10</v>
      </c>
      <c r="K733" s="220">
        <v>8</v>
      </c>
      <c r="L733" s="220">
        <v>7</v>
      </c>
      <c r="M733" s="220">
        <v>0</v>
      </c>
      <c r="N733" s="221" t="s">
        <v>8340</v>
      </c>
      <c r="O733" s="220"/>
    </row>
    <row r="734" customHeight="1" spans="1:15">
      <c r="A734" s="664" t="s">
        <v>8341</v>
      </c>
      <c r="B734" s="222" t="s">
        <v>8342</v>
      </c>
      <c r="C734" s="222" t="s">
        <v>8343</v>
      </c>
      <c r="D734" s="222" t="s">
        <v>269</v>
      </c>
      <c r="E734" s="222" t="s">
        <v>5490</v>
      </c>
      <c r="F734" s="222">
        <v>90</v>
      </c>
      <c r="G734" s="222" t="s">
        <v>5590</v>
      </c>
      <c r="H734" s="222">
        <v>100</v>
      </c>
      <c r="I734" s="222" t="s">
        <v>5492</v>
      </c>
      <c r="J734" s="222">
        <v>10</v>
      </c>
      <c r="K734" s="222">
        <v>7</v>
      </c>
      <c r="L734" s="222" t="s">
        <v>5493</v>
      </c>
      <c r="M734" s="222">
        <v>0</v>
      </c>
      <c r="N734" s="223" t="s">
        <v>8344</v>
      </c>
      <c r="O734" s="222" t="s">
        <v>5495</v>
      </c>
    </row>
    <row r="735" customHeight="1" spans="1:15">
      <c r="A735" s="665" t="s">
        <v>4581</v>
      </c>
      <c r="B735" s="220" t="s">
        <v>8345</v>
      </c>
      <c r="C735" s="220" t="s">
        <v>8346</v>
      </c>
      <c r="D735" s="220" t="s">
        <v>270</v>
      </c>
      <c r="E735" s="220" t="s">
        <v>5490</v>
      </c>
      <c r="F735" s="220">
        <v>100</v>
      </c>
      <c r="G735" s="220" t="s">
        <v>5625</v>
      </c>
      <c r="H735" s="220">
        <v>100</v>
      </c>
      <c r="I735" s="220" t="s">
        <v>5492</v>
      </c>
      <c r="J735" s="220">
        <v>5</v>
      </c>
      <c r="K735" s="220">
        <v>8</v>
      </c>
      <c r="L735" s="220" t="s">
        <v>5493</v>
      </c>
      <c r="M735" s="220">
        <v>0</v>
      </c>
      <c r="N735" s="221" t="s">
        <v>8347</v>
      </c>
      <c r="O735" s="220" t="s">
        <v>5495</v>
      </c>
    </row>
    <row r="736" customHeight="1" spans="1:15">
      <c r="A736" s="664" t="s">
        <v>4583</v>
      </c>
      <c r="B736" s="222" t="s">
        <v>8348</v>
      </c>
      <c r="C736" s="222" t="s">
        <v>8349</v>
      </c>
      <c r="D736" s="222" t="s">
        <v>269</v>
      </c>
      <c r="E736" s="222" t="s">
        <v>5556</v>
      </c>
      <c r="F736" s="222">
        <v>100</v>
      </c>
      <c r="G736" s="222" t="s">
        <v>5625</v>
      </c>
      <c r="H736" s="222">
        <v>100</v>
      </c>
      <c r="I736" s="222" t="s">
        <v>5492</v>
      </c>
      <c r="J736" s="222">
        <v>5</v>
      </c>
      <c r="K736" s="222">
        <v>8</v>
      </c>
      <c r="L736" s="222">
        <v>5</v>
      </c>
      <c r="M736" s="222">
        <v>0</v>
      </c>
      <c r="N736" s="223" t="s">
        <v>8350</v>
      </c>
      <c r="O736" s="222"/>
    </row>
    <row r="737" customHeight="1" spans="1:15">
      <c r="A737" s="665" t="s">
        <v>8351</v>
      </c>
      <c r="B737" s="220" t="s">
        <v>8352</v>
      </c>
      <c r="C737" s="220" t="s">
        <v>8353</v>
      </c>
      <c r="D737" s="220" t="s">
        <v>262</v>
      </c>
      <c r="E737" s="220" t="s">
        <v>199</v>
      </c>
      <c r="F737" s="220" t="s">
        <v>5561</v>
      </c>
      <c r="G737" s="220" t="s">
        <v>5561</v>
      </c>
      <c r="H737" s="220" t="s">
        <v>5561</v>
      </c>
      <c r="I737" s="220" t="s">
        <v>5561</v>
      </c>
      <c r="J737" s="220">
        <v>20</v>
      </c>
      <c r="K737" s="220">
        <v>5</v>
      </c>
      <c r="L737" s="220">
        <v>3</v>
      </c>
      <c r="M737" s="220">
        <v>0</v>
      </c>
      <c r="N737" s="221" t="s">
        <v>8354</v>
      </c>
      <c r="O737" s="220"/>
    </row>
    <row r="738" customHeight="1" spans="1:15">
      <c r="A738" s="664" t="s">
        <v>8355</v>
      </c>
      <c r="B738" s="222" t="s">
        <v>8356</v>
      </c>
      <c r="C738" s="222" t="s">
        <v>8357</v>
      </c>
      <c r="D738" s="222" t="s">
        <v>279</v>
      </c>
      <c r="E738" s="222" t="s">
        <v>5490</v>
      </c>
      <c r="F738" s="222">
        <v>80</v>
      </c>
      <c r="G738" s="222" t="s">
        <v>5516</v>
      </c>
      <c r="H738" s="222">
        <v>100</v>
      </c>
      <c r="I738" s="222" t="s">
        <v>5492</v>
      </c>
      <c r="J738" s="222">
        <v>10</v>
      </c>
      <c r="K738" s="222">
        <v>6</v>
      </c>
      <c r="L738" s="222" t="s">
        <v>5493</v>
      </c>
      <c r="M738" s="222">
        <v>0</v>
      </c>
      <c r="N738" s="223" t="s">
        <v>8358</v>
      </c>
      <c r="O738" s="231" t="s">
        <v>5632</v>
      </c>
    </row>
    <row r="739" customHeight="1" spans="1:15">
      <c r="A739" s="665" t="s">
        <v>8359</v>
      </c>
      <c r="B739" s="220" t="s">
        <v>8360</v>
      </c>
      <c r="C739" s="220" t="s">
        <v>8361</v>
      </c>
      <c r="D739" s="220" t="s">
        <v>284</v>
      </c>
      <c r="E739" s="220" t="s">
        <v>5556</v>
      </c>
      <c r="F739" s="220" t="s">
        <v>199</v>
      </c>
      <c r="G739" s="220"/>
      <c r="H739" s="220">
        <v>90</v>
      </c>
      <c r="I739" s="220" t="s">
        <v>5665</v>
      </c>
      <c r="J739" s="220">
        <v>10</v>
      </c>
      <c r="K739" s="220">
        <v>7</v>
      </c>
      <c r="L739" s="220">
        <v>4</v>
      </c>
      <c r="M739" s="220">
        <v>0</v>
      </c>
      <c r="N739" s="221" t="s">
        <v>8362</v>
      </c>
      <c r="O739" s="220"/>
    </row>
    <row r="740" customHeight="1" spans="1:15">
      <c r="A740" s="664" t="s">
        <v>8363</v>
      </c>
      <c r="B740" s="222" t="s">
        <v>8364</v>
      </c>
      <c r="C740" s="222" t="s">
        <v>8365</v>
      </c>
      <c r="D740" s="222" t="s">
        <v>262</v>
      </c>
      <c r="E740" s="222" t="s">
        <v>5490</v>
      </c>
      <c r="F740" s="222">
        <v>120</v>
      </c>
      <c r="G740" s="222" t="s">
        <v>5620</v>
      </c>
      <c r="H740" s="222">
        <v>100</v>
      </c>
      <c r="I740" s="222" t="s">
        <v>5492</v>
      </c>
      <c r="J740" s="222">
        <v>10</v>
      </c>
      <c r="K740" s="222">
        <v>7</v>
      </c>
      <c r="L740" s="222" t="s">
        <v>5493</v>
      </c>
      <c r="M740" s="222">
        <v>0</v>
      </c>
      <c r="N740" s="223" t="s">
        <v>8366</v>
      </c>
      <c r="O740" s="222" t="s">
        <v>5495</v>
      </c>
    </row>
    <row r="741" customHeight="1" spans="1:15">
      <c r="A741" s="665" t="s">
        <v>8367</v>
      </c>
      <c r="B741" s="220"/>
      <c r="C741" s="220" t="s">
        <v>8368</v>
      </c>
      <c r="D741" s="220" t="s">
        <v>279</v>
      </c>
      <c r="E741" s="220" t="s">
        <v>5556</v>
      </c>
      <c r="F741" s="220">
        <v>195</v>
      </c>
      <c r="G741" s="220" t="s">
        <v>8284</v>
      </c>
      <c r="H741" s="220" t="s">
        <v>5561</v>
      </c>
      <c r="I741" s="220" t="s">
        <v>5561</v>
      </c>
      <c r="J741" s="220">
        <v>1</v>
      </c>
      <c r="K741" s="220">
        <v>8</v>
      </c>
      <c r="L741" s="220">
        <v>10</v>
      </c>
      <c r="M741" s="220">
        <v>0</v>
      </c>
      <c r="N741" s="221" t="s">
        <v>8369</v>
      </c>
      <c r="O741" s="220"/>
    </row>
    <row r="742" customHeight="1" spans="1:15">
      <c r="A742" s="664" t="s">
        <v>8370</v>
      </c>
      <c r="B742" s="222" t="s">
        <v>8371</v>
      </c>
      <c r="C742" s="222" t="s">
        <v>8372</v>
      </c>
      <c r="D742" s="222" t="s">
        <v>276</v>
      </c>
      <c r="E742" s="222" t="s">
        <v>5556</v>
      </c>
      <c r="F742" s="222">
        <v>150</v>
      </c>
      <c r="G742" s="222" t="s">
        <v>5783</v>
      </c>
      <c r="H742" s="222">
        <v>100</v>
      </c>
      <c r="I742" s="222" t="s">
        <v>5492</v>
      </c>
      <c r="J742" s="222">
        <v>5</v>
      </c>
      <c r="K742" s="222">
        <v>8</v>
      </c>
      <c r="L742" s="222">
        <v>5</v>
      </c>
      <c r="M742" s="222">
        <v>0</v>
      </c>
      <c r="N742" s="223" t="s">
        <v>8373</v>
      </c>
      <c r="O742" s="231" t="s">
        <v>8374</v>
      </c>
    </row>
    <row r="743" customHeight="1" spans="1:15">
      <c r="A743" s="665" t="s">
        <v>8375</v>
      </c>
      <c r="B743" s="220" t="s">
        <v>8376</v>
      </c>
      <c r="C743" s="220" t="s">
        <v>8377</v>
      </c>
      <c r="D743" s="220" t="s">
        <v>279</v>
      </c>
      <c r="E743" s="220" t="s">
        <v>5490</v>
      </c>
      <c r="F743" s="220">
        <v>100</v>
      </c>
      <c r="G743" s="220" t="s">
        <v>5625</v>
      </c>
      <c r="H743" s="220">
        <v>100</v>
      </c>
      <c r="I743" s="220" t="s">
        <v>5492</v>
      </c>
      <c r="J743" s="220">
        <v>15</v>
      </c>
      <c r="K743" s="220">
        <v>6</v>
      </c>
      <c r="L743" s="220" t="s">
        <v>5493</v>
      </c>
      <c r="M743" s="220">
        <v>0</v>
      </c>
      <c r="N743" s="221" t="s">
        <v>8378</v>
      </c>
      <c r="O743" s="230" t="s">
        <v>5518</v>
      </c>
    </row>
    <row r="744" customHeight="1" spans="1:15">
      <c r="A744" s="664" t="s">
        <v>8379</v>
      </c>
      <c r="B744" s="222" t="s">
        <v>8380</v>
      </c>
      <c r="C744" s="222" t="s">
        <v>8381</v>
      </c>
      <c r="D744" s="222" t="s">
        <v>280</v>
      </c>
      <c r="E744" s="222" t="s">
        <v>5556</v>
      </c>
      <c r="F744" s="222">
        <v>100</v>
      </c>
      <c r="G744" s="222" t="s">
        <v>5625</v>
      </c>
      <c r="H744" s="222">
        <v>100</v>
      </c>
      <c r="I744" s="222" t="s">
        <v>5492</v>
      </c>
      <c r="J744" s="222">
        <v>5</v>
      </c>
      <c r="K744" s="222">
        <v>8</v>
      </c>
      <c r="L744" s="222">
        <v>5</v>
      </c>
      <c r="M744" s="222">
        <v>0</v>
      </c>
      <c r="N744" s="223" t="s">
        <v>8382</v>
      </c>
      <c r="O744" s="222"/>
    </row>
    <row r="745" customHeight="1" spans="1:15">
      <c r="A745" s="665" t="s">
        <v>8383</v>
      </c>
      <c r="B745" s="220"/>
      <c r="C745" s="220" t="s">
        <v>8384</v>
      </c>
      <c r="D745" s="220" t="s">
        <v>282</v>
      </c>
      <c r="E745" s="220" t="s">
        <v>5556</v>
      </c>
      <c r="F745" s="220">
        <v>185</v>
      </c>
      <c r="G745" s="220" t="s">
        <v>8304</v>
      </c>
      <c r="H745" s="220" t="s">
        <v>5561</v>
      </c>
      <c r="I745" s="220" t="s">
        <v>258</v>
      </c>
      <c r="J745" s="220">
        <v>1</v>
      </c>
      <c r="K745" s="220">
        <v>8</v>
      </c>
      <c r="L745" s="220">
        <v>10</v>
      </c>
      <c r="M745" s="220">
        <v>0</v>
      </c>
      <c r="N745" s="221" t="s">
        <v>8385</v>
      </c>
      <c r="O745" s="230" t="s">
        <v>6246</v>
      </c>
    </row>
    <row r="746" customHeight="1" spans="1:15">
      <c r="A746" s="664" t="s">
        <v>8386</v>
      </c>
      <c r="B746" s="222"/>
      <c r="C746" s="222" t="s">
        <v>8387</v>
      </c>
      <c r="D746" s="222" t="s">
        <v>267</v>
      </c>
      <c r="E746" s="222" t="s">
        <v>5490</v>
      </c>
      <c r="F746" s="222">
        <v>190</v>
      </c>
      <c r="G746" s="222" t="s">
        <v>8388</v>
      </c>
      <c r="H746" s="222" t="s">
        <v>5561</v>
      </c>
      <c r="I746" s="222" t="s">
        <v>258</v>
      </c>
      <c r="J746" s="222">
        <v>1</v>
      </c>
      <c r="K746" s="222">
        <v>8</v>
      </c>
      <c r="L746" s="222">
        <v>10</v>
      </c>
      <c r="M746" s="222">
        <v>0</v>
      </c>
      <c r="N746" s="223" t="s">
        <v>8389</v>
      </c>
      <c r="O746" s="222"/>
    </row>
    <row r="747" customHeight="1" spans="1:15">
      <c r="A747" s="665" t="s">
        <v>8390</v>
      </c>
      <c r="B747" s="220"/>
      <c r="C747" s="220" t="s">
        <v>8391</v>
      </c>
      <c r="D747" s="220" t="s">
        <v>284</v>
      </c>
      <c r="E747" s="220" t="s">
        <v>5490</v>
      </c>
      <c r="F747" s="220">
        <v>190</v>
      </c>
      <c r="G747" s="220" t="s">
        <v>8388</v>
      </c>
      <c r="H747" s="220" t="s">
        <v>5561</v>
      </c>
      <c r="I747" s="220" t="s">
        <v>258</v>
      </c>
      <c r="J747" s="220">
        <v>1</v>
      </c>
      <c r="K747" s="220">
        <v>8</v>
      </c>
      <c r="L747" s="220">
        <v>10</v>
      </c>
      <c r="M747" s="220">
        <v>0</v>
      </c>
      <c r="N747" s="221" t="s">
        <v>8392</v>
      </c>
      <c r="O747" s="220" t="s">
        <v>5495</v>
      </c>
    </row>
    <row r="748" customHeight="1" spans="1:15">
      <c r="A748" s="664" t="s">
        <v>8393</v>
      </c>
      <c r="B748" s="222"/>
      <c r="C748" s="222" t="s">
        <v>8394</v>
      </c>
      <c r="D748" s="222" t="s">
        <v>270</v>
      </c>
      <c r="E748" s="222" t="s">
        <v>5490</v>
      </c>
      <c r="F748" s="222">
        <v>200</v>
      </c>
      <c r="G748" s="222" t="s">
        <v>8395</v>
      </c>
      <c r="H748" s="222" t="s">
        <v>5561</v>
      </c>
      <c r="I748" s="222" t="s">
        <v>258</v>
      </c>
      <c r="J748" s="222">
        <v>1</v>
      </c>
      <c r="K748" s="222">
        <v>8</v>
      </c>
      <c r="L748" s="222">
        <v>10</v>
      </c>
      <c r="M748" s="222">
        <v>0</v>
      </c>
      <c r="N748" s="223" t="s">
        <v>8396</v>
      </c>
      <c r="O748" s="222" t="s">
        <v>5495</v>
      </c>
    </row>
    <row r="749" customHeight="1" spans="1:15">
      <c r="A749" s="665" t="s">
        <v>8397</v>
      </c>
      <c r="B749" s="220"/>
      <c r="C749" s="220" t="s">
        <v>8398</v>
      </c>
      <c r="D749" s="220" t="s">
        <v>269</v>
      </c>
      <c r="E749" s="220" t="s">
        <v>5556</v>
      </c>
      <c r="F749" s="220">
        <v>200</v>
      </c>
      <c r="G749" s="220" t="s">
        <v>8395</v>
      </c>
      <c r="H749" s="220" t="s">
        <v>5561</v>
      </c>
      <c r="I749" s="220" t="s">
        <v>258</v>
      </c>
      <c r="J749" s="220">
        <v>1</v>
      </c>
      <c r="K749" s="220">
        <v>8</v>
      </c>
      <c r="L749" s="220">
        <v>10</v>
      </c>
      <c r="M749" s="220">
        <v>0</v>
      </c>
      <c r="N749" s="221" t="s">
        <v>8399</v>
      </c>
      <c r="O749" s="220"/>
    </row>
    <row r="750" customHeight="1" spans="1:15">
      <c r="A750" s="664" t="s">
        <v>8400</v>
      </c>
      <c r="B750" s="222"/>
      <c r="C750" s="222" t="s">
        <v>8401</v>
      </c>
      <c r="D750" s="222" t="s">
        <v>280</v>
      </c>
      <c r="E750" s="222" t="s">
        <v>5556</v>
      </c>
      <c r="F750" s="222">
        <v>200</v>
      </c>
      <c r="G750" s="222" t="s">
        <v>8395</v>
      </c>
      <c r="H750" s="222" t="s">
        <v>5561</v>
      </c>
      <c r="I750" s="222" t="s">
        <v>258</v>
      </c>
      <c r="J750" s="222">
        <v>1</v>
      </c>
      <c r="K750" s="222">
        <v>8</v>
      </c>
      <c r="L750" s="222">
        <v>10</v>
      </c>
      <c r="M750" s="222">
        <v>0</v>
      </c>
      <c r="N750" s="223" t="s">
        <v>8402</v>
      </c>
      <c r="O750" s="222"/>
    </row>
    <row r="751" customHeight="1" spans="1:15">
      <c r="A751" s="665" t="s">
        <v>8403</v>
      </c>
      <c r="B751" s="220" t="s">
        <v>8404</v>
      </c>
      <c r="C751" s="220" t="s">
        <v>8405</v>
      </c>
      <c r="D751" s="220" t="s">
        <v>279</v>
      </c>
      <c r="E751" s="220" t="s">
        <v>5490</v>
      </c>
      <c r="F751" s="220">
        <v>50</v>
      </c>
      <c r="G751" s="220" t="s">
        <v>5491</v>
      </c>
      <c r="H751" s="220">
        <v>100</v>
      </c>
      <c r="I751" s="220" t="s">
        <v>5492</v>
      </c>
      <c r="J751" s="220">
        <v>15</v>
      </c>
      <c r="K751" s="220">
        <v>6</v>
      </c>
      <c r="L751" s="220" t="s">
        <v>5493</v>
      </c>
      <c r="M751" s="220">
        <v>2</v>
      </c>
      <c r="N751" s="221" t="s">
        <v>8406</v>
      </c>
      <c r="O751" s="220" t="s">
        <v>5495</v>
      </c>
    </row>
    <row r="752" customHeight="1" spans="1:15">
      <c r="A752" s="664" t="s">
        <v>8407</v>
      </c>
      <c r="B752" s="222" t="s">
        <v>8408</v>
      </c>
      <c r="C752" s="222" t="s">
        <v>8409</v>
      </c>
      <c r="D752" s="222" t="s">
        <v>277</v>
      </c>
      <c r="E752" s="222" t="s">
        <v>5556</v>
      </c>
      <c r="F752" s="222">
        <v>90</v>
      </c>
      <c r="G752" s="222" t="s">
        <v>5590</v>
      </c>
      <c r="H752" s="222">
        <v>100</v>
      </c>
      <c r="I752" s="222" t="s">
        <v>5492</v>
      </c>
      <c r="J752" s="222">
        <v>15</v>
      </c>
      <c r="K752" s="222">
        <v>6</v>
      </c>
      <c r="L752" s="222">
        <v>3</v>
      </c>
      <c r="M752" s="222">
        <v>0</v>
      </c>
      <c r="N752" s="223" t="s">
        <v>8410</v>
      </c>
      <c r="O752" s="222" t="s">
        <v>5687</v>
      </c>
    </row>
    <row r="753" customHeight="1" spans="1:15">
      <c r="A753" s="665" t="s">
        <v>8411</v>
      </c>
      <c r="B753" s="220" t="s">
        <v>8412</v>
      </c>
      <c r="C753" s="220" t="s">
        <v>8413</v>
      </c>
      <c r="D753" s="220" t="s">
        <v>264</v>
      </c>
      <c r="E753" s="220" t="s">
        <v>5490</v>
      </c>
      <c r="F753" s="220">
        <v>90</v>
      </c>
      <c r="G753" s="220" t="s">
        <v>5590</v>
      </c>
      <c r="H753" s="220">
        <v>95</v>
      </c>
      <c r="I753" s="220" t="s">
        <v>5568</v>
      </c>
      <c r="J753" s="220">
        <v>15</v>
      </c>
      <c r="K753" s="220">
        <v>6</v>
      </c>
      <c r="L753" s="220" t="s">
        <v>5493</v>
      </c>
      <c r="M753" s="220">
        <v>0</v>
      </c>
      <c r="N753" s="221" t="s">
        <v>8414</v>
      </c>
      <c r="O753" s="230" t="s">
        <v>5632</v>
      </c>
    </row>
    <row r="754" customHeight="1" spans="1:15">
      <c r="A754" s="664" t="s">
        <v>8415</v>
      </c>
      <c r="B754" s="222" t="s">
        <v>8416</v>
      </c>
      <c r="C754" s="222" t="s">
        <v>8417</v>
      </c>
      <c r="D754" s="222" t="s">
        <v>279</v>
      </c>
      <c r="E754" s="222" t="s">
        <v>5556</v>
      </c>
      <c r="F754" s="222" t="s">
        <v>199</v>
      </c>
      <c r="G754" s="222"/>
      <c r="H754" s="222" t="s">
        <v>5561</v>
      </c>
      <c r="I754" s="222" t="s">
        <v>5561</v>
      </c>
      <c r="J754" s="222">
        <v>20</v>
      </c>
      <c r="K754" s="222">
        <v>5</v>
      </c>
      <c r="L754" s="222">
        <v>3</v>
      </c>
      <c r="M754" s="222">
        <v>0</v>
      </c>
      <c r="N754" s="223" t="s">
        <v>8418</v>
      </c>
      <c r="O754" s="222"/>
    </row>
    <row r="755" customHeight="1" spans="1:15">
      <c r="A755" s="665" t="s">
        <v>8419</v>
      </c>
      <c r="B755" s="220" t="s">
        <v>8420</v>
      </c>
      <c r="C755" s="220" t="s">
        <v>8421</v>
      </c>
      <c r="D755" s="220" t="s">
        <v>277</v>
      </c>
      <c r="E755" s="220" t="s">
        <v>5556</v>
      </c>
      <c r="F755" s="220">
        <v>90</v>
      </c>
      <c r="G755" s="220" t="s">
        <v>5590</v>
      </c>
      <c r="H755" s="220">
        <v>100</v>
      </c>
      <c r="I755" s="220" t="s">
        <v>5492</v>
      </c>
      <c r="J755" s="220">
        <v>15</v>
      </c>
      <c r="K755" s="220">
        <v>6</v>
      </c>
      <c r="L755" s="220">
        <v>2</v>
      </c>
      <c r="M755" s="220">
        <v>0</v>
      </c>
      <c r="N755" s="221" t="s">
        <v>8422</v>
      </c>
      <c r="O755" s="220" t="s">
        <v>5817</v>
      </c>
    </row>
    <row r="756" customHeight="1" spans="1:15">
      <c r="A756" s="664" t="s">
        <v>8423</v>
      </c>
      <c r="B756" s="222" t="s">
        <v>8424</v>
      </c>
      <c r="C756" s="222" t="s">
        <v>8425</v>
      </c>
      <c r="D756" s="222" t="s">
        <v>279</v>
      </c>
      <c r="E756" s="222" t="s">
        <v>5556</v>
      </c>
      <c r="F756" s="222">
        <v>90</v>
      </c>
      <c r="G756" s="222" t="s">
        <v>5590</v>
      </c>
      <c r="H756" s="222">
        <v>100</v>
      </c>
      <c r="I756" s="222" t="s">
        <v>5492</v>
      </c>
      <c r="J756" s="222">
        <v>15</v>
      </c>
      <c r="K756" s="222">
        <v>6</v>
      </c>
      <c r="L756" s="222">
        <v>3</v>
      </c>
      <c r="M756" s="222">
        <v>0</v>
      </c>
      <c r="N756" s="223" t="s">
        <v>8426</v>
      </c>
      <c r="O756" s="222" t="s">
        <v>5687</v>
      </c>
    </row>
    <row r="757" customHeight="1" spans="1:15">
      <c r="A757" s="665" t="s">
        <v>8427</v>
      </c>
      <c r="B757" s="220" t="s">
        <v>8428</v>
      </c>
      <c r="C757" s="220" t="s">
        <v>8429</v>
      </c>
      <c r="D757" s="220" t="s">
        <v>276</v>
      </c>
      <c r="E757" s="220" t="s">
        <v>5490</v>
      </c>
      <c r="F757" s="220">
        <v>90</v>
      </c>
      <c r="G757" s="220" t="s">
        <v>5590</v>
      </c>
      <c r="H757" s="220">
        <v>100</v>
      </c>
      <c r="I757" s="220" t="s">
        <v>5492</v>
      </c>
      <c r="J757" s="220">
        <v>15</v>
      </c>
      <c r="K757" s="220">
        <v>6</v>
      </c>
      <c r="L757" s="220" t="s">
        <v>5493</v>
      </c>
      <c r="M757" s="220">
        <v>0</v>
      </c>
      <c r="N757" s="221" t="s">
        <v>8430</v>
      </c>
      <c r="O757" s="230" t="s">
        <v>5632</v>
      </c>
    </row>
    <row r="758" customHeight="1" spans="1:15">
      <c r="A758" s="664" t="s">
        <v>8431</v>
      </c>
      <c r="B758" s="222" t="s">
        <v>8432</v>
      </c>
      <c r="C758" s="222" t="s">
        <v>8433</v>
      </c>
      <c r="D758" s="222" t="s">
        <v>280</v>
      </c>
      <c r="E758" s="222" t="s">
        <v>5556</v>
      </c>
      <c r="F758" s="222">
        <v>90</v>
      </c>
      <c r="G758" s="222" t="s">
        <v>5590</v>
      </c>
      <c r="H758" s="222">
        <v>100</v>
      </c>
      <c r="I758" s="222" t="s">
        <v>5492</v>
      </c>
      <c r="J758" s="222">
        <v>15</v>
      </c>
      <c r="K758" s="222">
        <v>6</v>
      </c>
      <c r="L758" s="222">
        <v>2</v>
      </c>
      <c r="M758" s="222">
        <v>0</v>
      </c>
      <c r="N758" s="223" t="s">
        <v>8434</v>
      </c>
      <c r="O758" s="222"/>
    </row>
    <row r="759" customHeight="1" spans="1:15">
      <c r="A759" s="665" t="s">
        <v>8435</v>
      </c>
      <c r="B759" s="220" t="s">
        <v>8436</v>
      </c>
      <c r="C759" s="220" t="s">
        <v>8437</v>
      </c>
      <c r="D759" s="220" t="s">
        <v>283</v>
      </c>
      <c r="E759" s="220" t="s">
        <v>5556</v>
      </c>
      <c r="F759" s="220">
        <v>90</v>
      </c>
      <c r="G759" s="220" t="s">
        <v>5590</v>
      </c>
      <c r="H759" s="220">
        <v>100</v>
      </c>
      <c r="I759" s="220" t="s">
        <v>5492</v>
      </c>
      <c r="J759" s="220">
        <v>15</v>
      </c>
      <c r="K759" s="220">
        <v>6</v>
      </c>
      <c r="L759" s="220">
        <v>2</v>
      </c>
      <c r="M759" s="220">
        <v>0</v>
      </c>
      <c r="N759" s="221" t="s">
        <v>8438</v>
      </c>
      <c r="O759" s="220"/>
    </row>
    <row r="760" customHeight="1" spans="1:15">
      <c r="A760" s="664" t="s">
        <v>8439</v>
      </c>
      <c r="B760" s="222" t="s">
        <v>8440</v>
      </c>
      <c r="C760" s="222" t="s">
        <v>8441</v>
      </c>
      <c r="D760" s="222" t="s">
        <v>278</v>
      </c>
      <c r="E760" s="222" t="s">
        <v>5490</v>
      </c>
      <c r="F760" s="222">
        <v>90</v>
      </c>
      <c r="G760" s="222" t="s">
        <v>5590</v>
      </c>
      <c r="H760" s="222">
        <v>100</v>
      </c>
      <c r="I760" s="222" t="s">
        <v>5492</v>
      </c>
      <c r="J760" s="222">
        <v>15</v>
      </c>
      <c r="K760" s="222">
        <v>6</v>
      </c>
      <c r="L760" s="222" t="s">
        <v>5493</v>
      </c>
      <c r="M760" s="222">
        <v>0</v>
      </c>
      <c r="N760" s="223" t="s">
        <v>8442</v>
      </c>
      <c r="O760" s="231" t="s">
        <v>8443</v>
      </c>
    </row>
    <row r="761" customHeight="1" spans="1:15">
      <c r="A761" s="664" t="s">
        <v>8444</v>
      </c>
      <c r="B761" s="222"/>
      <c r="C761" s="222" t="s">
        <v>8445</v>
      </c>
      <c r="D761" s="222" t="s">
        <v>278</v>
      </c>
      <c r="E761" s="222" t="s">
        <v>5490</v>
      </c>
      <c r="F761" s="222">
        <v>90</v>
      </c>
      <c r="G761" s="222" t="s">
        <v>5590</v>
      </c>
      <c r="H761" s="222">
        <v>100</v>
      </c>
      <c r="I761" s="222" t="s">
        <v>5492</v>
      </c>
      <c r="J761" s="222">
        <v>15</v>
      </c>
      <c r="K761" s="222">
        <v>6</v>
      </c>
      <c r="L761" s="222" t="s">
        <v>5493</v>
      </c>
      <c r="M761" s="222">
        <v>0</v>
      </c>
      <c r="N761" s="223" t="s">
        <v>8442</v>
      </c>
      <c r="O761" s="231" t="s">
        <v>8443</v>
      </c>
    </row>
    <row r="762" customHeight="1" spans="1:15">
      <c r="A762" s="665" t="s">
        <v>8446</v>
      </c>
      <c r="B762" s="220" t="s">
        <v>8447</v>
      </c>
      <c r="C762" s="220" t="s">
        <v>8448</v>
      </c>
      <c r="D762" s="220" t="s">
        <v>281</v>
      </c>
      <c r="E762" s="220" t="s">
        <v>5556</v>
      </c>
      <c r="F762" s="220">
        <v>90</v>
      </c>
      <c r="G762" s="220" t="s">
        <v>5590</v>
      </c>
      <c r="H762" s="220">
        <v>100</v>
      </c>
      <c r="I762" s="220" t="s">
        <v>5492</v>
      </c>
      <c r="J762" s="220">
        <v>15</v>
      </c>
      <c r="K762" s="220">
        <v>6</v>
      </c>
      <c r="L762" s="220">
        <v>4</v>
      </c>
      <c r="M762" s="220">
        <v>0</v>
      </c>
      <c r="N762" s="221" t="s">
        <v>8449</v>
      </c>
      <c r="O762" s="220"/>
    </row>
    <row r="763" customHeight="1" spans="1:15">
      <c r="A763" s="664" t="s">
        <v>8450</v>
      </c>
      <c r="B763" s="222" t="s">
        <v>8451</v>
      </c>
      <c r="C763" s="222" t="s">
        <v>8452</v>
      </c>
      <c r="D763" s="222" t="s">
        <v>284</v>
      </c>
      <c r="E763" s="222" t="s">
        <v>5556</v>
      </c>
      <c r="F763" s="222">
        <v>90</v>
      </c>
      <c r="G763" s="222" t="s">
        <v>5590</v>
      </c>
      <c r="H763" s="222">
        <v>100</v>
      </c>
      <c r="I763" s="222" t="s">
        <v>5492</v>
      </c>
      <c r="J763" s="222">
        <v>15</v>
      </c>
      <c r="K763" s="222">
        <v>6</v>
      </c>
      <c r="L763" s="222">
        <v>4</v>
      </c>
      <c r="M763" s="222">
        <v>0</v>
      </c>
      <c r="N763" s="223" t="s">
        <v>8453</v>
      </c>
      <c r="O763" s="222"/>
    </row>
    <row r="764" customHeight="1" spans="1:15">
      <c r="A764" s="665" t="s">
        <v>8454</v>
      </c>
      <c r="B764" s="220" t="s">
        <v>8455</v>
      </c>
      <c r="C764" s="220" t="s">
        <v>8456</v>
      </c>
      <c r="D764" s="220" t="s">
        <v>262</v>
      </c>
      <c r="E764" s="220" t="s">
        <v>5490</v>
      </c>
      <c r="F764" s="220" t="s">
        <v>199</v>
      </c>
      <c r="G764" s="220" t="s">
        <v>6423</v>
      </c>
      <c r="H764" s="220" t="s">
        <v>5561</v>
      </c>
      <c r="I764" s="220" t="s">
        <v>5561</v>
      </c>
      <c r="J764" s="220">
        <v>20</v>
      </c>
      <c r="K764" s="220">
        <v>5</v>
      </c>
      <c r="L764" s="220" t="s">
        <v>5493</v>
      </c>
      <c r="M764" s="220">
        <v>0</v>
      </c>
      <c r="N764" s="221" t="s">
        <v>8457</v>
      </c>
      <c r="O764" s="220" t="s">
        <v>5495</v>
      </c>
    </row>
    <row r="765" customHeight="1" spans="1:15">
      <c r="A765" s="664" t="s">
        <v>8458</v>
      </c>
      <c r="B765" s="222" t="s">
        <v>8459</v>
      </c>
      <c r="C765" s="222" t="s">
        <v>8460</v>
      </c>
      <c r="D765" s="222" t="s">
        <v>270</v>
      </c>
      <c r="E765" s="222" t="s">
        <v>5490</v>
      </c>
      <c r="F765" s="222">
        <v>60</v>
      </c>
      <c r="G765" s="222" t="s">
        <v>5581</v>
      </c>
      <c r="H765" s="222">
        <v>100</v>
      </c>
      <c r="I765" s="222" t="s">
        <v>5492</v>
      </c>
      <c r="J765" s="222">
        <v>5</v>
      </c>
      <c r="K765" s="222">
        <v>8</v>
      </c>
      <c r="L765" s="222" t="s">
        <v>5493</v>
      </c>
      <c r="M765" s="222">
        <v>0</v>
      </c>
      <c r="N765" s="223" t="s">
        <v>8461</v>
      </c>
      <c r="O765" s="231" t="s">
        <v>8462</v>
      </c>
    </row>
    <row r="766" customHeight="1" spans="1:15">
      <c r="A766" s="665" t="s">
        <v>8463</v>
      </c>
      <c r="B766" s="220" t="s">
        <v>8464</v>
      </c>
      <c r="C766" s="220" t="s">
        <v>8465</v>
      </c>
      <c r="D766" s="220" t="s">
        <v>262</v>
      </c>
      <c r="E766" s="220" t="s">
        <v>199</v>
      </c>
      <c r="F766" s="220" t="s">
        <v>5561</v>
      </c>
      <c r="G766" s="220" t="s">
        <v>5561</v>
      </c>
      <c r="H766" s="220" t="s">
        <v>5561</v>
      </c>
      <c r="I766" s="220" t="s">
        <v>5561</v>
      </c>
      <c r="J766" s="220" t="s">
        <v>5561</v>
      </c>
      <c r="K766" s="220"/>
      <c r="L766" s="220" t="s">
        <v>5562</v>
      </c>
      <c r="M766" s="220">
        <v>0</v>
      </c>
      <c r="N766" s="221" t="s">
        <v>8466</v>
      </c>
      <c r="O766" s="220" t="s">
        <v>6285</v>
      </c>
    </row>
    <row r="767" customHeight="1" spans="1:15">
      <c r="A767" s="664" t="s">
        <v>8467</v>
      </c>
      <c r="B767" s="222" t="s">
        <v>8468</v>
      </c>
      <c r="C767" s="222" t="s">
        <v>8469</v>
      </c>
      <c r="D767" s="222" t="s">
        <v>282</v>
      </c>
      <c r="E767" s="222" t="s">
        <v>5556</v>
      </c>
      <c r="F767" s="222">
        <v>100</v>
      </c>
      <c r="G767" s="222" t="s">
        <v>8470</v>
      </c>
      <c r="H767" s="222">
        <v>100</v>
      </c>
      <c r="I767" s="222" t="s">
        <v>5492</v>
      </c>
      <c r="J767" s="222">
        <v>5</v>
      </c>
      <c r="K767" s="222">
        <v>8</v>
      </c>
      <c r="L767" s="222">
        <v>5</v>
      </c>
      <c r="M767" s="222">
        <v>0</v>
      </c>
      <c r="N767" s="223" t="s">
        <v>8471</v>
      </c>
      <c r="O767" s="222"/>
    </row>
    <row r="768" customHeight="1" spans="1:15">
      <c r="A768" s="665" t="s">
        <v>8472</v>
      </c>
      <c r="B768" s="220" t="s">
        <v>8473</v>
      </c>
      <c r="C768" s="220" t="s">
        <v>8474</v>
      </c>
      <c r="D768" s="220" t="s">
        <v>277</v>
      </c>
      <c r="E768" s="220" t="s">
        <v>5556</v>
      </c>
      <c r="F768" s="220">
        <v>80</v>
      </c>
      <c r="G768" s="220" t="s">
        <v>5516</v>
      </c>
      <c r="H768" s="220">
        <v>100</v>
      </c>
      <c r="I768" s="220" t="s">
        <v>5492</v>
      </c>
      <c r="J768" s="220">
        <v>15</v>
      </c>
      <c r="K768" s="220">
        <v>7</v>
      </c>
      <c r="L768" s="220">
        <v>7</v>
      </c>
      <c r="M768" s="220">
        <v>0</v>
      </c>
      <c r="N768" s="221" t="s">
        <v>8475</v>
      </c>
      <c r="O768" s="220"/>
    </row>
    <row r="769" customHeight="1" spans="1:15">
      <c r="A769" s="664" t="s">
        <v>8476</v>
      </c>
      <c r="B769" s="222" t="s">
        <v>8477</v>
      </c>
      <c r="C769" s="222" t="s">
        <v>8478</v>
      </c>
      <c r="D769" s="222" t="s">
        <v>283</v>
      </c>
      <c r="E769" s="222" t="s">
        <v>5490</v>
      </c>
      <c r="F769" s="222">
        <v>80</v>
      </c>
      <c r="G769" s="222" t="s">
        <v>5516</v>
      </c>
      <c r="H769" s="222">
        <v>100</v>
      </c>
      <c r="I769" s="222" t="s">
        <v>5492</v>
      </c>
      <c r="J769" s="222">
        <v>10</v>
      </c>
      <c r="K769" s="222">
        <v>6</v>
      </c>
      <c r="L769" s="222" t="s">
        <v>5493</v>
      </c>
      <c r="M769" s="222">
        <v>0</v>
      </c>
      <c r="N769" s="223" t="s">
        <v>8479</v>
      </c>
      <c r="O769" s="231" t="s">
        <v>8318</v>
      </c>
    </row>
    <row r="770" customHeight="1" spans="1:15">
      <c r="A770" s="665" t="s">
        <v>8480</v>
      </c>
      <c r="B770" s="220" t="s">
        <v>8481</v>
      </c>
      <c r="C770" s="220" t="s">
        <v>8482</v>
      </c>
      <c r="D770" s="220" t="s">
        <v>262</v>
      </c>
      <c r="E770" s="220" t="s">
        <v>199</v>
      </c>
      <c r="F770" s="220" t="s">
        <v>5561</v>
      </c>
      <c r="G770" s="220" t="s">
        <v>5561</v>
      </c>
      <c r="H770" s="220" t="s">
        <v>5561</v>
      </c>
      <c r="I770" s="220" t="s">
        <v>5561</v>
      </c>
      <c r="J770" s="220">
        <v>10</v>
      </c>
      <c r="K770" s="220">
        <v>7</v>
      </c>
      <c r="L770" s="220" t="s">
        <v>5562</v>
      </c>
      <c r="M770" s="220">
        <v>0</v>
      </c>
      <c r="N770" s="221" t="s">
        <v>8483</v>
      </c>
      <c r="O770" s="220"/>
    </row>
    <row r="771" customHeight="1" spans="1:15">
      <c r="A771" s="664" t="s">
        <v>8484</v>
      </c>
      <c r="B771" s="222" t="s">
        <v>8485</v>
      </c>
      <c r="C771" s="222" t="s">
        <v>8486</v>
      </c>
      <c r="D771" s="222" t="s">
        <v>263</v>
      </c>
      <c r="E771" s="222" t="s">
        <v>199</v>
      </c>
      <c r="F771" s="222" t="s">
        <v>5561</v>
      </c>
      <c r="G771" s="222" t="s">
        <v>5561</v>
      </c>
      <c r="H771" s="222" t="s">
        <v>5561</v>
      </c>
      <c r="I771" s="222" t="s">
        <v>5561</v>
      </c>
      <c r="J771" s="222">
        <v>5</v>
      </c>
      <c r="K771" s="222">
        <v>8</v>
      </c>
      <c r="L771" s="222" t="s">
        <v>5562</v>
      </c>
      <c r="M771" s="222">
        <v>0</v>
      </c>
      <c r="N771" s="223" t="s">
        <v>8487</v>
      </c>
      <c r="O771" s="222"/>
    </row>
    <row r="772" customHeight="1" spans="1:15">
      <c r="A772" s="665" t="s">
        <v>8488</v>
      </c>
      <c r="B772" s="220" t="s">
        <v>8489</v>
      </c>
      <c r="C772" s="220" t="s">
        <v>8490</v>
      </c>
      <c r="D772" s="220" t="s">
        <v>267</v>
      </c>
      <c r="E772" s="220" t="s">
        <v>199</v>
      </c>
      <c r="F772" s="220" t="s">
        <v>5561</v>
      </c>
      <c r="G772" s="220" t="s">
        <v>5561</v>
      </c>
      <c r="H772" s="220">
        <v>100</v>
      </c>
      <c r="I772" s="220" t="s">
        <v>5492</v>
      </c>
      <c r="J772" s="220">
        <v>15</v>
      </c>
      <c r="K772" s="220">
        <v>6</v>
      </c>
      <c r="L772" s="220">
        <v>3</v>
      </c>
      <c r="M772" s="220">
        <v>0</v>
      </c>
      <c r="N772" s="221" t="s">
        <v>8491</v>
      </c>
      <c r="O772" s="220"/>
    </row>
    <row r="773" customHeight="1" spans="1:15">
      <c r="A773" s="664" t="s">
        <v>8492</v>
      </c>
      <c r="B773" s="222" t="s">
        <v>8493</v>
      </c>
      <c r="C773" s="222" t="s">
        <v>8494</v>
      </c>
      <c r="D773" s="222" t="s">
        <v>280</v>
      </c>
      <c r="E773" s="222" t="s">
        <v>199</v>
      </c>
      <c r="F773" s="222" t="s">
        <v>5561</v>
      </c>
      <c r="G773" s="222" t="s">
        <v>5561</v>
      </c>
      <c r="H773" s="222">
        <v>100</v>
      </c>
      <c r="I773" s="222" t="s">
        <v>5492</v>
      </c>
      <c r="J773" s="222">
        <v>20</v>
      </c>
      <c r="K773" s="222">
        <v>5</v>
      </c>
      <c r="L773" s="222">
        <v>2</v>
      </c>
      <c r="M773" s="222">
        <v>0</v>
      </c>
      <c r="N773" s="223" t="s">
        <v>8495</v>
      </c>
      <c r="O773" s="222" t="s">
        <v>5844</v>
      </c>
    </row>
    <row r="774" customHeight="1" spans="1:15">
      <c r="A774" s="665" t="s">
        <v>8496</v>
      </c>
      <c r="B774" s="220" t="s">
        <v>8497</v>
      </c>
      <c r="C774" s="220" t="s">
        <v>8498</v>
      </c>
      <c r="D774" s="220" t="s">
        <v>282</v>
      </c>
      <c r="E774" s="220" t="s">
        <v>5490</v>
      </c>
      <c r="F774" s="220">
        <v>50</v>
      </c>
      <c r="G774" s="220" t="s">
        <v>5499</v>
      </c>
      <c r="H774" s="220">
        <v>100</v>
      </c>
      <c r="I774" s="220" t="s">
        <v>5492</v>
      </c>
      <c r="J774" s="220">
        <v>10</v>
      </c>
      <c r="K774" s="220">
        <v>7</v>
      </c>
      <c r="L774" s="220">
        <v>4</v>
      </c>
      <c r="M774" s="220">
        <v>0</v>
      </c>
      <c r="N774" s="221" t="s">
        <v>8499</v>
      </c>
      <c r="O774" s="220" t="s">
        <v>1005</v>
      </c>
    </row>
    <row r="775" customHeight="1" spans="1:15">
      <c r="A775" s="664" t="s">
        <v>8500</v>
      </c>
      <c r="B775" s="222" t="s">
        <v>8501</v>
      </c>
      <c r="C775" s="222" t="s">
        <v>8502</v>
      </c>
      <c r="D775" s="222" t="s">
        <v>262</v>
      </c>
      <c r="E775" s="222" t="s">
        <v>199</v>
      </c>
      <c r="F775" s="222" t="s">
        <v>5561</v>
      </c>
      <c r="G775" s="222" t="s">
        <v>5561</v>
      </c>
      <c r="H775" s="222" t="s">
        <v>5561</v>
      </c>
      <c r="I775" s="222" t="s">
        <v>5561</v>
      </c>
      <c r="J775" s="222">
        <v>10</v>
      </c>
      <c r="K775" s="222">
        <v>1</v>
      </c>
      <c r="L775" s="222" t="s">
        <v>8503</v>
      </c>
      <c r="M775" s="222">
        <v>0</v>
      </c>
      <c r="N775" s="223" t="s">
        <v>8504</v>
      </c>
      <c r="O775" s="222"/>
    </row>
    <row r="776" customHeight="1" spans="1:15">
      <c r="A776" s="665" t="s">
        <v>8505</v>
      </c>
      <c r="B776" s="220" t="s">
        <v>8506</v>
      </c>
      <c r="C776" s="220" t="s">
        <v>8507</v>
      </c>
      <c r="D776" s="220" t="s">
        <v>263</v>
      </c>
      <c r="E776" s="220" t="s">
        <v>199</v>
      </c>
      <c r="F776" s="220" t="s">
        <v>5561</v>
      </c>
      <c r="G776" s="220" t="s">
        <v>5561</v>
      </c>
      <c r="H776" s="220">
        <v>100</v>
      </c>
      <c r="I776" s="220" t="s">
        <v>5492</v>
      </c>
      <c r="J776" s="220">
        <v>15</v>
      </c>
      <c r="K776" s="220">
        <v>6</v>
      </c>
      <c r="L776" s="220" t="s">
        <v>5493</v>
      </c>
      <c r="M776" s="220">
        <v>0</v>
      </c>
      <c r="N776" s="221" t="s">
        <v>8508</v>
      </c>
      <c r="O776" s="220"/>
    </row>
    <row r="777" customHeight="1" spans="1:15">
      <c r="A777" s="664" t="s">
        <v>8509</v>
      </c>
      <c r="B777" s="222" t="s">
        <v>8510</v>
      </c>
      <c r="C777" s="222" t="s">
        <v>8511</v>
      </c>
      <c r="D777" s="222" t="s">
        <v>279</v>
      </c>
      <c r="E777" s="222" t="s">
        <v>5490</v>
      </c>
      <c r="F777" s="222">
        <v>85</v>
      </c>
      <c r="G777" s="222" t="s">
        <v>8512</v>
      </c>
      <c r="H777" s="222">
        <v>100</v>
      </c>
      <c r="I777" s="222" t="s">
        <v>5492</v>
      </c>
      <c r="J777" s="222">
        <v>10</v>
      </c>
      <c r="K777" s="222">
        <v>8</v>
      </c>
      <c r="L777" s="222" t="s">
        <v>5493</v>
      </c>
      <c r="M777" s="222">
        <v>0</v>
      </c>
      <c r="N777" s="223" t="s">
        <v>8513</v>
      </c>
      <c r="O777" s="222" t="s">
        <v>5495</v>
      </c>
    </row>
    <row r="778" customHeight="1" spans="1:15">
      <c r="A778" s="665" t="s">
        <v>8514</v>
      </c>
      <c r="B778" s="220" t="s">
        <v>8515</v>
      </c>
      <c r="C778" s="220" t="s">
        <v>8516</v>
      </c>
      <c r="D778" s="220" t="s">
        <v>277</v>
      </c>
      <c r="E778" s="220" t="s">
        <v>5490</v>
      </c>
      <c r="F778" s="220">
        <v>85</v>
      </c>
      <c r="G778" s="220" t="s">
        <v>8512</v>
      </c>
      <c r="H778" s="220">
        <v>100</v>
      </c>
      <c r="I778" s="220" t="s">
        <v>5492</v>
      </c>
      <c r="J778" s="220">
        <v>10</v>
      </c>
      <c r="K778" s="220">
        <v>8</v>
      </c>
      <c r="L778" s="220" t="s">
        <v>5493</v>
      </c>
      <c r="M778" s="220">
        <v>0</v>
      </c>
      <c r="N778" s="221" t="s">
        <v>8517</v>
      </c>
      <c r="O778" s="230" t="s">
        <v>8318</v>
      </c>
    </row>
    <row r="779" customHeight="1" spans="1:15">
      <c r="A779" s="664" t="s">
        <v>8518</v>
      </c>
      <c r="B779" s="222" t="s">
        <v>8519</v>
      </c>
      <c r="C779" s="222" t="s">
        <v>8520</v>
      </c>
      <c r="D779" s="222" t="s">
        <v>262</v>
      </c>
      <c r="E779" s="222" t="s">
        <v>199</v>
      </c>
      <c r="F779" s="222" t="s">
        <v>5561</v>
      </c>
      <c r="G779" s="222" t="s">
        <v>5561</v>
      </c>
      <c r="H779" s="222">
        <v>100</v>
      </c>
      <c r="I779" s="222" t="s">
        <v>5492</v>
      </c>
      <c r="J779" s="222">
        <v>10</v>
      </c>
      <c r="K779" s="222">
        <v>6</v>
      </c>
      <c r="L779" s="222" t="s">
        <v>6362</v>
      </c>
      <c r="M779" s="222">
        <v>0</v>
      </c>
      <c r="N779" s="223" t="s">
        <v>8521</v>
      </c>
      <c r="O779" s="222"/>
    </row>
    <row r="780" customHeight="1" spans="1:15">
      <c r="A780" s="665" t="s">
        <v>8522</v>
      </c>
      <c r="B780" s="220" t="s">
        <v>8523</v>
      </c>
      <c r="C780" s="220" t="s">
        <v>8524</v>
      </c>
      <c r="D780" s="220" t="s">
        <v>276</v>
      </c>
      <c r="E780" s="220" t="s">
        <v>8525</v>
      </c>
      <c r="F780" s="220" t="s">
        <v>5561</v>
      </c>
      <c r="G780" s="220" t="s">
        <v>5561</v>
      </c>
      <c r="H780" s="220" t="s">
        <v>5561</v>
      </c>
      <c r="I780" s="220" t="s">
        <v>5561</v>
      </c>
      <c r="J780" s="220" t="s">
        <v>5561</v>
      </c>
      <c r="K780" s="220"/>
      <c r="L780" s="220">
        <v>10</v>
      </c>
      <c r="M780" s="220">
        <v>0</v>
      </c>
      <c r="N780" s="221" t="s">
        <v>8526</v>
      </c>
      <c r="O780" s="220"/>
    </row>
    <row r="781" customHeight="1" spans="1:15">
      <c r="A781" s="664" t="s">
        <v>8527</v>
      </c>
      <c r="B781" s="222" t="s">
        <v>8528</v>
      </c>
      <c r="C781" s="222" t="s">
        <v>8529</v>
      </c>
      <c r="D781" s="222" t="s">
        <v>268</v>
      </c>
      <c r="E781" s="222" t="s">
        <v>8525</v>
      </c>
      <c r="F781" s="222" t="s">
        <v>5561</v>
      </c>
      <c r="G781" s="222" t="s">
        <v>5561</v>
      </c>
      <c r="H781" s="222" t="s">
        <v>5561</v>
      </c>
      <c r="I781" s="222" t="s">
        <v>5561</v>
      </c>
      <c r="J781" s="222" t="s">
        <v>5561</v>
      </c>
      <c r="K781" s="222"/>
      <c r="L781" s="222">
        <v>10</v>
      </c>
      <c r="M781" s="222">
        <v>0</v>
      </c>
      <c r="N781" s="223" t="s">
        <v>8530</v>
      </c>
      <c r="O781" s="222"/>
    </row>
    <row r="782" customHeight="1" spans="1:15">
      <c r="A782" s="665" t="s">
        <v>8531</v>
      </c>
      <c r="B782" s="220" t="s">
        <v>8532</v>
      </c>
      <c r="C782" s="220" t="s">
        <v>8533</v>
      </c>
      <c r="D782" s="220" t="s">
        <v>279</v>
      </c>
      <c r="E782" s="220" t="s">
        <v>8525</v>
      </c>
      <c r="F782" s="220" t="s">
        <v>5561</v>
      </c>
      <c r="G782" s="220" t="s">
        <v>5561</v>
      </c>
      <c r="H782" s="220" t="s">
        <v>5561</v>
      </c>
      <c r="I782" s="220" t="s">
        <v>5561</v>
      </c>
      <c r="J782" s="220" t="s">
        <v>5561</v>
      </c>
      <c r="K782" s="220"/>
      <c r="L782" s="220">
        <v>10</v>
      </c>
      <c r="M782" s="220">
        <v>0</v>
      </c>
      <c r="N782" s="221" t="s">
        <v>8534</v>
      </c>
      <c r="O782" s="220"/>
    </row>
    <row r="783" customHeight="1" spans="1:15">
      <c r="A783" s="664" t="s">
        <v>8535</v>
      </c>
      <c r="B783" s="222" t="s">
        <v>8536</v>
      </c>
      <c r="C783" s="222" t="s">
        <v>8537</v>
      </c>
      <c r="D783" s="222" t="s">
        <v>262</v>
      </c>
      <c r="E783" s="222" t="s">
        <v>8525</v>
      </c>
      <c r="F783" s="222" t="s">
        <v>5561</v>
      </c>
      <c r="G783" s="222" t="s">
        <v>5561</v>
      </c>
      <c r="H783" s="222" t="s">
        <v>5561</v>
      </c>
      <c r="I783" s="222" t="s">
        <v>5561</v>
      </c>
      <c r="J783" s="222" t="s">
        <v>5561</v>
      </c>
      <c r="K783" s="222"/>
      <c r="L783" s="222">
        <v>10</v>
      </c>
      <c r="M783" s="222">
        <v>0</v>
      </c>
      <c r="N783" s="223" t="s">
        <v>8538</v>
      </c>
      <c r="O783" s="222"/>
    </row>
    <row r="784" customHeight="1" spans="1:15">
      <c r="A784" s="665" t="s">
        <v>8539</v>
      </c>
      <c r="B784" s="220" t="s">
        <v>8540</v>
      </c>
      <c r="C784" s="220" t="s">
        <v>8541</v>
      </c>
      <c r="D784" s="220" t="s">
        <v>263</v>
      </c>
      <c r="E784" s="220" t="s">
        <v>8525</v>
      </c>
      <c r="F784" s="220" t="s">
        <v>5561</v>
      </c>
      <c r="G784" s="220" t="s">
        <v>5561</v>
      </c>
      <c r="H784" s="220" t="s">
        <v>5561</v>
      </c>
      <c r="I784" s="220" t="s">
        <v>5561</v>
      </c>
      <c r="J784" s="220" t="s">
        <v>5561</v>
      </c>
      <c r="K784" s="220"/>
      <c r="L784" s="220">
        <v>10</v>
      </c>
      <c r="M784" s="220">
        <v>0</v>
      </c>
      <c r="N784" s="221" t="s">
        <v>8542</v>
      </c>
      <c r="O784" s="220"/>
    </row>
    <row r="785" customHeight="1" spans="1:15">
      <c r="A785" s="664" t="s">
        <v>8543</v>
      </c>
      <c r="B785" s="222" t="s">
        <v>8544</v>
      </c>
      <c r="C785" s="222" t="s">
        <v>8545</v>
      </c>
      <c r="D785" s="222" t="s">
        <v>269</v>
      </c>
      <c r="E785" s="222" t="s">
        <v>8525</v>
      </c>
      <c r="F785" s="222" t="s">
        <v>5561</v>
      </c>
      <c r="G785" s="222" t="s">
        <v>5561</v>
      </c>
      <c r="H785" s="222" t="s">
        <v>5561</v>
      </c>
      <c r="I785" s="222" t="s">
        <v>5561</v>
      </c>
      <c r="J785" s="222" t="s">
        <v>5561</v>
      </c>
      <c r="K785" s="222"/>
      <c r="L785" s="222">
        <v>10</v>
      </c>
      <c r="M785" s="222">
        <v>0</v>
      </c>
      <c r="N785" s="223" t="s">
        <v>8546</v>
      </c>
      <c r="O785" s="222"/>
    </row>
    <row r="786" customHeight="1" spans="1:15">
      <c r="A786" s="665" t="s">
        <v>8547</v>
      </c>
      <c r="B786" s="220" t="s">
        <v>8548</v>
      </c>
      <c r="C786" s="220" t="s">
        <v>8549</v>
      </c>
      <c r="D786" s="220" t="s">
        <v>281</v>
      </c>
      <c r="E786" s="220" t="s">
        <v>8525</v>
      </c>
      <c r="F786" s="220" t="s">
        <v>5561</v>
      </c>
      <c r="G786" s="220" t="s">
        <v>5561</v>
      </c>
      <c r="H786" s="220" t="s">
        <v>5561</v>
      </c>
      <c r="I786" s="220" t="s">
        <v>5561</v>
      </c>
      <c r="J786" s="220" t="s">
        <v>5561</v>
      </c>
      <c r="K786" s="220"/>
      <c r="L786" s="220">
        <v>10</v>
      </c>
      <c r="M786" s="220">
        <v>0</v>
      </c>
      <c r="N786" s="221" t="s">
        <v>8550</v>
      </c>
      <c r="O786" s="220"/>
    </row>
    <row r="787" customHeight="1" spans="1:15">
      <c r="A787" s="664" t="s">
        <v>8551</v>
      </c>
      <c r="B787" s="222" t="s">
        <v>8552</v>
      </c>
      <c r="C787" s="222" t="s">
        <v>8553</v>
      </c>
      <c r="D787" s="222" t="s">
        <v>265</v>
      </c>
      <c r="E787" s="222" t="s">
        <v>8525</v>
      </c>
      <c r="F787" s="222" t="s">
        <v>5561</v>
      </c>
      <c r="G787" s="222" t="s">
        <v>5561</v>
      </c>
      <c r="H787" s="222" t="s">
        <v>5561</v>
      </c>
      <c r="I787" s="222" t="s">
        <v>5561</v>
      </c>
      <c r="J787" s="222" t="s">
        <v>5561</v>
      </c>
      <c r="K787" s="222"/>
      <c r="L787" s="222">
        <v>10</v>
      </c>
      <c r="M787" s="222">
        <v>0</v>
      </c>
      <c r="N787" s="223" t="s">
        <v>8554</v>
      </c>
      <c r="O787" s="222"/>
    </row>
    <row r="788" customHeight="1" spans="1:15">
      <c r="A788" s="665" t="s">
        <v>8555</v>
      </c>
      <c r="B788" s="220" t="s">
        <v>8556</v>
      </c>
      <c r="C788" s="220" t="s">
        <v>8557</v>
      </c>
      <c r="D788" s="220" t="s">
        <v>277</v>
      </c>
      <c r="E788" s="220" t="s">
        <v>8525</v>
      </c>
      <c r="F788" s="220" t="s">
        <v>5561</v>
      </c>
      <c r="G788" s="220" t="s">
        <v>5561</v>
      </c>
      <c r="H788" s="220" t="s">
        <v>5561</v>
      </c>
      <c r="I788" s="220" t="s">
        <v>5561</v>
      </c>
      <c r="J788" s="220" t="s">
        <v>5561</v>
      </c>
      <c r="K788" s="220"/>
      <c r="L788" s="220">
        <v>10</v>
      </c>
      <c r="M788" s="220">
        <v>0</v>
      </c>
      <c r="N788" s="221" t="s">
        <v>8558</v>
      </c>
      <c r="O788" s="220"/>
    </row>
    <row r="789" customHeight="1" spans="1:15">
      <c r="A789" s="664" t="s">
        <v>8559</v>
      </c>
      <c r="B789" s="222" t="s">
        <v>8560</v>
      </c>
      <c r="C789" s="222" t="s">
        <v>8561</v>
      </c>
      <c r="D789" s="222" t="s">
        <v>264</v>
      </c>
      <c r="E789" s="222" t="s">
        <v>8525</v>
      </c>
      <c r="F789" s="222" t="s">
        <v>5561</v>
      </c>
      <c r="G789" s="222" t="s">
        <v>5561</v>
      </c>
      <c r="H789" s="222" t="s">
        <v>5561</v>
      </c>
      <c r="I789" s="222" t="s">
        <v>5561</v>
      </c>
      <c r="J789" s="222" t="s">
        <v>5561</v>
      </c>
      <c r="K789" s="222"/>
      <c r="L789" s="222">
        <v>10</v>
      </c>
      <c r="M789" s="222">
        <v>0</v>
      </c>
      <c r="N789" s="223" t="s">
        <v>8562</v>
      </c>
      <c r="O789" s="222"/>
    </row>
    <row r="790" customHeight="1" spans="1:15">
      <c r="A790" s="665" t="s">
        <v>8563</v>
      </c>
      <c r="B790" s="220" t="s">
        <v>8564</v>
      </c>
      <c r="C790" s="220" t="s">
        <v>8565</v>
      </c>
      <c r="D790" s="220" t="s">
        <v>284</v>
      </c>
      <c r="E790" s="220" t="s">
        <v>8525</v>
      </c>
      <c r="F790" s="220" t="s">
        <v>5561</v>
      </c>
      <c r="G790" s="220" t="s">
        <v>5561</v>
      </c>
      <c r="H790" s="220" t="s">
        <v>5561</v>
      </c>
      <c r="I790" s="220" t="s">
        <v>5561</v>
      </c>
      <c r="J790" s="220" t="s">
        <v>5561</v>
      </c>
      <c r="K790" s="220"/>
      <c r="L790" s="220">
        <v>10</v>
      </c>
      <c r="M790" s="220">
        <v>0</v>
      </c>
      <c r="N790" s="221" t="s">
        <v>8566</v>
      </c>
      <c r="O790" s="220"/>
    </row>
    <row r="791" customHeight="1" spans="1:15">
      <c r="A791" s="664" t="s">
        <v>8567</v>
      </c>
      <c r="B791" s="222" t="s">
        <v>8568</v>
      </c>
      <c r="C791" s="222" t="s">
        <v>8569</v>
      </c>
      <c r="D791" s="222" t="s">
        <v>282</v>
      </c>
      <c r="E791" s="222" t="s">
        <v>8525</v>
      </c>
      <c r="F791" s="222" t="s">
        <v>5561</v>
      </c>
      <c r="G791" s="222" t="s">
        <v>5561</v>
      </c>
      <c r="H791" s="222" t="s">
        <v>5561</v>
      </c>
      <c r="I791" s="222" t="s">
        <v>5561</v>
      </c>
      <c r="J791" s="222" t="s">
        <v>5561</v>
      </c>
      <c r="K791" s="222"/>
      <c r="L791" s="222">
        <v>10</v>
      </c>
      <c r="M791" s="222">
        <v>0</v>
      </c>
      <c r="N791" s="223" t="s">
        <v>8570</v>
      </c>
      <c r="O791" s="222"/>
    </row>
    <row r="792" customHeight="1" spans="1:15">
      <c r="A792" s="665" t="s">
        <v>8571</v>
      </c>
      <c r="B792" s="220" t="s">
        <v>8572</v>
      </c>
      <c r="C792" s="220" t="s">
        <v>8573</v>
      </c>
      <c r="D792" s="220" t="s">
        <v>280</v>
      </c>
      <c r="E792" s="220" t="s">
        <v>8525</v>
      </c>
      <c r="F792" s="220" t="s">
        <v>5561</v>
      </c>
      <c r="G792" s="220" t="s">
        <v>5561</v>
      </c>
      <c r="H792" s="220" t="s">
        <v>5561</v>
      </c>
      <c r="I792" s="220" t="s">
        <v>5561</v>
      </c>
      <c r="J792" s="220" t="s">
        <v>5561</v>
      </c>
      <c r="K792" s="220"/>
      <c r="L792" s="220">
        <v>10</v>
      </c>
      <c r="M792" s="220">
        <v>0</v>
      </c>
      <c r="N792" s="221" t="s">
        <v>8574</v>
      </c>
      <c r="O792" s="220"/>
    </row>
    <row r="793" customHeight="1" spans="1:15">
      <c r="A793" s="664" t="s">
        <v>8575</v>
      </c>
      <c r="B793" s="222" t="s">
        <v>8576</v>
      </c>
      <c r="C793" s="222" t="s">
        <v>8577</v>
      </c>
      <c r="D793" s="222" t="s">
        <v>267</v>
      </c>
      <c r="E793" s="222" t="s">
        <v>8525</v>
      </c>
      <c r="F793" s="222" t="s">
        <v>5561</v>
      </c>
      <c r="G793" s="222" t="s">
        <v>5561</v>
      </c>
      <c r="H793" s="222" t="s">
        <v>5561</v>
      </c>
      <c r="I793" s="222" t="s">
        <v>5561</v>
      </c>
      <c r="J793" s="222" t="s">
        <v>5561</v>
      </c>
      <c r="K793" s="222"/>
      <c r="L793" s="222">
        <v>10</v>
      </c>
      <c r="M793" s="222">
        <v>0</v>
      </c>
      <c r="N793" s="223" t="s">
        <v>8578</v>
      </c>
      <c r="O793" s="222"/>
    </row>
    <row r="794" customHeight="1" spans="1:15">
      <c r="A794" s="665" t="s">
        <v>8579</v>
      </c>
      <c r="B794" s="220" t="s">
        <v>8580</v>
      </c>
      <c r="C794" s="220" t="s">
        <v>8581</v>
      </c>
      <c r="D794" s="220" t="s">
        <v>266</v>
      </c>
      <c r="E794" s="220" t="s">
        <v>8525</v>
      </c>
      <c r="F794" s="220" t="s">
        <v>5561</v>
      </c>
      <c r="G794" s="220" t="s">
        <v>5561</v>
      </c>
      <c r="H794" s="220" t="s">
        <v>5561</v>
      </c>
      <c r="I794" s="220" t="s">
        <v>5561</v>
      </c>
      <c r="J794" s="220" t="s">
        <v>5561</v>
      </c>
      <c r="K794" s="220"/>
      <c r="L794" s="220">
        <v>10</v>
      </c>
      <c r="M794" s="220">
        <v>0</v>
      </c>
      <c r="N794" s="221" t="s">
        <v>8582</v>
      </c>
      <c r="O794" s="220"/>
    </row>
    <row r="795" customHeight="1" spans="1:15">
      <c r="A795" s="664" t="s">
        <v>8583</v>
      </c>
      <c r="B795" s="222" t="s">
        <v>8584</v>
      </c>
      <c r="C795" s="222" t="s">
        <v>8585</v>
      </c>
      <c r="D795" s="222" t="s">
        <v>283</v>
      </c>
      <c r="E795" s="222" t="s">
        <v>8525</v>
      </c>
      <c r="F795" s="222" t="s">
        <v>5561</v>
      </c>
      <c r="G795" s="222" t="s">
        <v>5561</v>
      </c>
      <c r="H795" s="222" t="s">
        <v>5561</v>
      </c>
      <c r="I795" s="222" t="s">
        <v>5561</v>
      </c>
      <c r="J795" s="222" t="s">
        <v>5561</v>
      </c>
      <c r="K795" s="222"/>
      <c r="L795" s="222">
        <v>10</v>
      </c>
      <c r="M795" s="222">
        <v>0</v>
      </c>
      <c r="N795" s="223" t="s">
        <v>8586</v>
      </c>
      <c r="O795" s="222"/>
    </row>
    <row r="796" customHeight="1" spans="1:15">
      <c r="A796" s="665" t="s">
        <v>8587</v>
      </c>
      <c r="B796" s="220" t="s">
        <v>8588</v>
      </c>
      <c r="C796" s="220" t="s">
        <v>8589</v>
      </c>
      <c r="D796" s="220" t="s">
        <v>278</v>
      </c>
      <c r="E796" s="220" t="s">
        <v>8525</v>
      </c>
      <c r="F796" s="220" t="s">
        <v>5561</v>
      </c>
      <c r="G796" s="220" t="s">
        <v>5561</v>
      </c>
      <c r="H796" s="220" t="s">
        <v>5561</v>
      </c>
      <c r="I796" s="220" t="s">
        <v>5561</v>
      </c>
      <c r="J796" s="220" t="s">
        <v>5561</v>
      </c>
      <c r="K796" s="220"/>
      <c r="L796" s="220">
        <v>10</v>
      </c>
      <c r="M796" s="220">
        <v>0</v>
      </c>
      <c r="N796" s="221" t="s">
        <v>8590</v>
      </c>
      <c r="O796" s="220"/>
    </row>
    <row r="797" customHeight="1" spans="1:15">
      <c r="A797" s="664" t="s">
        <v>8591</v>
      </c>
      <c r="B797" s="222" t="s">
        <v>8592</v>
      </c>
      <c r="C797" s="222" t="s">
        <v>8593</v>
      </c>
      <c r="D797" s="222" t="s">
        <v>270</v>
      </c>
      <c r="E797" s="222" t="s">
        <v>8525</v>
      </c>
      <c r="F797" s="222" t="s">
        <v>5561</v>
      </c>
      <c r="G797" s="222" t="s">
        <v>5561</v>
      </c>
      <c r="H797" s="222" t="s">
        <v>5561</v>
      </c>
      <c r="I797" s="222" t="s">
        <v>5561</v>
      </c>
      <c r="J797" s="222" t="s">
        <v>5561</v>
      </c>
      <c r="K797" s="222"/>
      <c r="L797" s="222">
        <v>10</v>
      </c>
      <c r="M797" s="222">
        <v>0</v>
      </c>
      <c r="N797" s="223" t="s">
        <v>8594</v>
      </c>
      <c r="O797" s="222"/>
    </row>
    <row r="798" customHeight="1" spans="1:15">
      <c r="A798" s="665" t="s">
        <v>8595</v>
      </c>
      <c r="B798" s="220" t="s">
        <v>8596</v>
      </c>
      <c r="C798" s="220" t="s">
        <v>8597</v>
      </c>
      <c r="D798" s="220" t="s">
        <v>282</v>
      </c>
      <c r="E798" s="220" t="s">
        <v>199</v>
      </c>
      <c r="F798" s="220" t="s">
        <v>5561</v>
      </c>
      <c r="G798" s="220" t="s">
        <v>5561</v>
      </c>
      <c r="H798" s="220">
        <v>100</v>
      </c>
      <c r="I798" s="220" t="s">
        <v>5492</v>
      </c>
      <c r="J798" s="220">
        <v>5</v>
      </c>
      <c r="K798" s="220">
        <v>8</v>
      </c>
      <c r="L798" s="220" t="s">
        <v>5562</v>
      </c>
      <c r="M798" s="220">
        <v>0</v>
      </c>
      <c r="N798" s="221" t="s">
        <v>8598</v>
      </c>
      <c r="O798" s="230" t="s">
        <v>8599</v>
      </c>
    </row>
    <row r="799" customHeight="1" spans="1:15">
      <c r="A799" s="664" t="s">
        <v>8600</v>
      </c>
      <c r="B799" s="222" t="s">
        <v>8601</v>
      </c>
      <c r="C799" s="222" t="s">
        <v>8602</v>
      </c>
      <c r="D799" s="222" t="s">
        <v>263</v>
      </c>
      <c r="E799" s="222" t="s">
        <v>5490</v>
      </c>
      <c r="F799" s="222">
        <v>80</v>
      </c>
      <c r="G799" s="222" t="s">
        <v>5516</v>
      </c>
      <c r="H799" s="222">
        <v>100</v>
      </c>
      <c r="I799" s="222" t="s">
        <v>5492</v>
      </c>
      <c r="J799" s="222">
        <v>10</v>
      </c>
      <c r="K799" s="222">
        <v>6</v>
      </c>
      <c r="L799" s="222" t="s">
        <v>5493</v>
      </c>
      <c r="M799" s="222">
        <v>0</v>
      </c>
      <c r="N799" s="223" t="s">
        <v>8603</v>
      </c>
      <c r="O799" s="222" t="s">
        <v>5495</v>
      </c>
    </row>
    <row r="800" customHeight="1" spans="1:15">
      <c r="A800" s="665" t="s">
        <v>8604</v>
      </c>
      <c r="B800" s="220" t="s">
        <v>8605</v>
      </c>
      <c r="C800" s="220" t="s">
        <v>8606</v>
      </c>
      <c r="D800" s="220" t="s">
        <v>284</v>
      </c>
      <c r="E800" s="220" t="s">
        <v>199</v>
      </c>
      <c r="F800" s="220" t="s">
        <v>5561</v>
      </c>
      <c r="G800" s="220" t="s">
        <v>5561</v>
      </c>
      <c r="H800" s="220" t="s">
        <v>5561</v>
      </c>
      <c r="I800" s="220" t="s">
        <v>5561</v>
      </c>
      <c r="J800" s="220">
        <v>15</v>
      </c>
      <c r="K800" s="220">
        <v>6</v>
      </c>
      <c r="L800" s="220">
        <v>2</v>
      </c>
      <c r="M800" s="220">
        <v>0</v>
      </c>
      <c r="N800" s="221" t="s">
        <v>8607</v>
      </c>
      <c r="O800" s="220"/>
    </row>
    <row r="801" customHeight="1" spans="1:15">
      <c r="A801" s="664" t="s">
        <v>8608</v>
      </c>
      <c r="B801" s="222" t="s">
        <v>8609</v>
      </c>
      <c r="C801" s="222" t="s">
        <v>8610</v>
      </c>
      <c r="D801" s="222" t="s">
        <v>278</v>
      </c>
      <c r="E801" s="222" t="s">
        <v>5490</v>
      </c>
      <c r="F801" s="222">
        <v>80</v>
      </c>
      <c r="G801" s="222" t="s">
        <v>5516</v>
      </c>
      <c r="H801" s="222">
        <v>100</v>
      </c>
      <c r="I801" s="222" t="s">
        <v>5492</v>
      </c>
      <c r="J801" s="222">
        <v>10</v>
      </c>
      <c r="K801" s="222">
        <v>6</v>
      </c>
      <c r="L801" s="222">
        <v>3</v>
      </c>
      <c r="M801" s="222">
        <v>0</v>
      </c>
      <c r="N801" s="223" t="s">
        <v>8611</v>
      </c>
      <c r="O801" s="222" t="s">
        <v>5687</v>
      </c>
    </row>
    <row r="802" customHeight="1" spans="1:15">
      <c r="A802" s="665" t="s">
        <v>8612</v>
      </c>
      <c r="B802" s="220" t="s">
        <v>8613</v>
      </c>
      <c r="C802" s="220" t="s">
        <v>8614</v>
      </c>
      <c r="D802" s="220" t="s">
        <v>278</v>
      </c>
      <c r="E802" s="220" t="s">
        <v>5490</v>
      </c>
      <c r="F802" s="220">
        <v>35</v>
      </c>
      <c r="G802" s="220" t="s">
        <v>5615</v>
      </c>
      <c r="H802" s="220">
        <v>100</v>
      </c>
      <c r="I802" s="220" t="s">
        <v>5492</v>
      </c>
      <c r="J802" s="220">
        <v>15</v>
      </c>
      <c r="K802" s="220">
        <v>6</v>
      </c>
      <c r="L802" s="220" t="s">
        <v>5493</v>
      </c>
      <c r="M802" s="220">
        <v>0</v>
      </c>
      <c r="N802" s="221" t="s">
        <v>8615</v>
      </c>
      <c r="O802" s="220" t="s">
        <v>5495</v>
      </c>
    </row>
    <row r="803" customHeight="1" spans="1:15">
      <c r="A803" s="664" t="s">
        <v>8616</v>
      </c>
      <c r="B803" s="222" t="s">
        <v>8617</v>
      </c>
      <c r="C803" s="222" t="s">
        <v>8618</v>
      </c>
      <c r="D803" s="222" t="s">
        <v>276</v>
      </c>
      <c r="E803" s="222" t="s">
        <v>5490</v>
      </c>
      <c r="F803" s="222">
        <v>120</v>
      </c>
      <c r="G803" s="222" t="s">
        <v>5620</v>
      </c>
      <c r="H803" s="222">
        <v>90</v>
      </c>
      <c r="I803" s="222" t="s">
        <v>5665</v>
      </c>
      <c r="J803" s="222">
        <v>5</v>
      </c>
      <c r="K803" s="222">
        <v>7</v>
      </c>
      <c r="L803" s="222">
        <v>4</v>
      </c>
      <c r="M803" s="222">
        <v>0</v>
      </c>
      <c r="N803" s="223" t="s">
        <v>8619</v>
      </c>
      <c r="O803" s="231" t="s">
        <v>6311</v>
      </c>
    </row>
    <row r="804" customHeight="1" spans="1:15">
      <c r="A804" s="665" t="s">
        <v>4950</v>
      </c>
      <c r="B804" s="220" t="s">
        <v>8620</v>
      </c>
      <c r="C804" s="220" t="s">
        <v>8621</v>
      </c>
      <c r="D804" s="220" t="s">
        <v>270</v>
      </c>
      <c r="E804" s="220" t="s">
        <v>5490</v>
      </c>
      <c r="F804" s="220">
        <v>100</v>
      </c>
      <c r="G804" s="220" t="s">
        <v>8470</v>
      </c>
      <c r="H804" s="220">
        <v>100</v>
      </c>
      <c r="I804" s="220" t="s">
        <v>5492</v>
      </c>
      <c r="J804" s="220">
        <v>5</v>
      </c>
      <c r="K804" s="220">
        <v>7</v>
      </c>
      <c r="L804" s="220" t="s">
        <v>5493</v>
      </c>
      <c r="M804" s="220">
        <v>0</v>
      </c>
      <c r="N804" s="221" t="s">
        <v>8622</v>
      </c>
      <c r="O804" s="230" t="s">
        <v>5570</v>
      </c>
    </row>
    <row r="805" customHeight="1" spans="1:15">
      <c r="A805" s="664" t="s">
        <v>4957</v>
      </c>
      <c r="B805" s="222" t="s">
        <v>8623</v>
      </c>
      <c r="C805" s="222" t="s">
        <v>8624</v>
      </c>
      <c r="D805" s="222" t="s">
        <v>270</v>
      </c>
      <c r="E805" s="222" t="s">
        <v>5490</v>
      </c>
      <c r="F805" s="222">
        <v>100</v>
      </c>
      <c r="G805" s="222" t="s">
        <v>5625</v>
      </c>
      <c r="H805" s="222">
        <v>100</v>
      </c>
      <c r="I805" s="222" t="s">
        <v>5492</v>
      </c>
      <c r="J805" s="222">
        <v>5</v>
      </c>
      <c r="K805" s="222">
        <v>7</v>
      </c>
      <c r="L805" s="222" t="s">
        <v>5493</v>
      </c>
      <c r="M805" s="222">
        <v>0</v>
      </c>
      <c r="N805" s="223" t="s">
        <v>8625</v>
      </c>
      <c r="O805" s="222" t="s">
        <v>5495</v>
      </c>
    </row>
    <row r="806" customHeight="1" spans="1:15">
      <c r="A806" s="665" t="s">
        <v>8626</v>
      </c>
      <c r="B806" s="220" t="s">
        <v>8627</v>
      </c>
      <c r="C806" s="220" t="s">
        <v>8628</v>
      </c>
      <c r="D806" s="220" t="s">
        <v>279</v>
      </c>
      <c r="E806" s="220" t="s">
        <v>5490</v>
      </c>
      <c r="F806" s="220">
        <v>110</v>
      </c>
      <c r="G806" s="220" t="s">
        <v>5885</v>
      </c>
      <c r="H806" s="220">
        <v>100</v>
      </c>
      <c r="I806" s="220" t="s">
        <v>5492</v>
      </c>
      <c r="J806" s="220">
        <v>10</v>
      </c>
      <c r="K806" s="220">
        <v>7</v>
      </c>
      <c r="L806" s="220" t="s">
        <v>5493</v>
      </c>
      <c r="M806" s="220">
        <v>0</v>
      </c>
      <c r="N806" s="221" t="s">
        <v>8629</v>
      </c>
      <c r="O806" s="220" t="s">
        <v>5687</v>
      </c>
    </row>
    <row r="807" customHeight="1" spans="1:15">
      <c r="A807" s="664" t="s">
        <v>8630</v>
      </c>
      <c r="B807" s="222" t="s">
        <v>8631</v>
      </c>
      <c r="C807" s="222" t="s">
        <v>8632</v>
      </c>
      <c r="D807" s="222" t="s">
        <v>282</v>
      </c>
      <c r="E807" s="222" t="s">
        <v>5490</v>
      </c>
      <c r="F807" s="222">
        <v>60</v>
      </c>
      <c r="G807" s="222" t="s">
        <v>5581</v>
      </c>
      <c r="H807" s="222">
        <v>100</v>
      </c>
      <c r="I807" s="222" t="s">
        <v>5492</v>
      </c>
      <c r="J807" s="222">
        <v>15</v>
      </c>
      <c r="K807" s="222">
        <v>5</v>
      </c>
      <c r="L807" s="222" t="s">
        <v>5493</v>
      </c>
      <c r="M807" s="222">
        <v>0</v>
      </c>
      <c r="N807" s="223" t="s">
        <v>8633</v>
      </c>
      <c r="O807" s="231" t="s">
        <v>5632</v>
      </c>
    </row>
    <row r="808" customHeight="1" spans="1:15">
      <c r="A808" s="665" t="s">
        <v>8634</v>
      </c>
      <c r="B808" s="220" t="s">
        <v>8635</v>
      </c>
      <c r="C808" s="220" t="s">
        <v>8636</v>
      </c>
      <c r="D808" s="220" t="s">
        <v>278</v>
      </c>
      <c r="E808" s="220" t="s">
        <v>5490</v>
      </c>
      <c r="F808" s="220">
        <v>40</v>
      </c>
      <c r="G808" s="220" t="s">
        <v>5491</v>
      </c>
      <c r="H808" s="220">
        <v>100</v>
      </c>
      <c r="I808" s="220" t="s">
        <v>5492</v>
      </c>
      <c r="J808" s="220">
        <v>40</v>
      </c>
      <c r="K808" s="220">
        <v>3</v>
      </c>
      <c r="L808" s="220" t="s">
        <v>5493</v>
      </c>
      <c r="M808" s="220">
        <v>0</v>
      </c>
      <c r="N808" s="221" t="s">
        <v>8637</v>
      </c>
      <c r="O808" s="220" t="s">
        <v>5495</v>
      </c>
    </row>
    <row r="809" customHeight="1" spans="1:15">
      <c r="A809" s="664" t="s">
        <v>8638</v>
      </c>
      <c r="B809" s="222" t="s">
        <v>8639</v>
      </c>
      <c r="C809" s="222" t="s">
        <v>8640</v>
      </c>
      <c r="D809" s="222" t="s">
        <v>279</v>
      </c>
      <c r="E809" s="222" t="s">
        <v>5556</v>
      </c>
      <c r="F809" s="222">
        <v>80</v>
      </c>
      <c r="G809" s="222" t="s">
        <v>5516</v>
      </c>
      <c r="H809" s="222">
        <v>100</v>
      </c>
      <c r="I809" s="222" t="s">
        <v>5492</v>
      </c>
      <c r="J809" s="222">
        <v>10</v>
      </c>
      <c r="K809" s="222">
        <v>6</v>
      </c>
      <c r="L809" s="222">
        <v>3</v>
      </c>
      <c r="M809" s="222">
        <v>0</v>
      </c>
      <c r="N809" s="223" t="s">
        <v>8641</v>
      </c>
      <c r="O809" s="222" t="s">
        <v>5710</v>
      </c>
    </row>
    <row r="810" customHeight="1" spans="1:15">
      <c r="A810" s="665" t="s">
        <v>8642</v>
      </c>
      <c r="B810" s="220" t="s">
        <v>8643</v>
      </c>
      <c r="C810" s="220" t="s">
        <v>8644</v>
      </c>
      <c r="D810" s="220" t="s">
        <v>278</v>
      </c>
      <c r="E810" s="220" t="s">
        <v>5556</v>
      </c>
      <c r="F810" s="220">
        <v>80</v>
      </c>
      <c r="G810" s="220" t="s">
        <v>5516</v>
      </c>
      <c r="H810" s="220">
        <v>100</v>
      </c>
      <c r="I810" s="220" t="s">
        <v>5492</v>
      </c>
      <c r="J810" s="220">
        <v>10</v>
      </c>
      <c r="K810" s="220">
        <v>6</v>
      </c>
      <c r="L810" s="220">
        <v>3</v>
      </c>
      <c r="M810" s="220">
        <v>0</v>
      </c>
      <c r="N810" s="221" t="s">
        <v>8645</v>
      </c>
      <c r="O810" s="220" t="s">
        <v>5687</v>
      </c>
    </row>
    <row r="811" customHeight="1" spans="1:15">
      <c r="A811" s="664" t="s">
        <v>8646</v>
      </c>
      <c r="B811" s="222" t="s">
        <v>8647</v>
      </c>
      <c r="C811" s="222" t="s">
        <v>8648</v>
      </c>
      <c r="D811" s="222" t="s">
        <v>278</v>
      </c>
      <c r="E811" s="222" t="s">
        <v>5490</v>
      </c>
      <c r="F811" s="222">
        <v>80</v>
      </c>
      <c r="G811" s="222" t="s">
        <v>5516</v>
      </c>
      <c r="H811" s="222">
        <v>100</v>
      </c>
      <c r="I811" s="222" t="s">
        <v>5492</v>
      </c>
      <c r="J811" s="222">
        <v>10</v>
      </c>
      <c r="K811" s="222">
        <v>6</v>
      </c>
      <c r="L811" s="222">
        <v>3</v>
      </c>
      <c r="M811" s="222">
        <v>0</v>
      </c>
      <c r="N811" s="223" t="s">
        <v>8649</v>
      </c>
      <c r="O811" s="222" t="s">
        <v>5687</v>
      </c>
    </row>
    <row r="812" customHeight="1" spans="1:15">
      <c r="A812" s="665" t="s">
        <v>8650</v>
      </c>
      <c r="B812" s="220" t="s">
        <v>8651</v>
      </c>
      <c r="C812" s="220" t="s">
        <v>8652</v>
      </c>
      <c r="D812" s="220" t="s">
        <v>284</v>
      </c>
      <c r="E812" s="220" t="s">
        <v>5490</v>
      </c>
      <c r="F812" s="220">
        <v>75</v>
      </c>
      <c r="G812" s="220" t="s">
        <v>5525</v>
      </c>
      <c r="H812" s="220">
        <v>100</v>
      </c>
      <c r="I812" s="220" t="s">
        <v>5492</v>
      </c>
      <c r="J812" s="220">
        <v>15</v>
      </c>
      <c r="K812" s="220">
        <v>6</v>
      </c>
      <c r="L812" s="220" t="s">
        <v>5493</v>
      </c>
      <c r="M812" s="220">
        <v>0</v>
      </c>
      <c r="N812" s="221" t="s">
        <v>8653</v>
      </c>
      <c r="O812" s="230" t="s">
        <v>5632</v>
      </c>
    </row>
    <row r="813" customHeight="1" spans="1:15">
      <c r="A813" s="664" t="s">
        <v>8654</v>
      </c>
      <c r="B813" s="222" t="s">
        <v>8655</v>
      </c>
      <c r="C813" s="222" t="s">
        <v>8656</v>
      </c>
      <c r="D813" s="222" t="s">
        <v>284</v>
      </c>
      <c r="E813" s="222" t="s">
        <v>5556</v>
      </c>
      <c r="F813" s="222">
        <v>90</v>
      </c>
      <c r="G813" s="222" t="s">
        <v>5590</v>
      </c>
      <c r="H813" s="222">
        <v>95</v>
      </c>
      <c r="I813" s="222" t="s">
        <v>5568</v>
      </c>
      <c r="J813" s="222">
        <v>10</v>
      </c>
      <c r="K813" s="222">
        <v>7</v>
      </c>
      <c r="L813" s="222">
        <v>3</v>
      </c>
      <c r="M813" s="222">
        <v>0</v>
      </c>
      <c r="N813" s="223" t="s">
        <v>8657</v>
      </c>
      <c r="O813" s="222" t="s">
        <v>5687</v>
      </c>
    </row>
    <row r="814" customHeight="1" spans="1:15">
      <c r="A814" s="665" t="s">
        <v>8658</v>
      </c>
      <c r="B814" s="220" t="s">
        <v>8659</v>
      </c>
      <c r="C814" s="220" t="s">
        <v>8660</v>
      </c>
      <c r="D814" s="220" t="s">
        <v>277</v>
      </c>
      <c r="E814" s="220" t="s">
        <v>199</v>
      </c>
      <c r="F814" s="220" t="s">
        <v>5561</v>
      </c>
      <c r="G814" s="220" t="s">
        <v>5491</v>
      </c>
      <c r="H814" s="220" t="s">
        <v>5561</v>
      </c>
      <c r="I814" s="220" t="s">
        <v>5561</v>
      </c>
      <c r="J814" s="220">
        <v>10</v>
      </c>
      <c r="K814" s="220">
        <v>5</v>
      </c>
      <c r="L814" s="220" t="s">
        <v>5562</v>
      </c>
      <c r="M814" s="220">
        <v>0</v>
      </c>
      <c r="N814" s="221" t="s">
        <v>8661</v>
      </c>
      <c r="O814" s="220" t="s">
        <v>5960</v>
      </c>
    </row>
    <row r="815" customHeight="1" spans="1:15">
      <c r="A815" s="664" t="s">
        <v>8662</v>
      </c>
      <c r="B815" s="222" t="s">
        <v>8663</v>
      </c>
      <c r="C815" s="222" t="s">
        <v>8664</v>
      </c>
      <c r="D815" s="222" t="s">
        <v>283</v>
      </c>
      <c r="E815" s="222" t="s">
        <v>199</v>
      </c>
      <c r="F815" s="222" t="s">
        <v>5561</v>
      </c>
      <c r="G815" s="222" t="s">
        <v>5561</v>
      </c>
      <c r="H815" s="222">
        <v>100</v>
      </c>
      <c r="I815" s="222" t="s">
        <v>5492</v>
      </c>
      <c r="J815" s="222">
        <v>10</v>
      </c>
      <c r="K815" s="222">
        <v>6</v>
      </c>
      <c r="L815" s="222" t="s">
        <v>5562</v>
      </c>
      <c r="M815" s="222">
        <v>4</v>
      </c>
      <c r="N815" s="223" t="s">
        <v>8665</v>
      </c>
      <c r="O815" s="222" t="s">
        <v>6285</v>
      </c>
    </row>
    <row r="816" customHeight="1" spans="1:15">
      <c r="A816" s="665" t="s">
        <v>8666</v>
      </c>
      <c r="B816" s="220" t="s">
        <v>8667</v>
      </c>
      <c r="C816" s="220" t="s">
        <v>8668</v>
      </c>
      <c r="D816" s="220" t="s">
        <v>283</v>
      </c>
      <c r="E816" s="220" t="s">
        <v>5490</v>
      </c>
      <c r="F816" s="220">
        <v>80</v>
      </c>
      <c r="G816" s="220" t="s">
        <v>5516</v>
      </c>
      <c r="H816" s="220" t="s">
        <v>5561</v>
      </c>
      <c r="I816" s="220" t="s">
        <v>258</v>
      </c>
      <c r="J816" s="220">
        <v>10</v>
      </c>
      <c r="K816" s="220">
        <v>6</v>
      </c>
      <c r="L816" s="220" t="s">
        <v>5493</v>
      </c>
      <c r="M816" s="220">
        <v>0</v>
      </c>
      <c r="N816" s="221" t="s">
        <v>8669</v>
      </c>
      <c r="O816" s="220" t="s">
        <v>5495</v>
      </c>
    </row>
    <row r="817" customHeight="1" spans="1:15">
      <c r="A817" s="664" t="s">
        <v>8670</v>
      </c>
      <c r="B817" s="222" t="s">
        <v>8671</v>
      </c>
      <c r="C817" s="222" t="s">
        <v>8672</v>
      </c>
      <c r="D817" s="222" t="s">
        <v>263</v>
      </c>
      <c r="E817" s="222" t="s">
        <v>5490</v>
      </c>
      <c r="F817" s="222">
        <v>150</v>
      </c>
      <c r="G817" s="222" t="s">
        <v>5783</v>
      </c>
      <c r="H817" s="222">
        <v>100</v>
      </c>
      <c r="I817" s="222" t="s">
        <v>5492</v>
      </c>
      <c r="J817" s="222">
        <v>5</v>
      </c>
      <c r="K817" s="222">
        <v>8</v>
      </c>
      <c r="L817" s="222" t="s">
        <v>5493</v>
      </c>
      <c r="M817" s="222">
        <v>0</v>
      </c>
      <c r="N817" s="223" t="s">
        <v>8673</v>
      </c>
      <c r="O817" s="222"/>
    </row>
    <row r="818" customHeight="1" spans="1:15">
      <c r="A818" s="665" t="s">
        <v>8674</v>
      </c>
      <c r="B818" s="220" t="s">
        <v>8675</v>
      </c>
      <c r="C818" s="220" t="s">
        <v>8676</v>
      </c>
      <c r="D818" s="220" t="s">
        <v>282</v>
      </c>
      <c r="E818" s="220" t="s">
        <v>5556</v>
      </c>
      <c r="F818" s="220">
        <v>160</v>
      </c>
      <c r="G818" s="220" t="s">
        <v>8339</v>
      </c>
      <c r="H818" s="220">
        <v>90</v>
      </c>
      <c r="I818" s="220" t="s">
        <v>5665</v>
      </c>
      <c r="J818" s="220">
        <v>5</v>
      </c>
      <c r="K818" s="220">
        <v>8</v>
      </c>
      <c r="L818" s="220">
        <v>7</v>
      </c>
      <c r="M818" s="220">
        <v>0</v>
      </c>
      <c r="N818" s="221" t="s">
        <v>8677</v>
      </c>
      <c r="O818" s="220"/>
    </row>
    <row r="819" customHeight="1" spans="1:15">
      <c r="A819" s="664" t="s">
        <v>4621</v>
      </c>
      <c r="B819" s="222" t="s">
        <v>8678</v>
      </c>
      <c r="C819" s="222" t="s">
        <v>8679</v>
      </c>
      <c r="D819" s="222" t="s">
        <v>270</v>
      </c>
      <c r="E819" s="222" t="s">
        <v>5556</v>
      </c>
      <c r="F819" s="222">
        <v>140</v>
      </c>
      <c r="G819" s="222" t="s">
        <v>6122</v>
      </c>
      <c r="H819" s="222">
        <v>95</v>
      </c>
      <c r="I819" s="222" t="s">
        <v>5568</v>
      </c>
      <c r="J819" s="222">
        <v>5</v>
      </c>
      <c r="K819" s="222">
        <v>7</v>
      </c>
      <c r="L819" s="222">
        <v>8</v>
      </c>
      <c r="M819" s="222">
        <v>0</v>
      </c>
      <c r="N819" s="223" t="s">
        <v>8680</v>
      </c>
      <c r="O819" s="222" t="s">
        <v>8033</v>
      </c>
    </row>
    <row r="820" customHeight="1" spans="1:15">
      <c r="A820" s="665" t="s">
        <v>8681</v>
      </c>
      <c r="B820" s="220" t="s">
        <v>8682</v>
      </c>
      <c r="C820" s="220" t="s">
        <v>8683</v>
      </c>
      <c r="D820" s="220" t="s">
        <v>276</v>
      </c>
      <c r="E820" s="220" t="s">
        <v>8684</v>
      </c>
      <c r="F820" s="220" t="s">
        <v>5561</v>
      </c>
      <c r="G820" s="220" t="s">
        <v>5561</v>
      </c>
      <c r="H820" s="220" t="s">
        <v>5561</v>
      </c>
      <c r="I820" s="220" t="s">
        <v>5561</v>
      </c>
      <c r="J820" s="220" t="s">
        <v>5561</v>
      </c>
      <c r="K820" s="220"/>
      <c r="L820" s="220">
        <v>10</v>
      </c>
      <c r="M820" s="220">
        <v>0</v>
      </c>
      <c r="N820" s="221" t="s">
        <v>8685</v>
      </c>
      <c r="O820" s="220"/>
    </row>
    <row r="821" customHeight="1" spans="1:15">
      <c r="A821" s="665" t="s">
        <v>8686</v>
      </c>
      <c r="B821" s="220"/>
      <c r="C821" s="220" t="s">
        <v>8687</v>
      </c>
      <c r="D821" s="220" t="s">
        <v>276</v>
      </c>
      <c r="E821" s="220" t="s">
        <v>8684</v>
      </c>
      <c r="F821" s="220" t="s">
        <v>5561</v>
      </c>
      <c r="G821" s="220" t="s">
        <v>5561</v>
      </c>
      <c r="H821" s="220" t="s">
        <v>5561</v>
      </c>
      <c r="I821" s="220" t="s">
        <v>5561</v>
      </c>
      <c r="J821" s="220" t="s">
        <v>5561</v>
      </c>
      <c r="K821" s="220"/>
      <c r="L821" s="220">
        <v>10</v>
      </c>
      <c r="M821" s="220">
        <v>0</v>
      </c>
      <c r="N821" s="221" t="s">
        <v>8685</v>
      </c>
      <c r="O821" s="220"/>
    </row>
    <row r="822" customHeight="1" spans="1:15">
      <c r="A822" s="664" t="s">
        <v>8688</v>
      </c>
      <c r="B822" s="222" t="s">
        <v>8689</v>
      </c>
      <c r="C822" s="222" t="s">
        <v>8690</v>
      </c>
      <c r="D822" s="222" t="s">
        <v>268</v>
      </c>
      <c r="E822" s="222" t="s">
        <v>8684</v>
      </c>
      <c r="F822" s="222" t="s">
        <v>5561</v>
      </c>
      <c r="G822" s="222" t="s">
        <v>5561</v>
      </c>
      <c r="H822" s="222" t="s">
        <v>5561</v>
      </c>
      <c r="I822" s="222" t="s">
        <v>5561</v>
      </c>
      <c r="J822" s="222" t="s">
        <v>5561</v>
      </c>
      <c r="K822" s="222"/>
      <c r="L822" s="222">
        <v>10</v>
      </c>
      <c r="M822" s="222">
        <v>0</v>
      </c>
      <c r="N822" s="223" t="s">
        <v>8691</v>
      </c>
      <c r="O822" s="222"/>
    </row>
    <row r="823" customHeight="1" spans="1:15">
      <c r="A823" s="665" t="s">
        <v>8692</v>
      </c>
      <c r="B823" s="220" t="s">
        <v>8693</v>
      </c>
      <c r="C823" s="220" t="s">
        <v>8694</v>
      </c>
      <c r="D823" s="220" t="s">
        <v>279</v>
      </c>
      <c r="E823" s="220" t="s">
        <v>8684</v>
      </c>
      <c r="F823" s="220" t="s">
        <v>5561</v>
      </c>
      <c r="G823" s="220" t="s">
        <v>5561</v>
      </c>
      <c r="H823" s="220" t="s">
        <v>5561</v>
      </c>
      <c r="I823" s="220" t="s">
        <v>5561</v>
      </c>
      <c r="J823" s="220" t="s">
        <v>5561</v>
      </c>
      <c r="K823" s="220"/>
      <c r="L823" s="220">
        <v>10</v>
      </c>
      <c r="M823" s="220">
        <v>0</v>
      </c>
      <c r="N823" s="221" t="s">
        <v>8695</v>
      </c>
      <c r="O823" s="220"/>
    </row>
    <row r="824" customHeight="1" spans="1:15">
      <c r="A824" s="664" t="s">
        <v>8696</v>
      </c>
      <c r="B824" s="222" t="s">
        <v>8697</v>
      </c>
      <c r="C824" s="222" t="s">
        <v>8698</v>
      </c>
      <c r="D824" s="222" t="s">
        <v>262</v>
      </c>
      <c r="E824" s="222" t="s">
        <v>8684</v>
      </c>
      <c r="F824" s="222" t="s">
        <v>5561</v>
      </c>
      <c r="G824" s="222" t="s">
        <v>5561</v>
      </c>
      <c r="H824" s="222" t="s">
        <v>5561</v>
      </c>
      <c r="I824" s="222" t="s">
        <v>5561</v>
      </c>
      <c r="J824" s="222" t="s">
        <v>5561</v>
      </c>
      <c r="K824" s="222"/>
      <c r="L824" s="222">
        <v>10</v>
      </c>
      <c r="M824" s="222">
        <v>0</v>
      </c>
      <c r="N824" s="223" t="s">
        <v>8699</v>
      </c>
      <c r="O824" s="222"/>
    </row>
    <row r="825" customHeight="1" spans="1:15">
      <c r="A825" s="665" t="s">
        <v>8700</v>
      </c>
      <c r="B825" s="220" t="s">
        <v>8701</v>
      </c>
      <c r="C825" s="220" t="s">
        <v>8702</v>
      </c>
      <c r="D825" s="220" t="s">
        <v>263</v>
      </c>
      <c r="E825" s="220" t="s">
        <v>8684</v>
      </c>
      <c r="F825" s="220" t="s">
        <v>5561</v>
      </c>
      <c r="G825" s="220" t="s">
        <v>5561</v>
      </c>
      <c r="H825" s="220" t="s">
        <v>5561</v>
      </c>
      <c r="I825" s="220" t="s">
        <v>5561</v>
      </c>
      <c r="J825" s="220" t="s">
        <v>5561</v>
      </c>
      <c r="K825" s="220"/>
      <c r="L825" s="220">
        <v>10</v>
      </c>
      <c r="M825" s="220">
        <v>0</v>
      </c>
      <c r="N825" s="221" t="s">
        <v>8703</v>
      </c>
      <c r="O825" s="220"/>
    </row>
    <row r="826" customHeight="1" spans="1:15">
      <c r="A826" s="664" t="s">
        <v>8704</v>
      </c>
      <c r="B826" s="222" t="s">
        <v>8705</v>
      </c>
      <c r="C826" s="222" t="s">
        <v>8706</v>
      </c>
      <c r="D826" s="222" t="s">
        <v>269</v>
      </c>
      <c r="E826" s="222" t="s">
        <v>8684</v>
      </c>
      <c r="F826" s="222" t="s">
        <v>5561</v>
      </c>
      <c r="G826" s="222" t="s">
        <v>5561</v>
      </c>
      <c r="H826" s="222" t="s">
        <v>5561</v>
      </c>
      <c r="I826" s="222" t="s">
        <v>5561</v>
      </c>
      <c r="J826" s="222" t="s">
        <v>5561</v>
      </c>
      <c r="K826" s="222"/>
      <c r="L826" s="222">
        <v>10</v>
      </c>
      <c r="M826" s="222">
        <v>0</v>
      </c>
      <c r="N826" s="223" t="s">
        <v>8707</v>
      </c>
      <c r="O826" s="222"/>
    </row>
    <row r="827" customHeight="1" spans="1:15">
      <c r="A827" s="665" t="s">
        <v>8708</v>
      </c>
      <c r="B827" s="220" t="s">
        <v>8709</v>
      </c>
      <c r="C827" s="220" t="s">
        <v>8710</v>
      </c>
      <c r="D827" s="220" t="s">
        <v>281</v>
      </c>
      <c r="E827" s="220" t="s">
        <v>8684</v>
      </c>
      <c r="F827" s="220" t="s">
        <v>5561</v>
      </c>
      <c r="G827" s="220" t="s">
        <v>5561</v>
      </c>
      <c r="H827" s="220" t="s">
        <v>5561</v>
      </c>
      <c r="I827" s="220" t="s">
        <v>5561</v>
      </c>
      <c r="J827" s="220" t="s">
        <v>5561</v>
      </c>
      <c r="K827" s="220"/>
      <c r="L827" s="220">
        <v>10</v>
      </c>
      <c r="M827" s="220">
        <v>0</v>
      </c>
      <c r="N827" s="221" t="s">
        <v>8711</v>
      </c>
      <c r="O827" s="220"/>
    </row>
    <row r="828" customHeight="1" spans="1:15">
      <c r="A828" s="664" t="s">
        <v>8712</v>
      </c>
      <c r="B828" s="222" t="s">
        <v>8713</v>
      </c>
      <c r="C828" s="222" t="s">
        <v>8714</v>
      </c>
      <c r="D828" s="222" t="s">
        <v>262</v>
      </c>
      <c r="E828" s="222" t="s">
        <v>8684</v>
      </c>
      <c r="F828" s="222" t="s">
        <v>5561</v>
      </c>
      <c r="G828" s="222" t="s">
        <v>5561</v>
      </c>
      <c r="H828" s="222" t="s">
        <v>5561</v>
      </c>
      <c r="I828" s="222" t="s">
        <v>5561</v>
      </c>
      <c r="J828" s="222" t="s">
        <v>5561</v>
      </c>
      <c r="K828" s="222"/>
      <c r="L828" s="222">
        <v>10</v>
      </c>
      <c r="M828" s="222">
        <v>0</v>
      </c>
      <c r="N828" s="223" t="s">
        <v>8715</v>
      </c>
      <c r="O828" s="222"/>
    </row>
    <row r="829" customHeight="1" spans="1:15">
      <c r="A829" s="667" t="s">
        <v>8716</v>
      </c>
      <c r="B829" s="220" t="s">
        <v>8717</v>
      </c>
      <c r="C829" s="220" t="s">
        <v>8718</v>
      </c>
      <c r="D829" s="220" t="s">
        <v>262</v>
      </c>
      <c r="E829" s="220" t="s">
        <v>8684</v>
      </c>
      <c r="F829" s="220" t="s">
        <v>5561</v>
      </c>
      <c r="G829" s="220" t="s">
        <v>5561</v>
      </c>
      <c r="H829" s="220" t="s">
        <v>5561</v>
      </c>
      <c r="I829" s="220" t="s">
        <v>5561</v>
      </c>
      <c r="J829" s="220" t="s">
        <v>5561</v>
      </c>
      <c r="K829" s="220"/>
      <c r="L829" s="220">
        <v>10</v>
      </c>
      <c r="M829" s="220">
        <v>0</v>
      </c>
      <c r="N829" s="221" t="s">
        <v>8719</v>
      </c>
      <c r="O829" s="220"/>
    </row>
    <row r="830" customHeight="1" spans="1:15">
      <c r="A830" s="664" t="s">
        <v>8720</v>
      </c>
      <c r="B830" s="222" t="s">
        <v>8721</v>
      </c>
      <c r="C830" s="222" t="s">
        <v>8722</v>
      </c>
      <c r="D830" s="222" t="s">
        <v>265</v>
      </c>
      <c r="E830" s="222" t="s">
        <v>8684</v>
      </c>
      <c r="F830" s="222" t="s">
        <v>5561</v>
      </c>
      <c r="G830" s="222" t="s">
        <v>5561</v>
      </c>
      <c r="H830" s="222" t="s">
        <v>5561</v>
      </c>
      <c r="I830" s="222" t="s">
        <v>5561</v>
      </c>
      <c r="J830" s="222" t="s">
        <v>5561</v>
      </c>
      <c r="K830" s="222"/>
      <c r="L830" s="222">
        <v>10</v>
      </c>
      <c r="M830" s="222">
        <v>0</v>
      </c>
      <c r="N830" s="223" t="s">
        <v>8723</v>
      </c>
      <c r="O830" s="222"/>
    </row>
    <row r="831" customHeight="1" spans="1:15">
      <c r="A831" s="665" t="s">
        <v>8724</v>
      </c>
      <c r="B831" s="220" t="s">
        <v>8725</v>
      </c>
      <c r="C831" s="220" t="s">
        <v>8726</v>
      </c>
      <c r="D831" s="220" t="s">
        <v>277</v>
      </c>
      <c r="E831" s="220" t="s">
        <v>8684</v>
      </c>
      <c r="F831" s="220" t="s">
        <v>5561</v>
      </c>
      <c r="G831" s="220" t="s">
        <v>5561</v>
      </c>
      <c r="H831" s="220" t="s">
        <v>5561</v>
      </c>
      <c r="I831" s="220" t="s">
        <v>5561</v>
      </c>
      <c r="J831" s="220" t="s">
        <v>5561</v>
      </c>
      <c r="K831" s="220"/>
      <c r="L831" s="220">
        <v>10</v>
      </c>
      <c r="M831" s="220">
        <v>0</v>
      </c>
      <c r="N831" s="221" t="s">
        <v>8727</v>
      </c>
      <c r="O831" s="220"/>
    </row>
    <row r="832" customHeight="1" spans="1:15">
      <c r="A832" s="664" t="s">
        <v>8728</v>
      </c>
      <c r="B832" s="222" t="s">
        <v>8729</v>
      </c>
      <c r="C832" s="222" t="s">
        <v>8730</v>
      </c>
      <c r="D832" s="222" t="s">
        <v>264</v>
      </c>
      <c r="E832" s="222" t="s">
        <v>8684</v>
      </c>
      <c r="F832" s="222" t="s">
        <v>5561</v>
      </c>
      <c r="G832" s="222" t="s">
        <v>5561</v>
      </c>
      <c r="H832" s="222" t="s">
        <v>5561</v>
      </c>
      <c r="I832" s="222" t="s">
        <v>5561</v>
      </c>
      <c r="J832" s="222" t="s">
        <v>5561</v>
      </c>
      <c r="K832" s="222"/>
      <c r="L832" s="222">
        <v>10</v>
      </c>
      <c r="M832" s="222">
        <v>0</v>
      </c>
      <c r="N832" s="223" t="s">
        <v>8731</v>
      </c>
      <c r="O832" s="222"/>
    </row>
    <row r="833" customHeight="1" spans="1:15">
      <c r="A833" s="665" t="s">
        <v>8732</v>
      </c>
      <c r="B833" s="220" t="s">
        <v>8733</v>
      </c>
      <c r="C833" s="220" t="s">
        <v>8734</v>
      </c>
      <c r="D833" s="220" t="s">
        <v>279</v>
      </c>
      <c r="E833" s="220" t="s">
        <v>8684</v>
      </c>
      <c r="F833" s="220" t="s">
        <v>5561</v>
      </c>
      <c r="G833" s="220" t="s">
        <v>5561</v>
      </c>
      <c r="H833" s="220" t="s">
        <v>5561</v>
      </c>
      <c r="I833" s="220" t="s">
        <v>5561</v>
      </c>
      <c r="J833" s="220" t="s">
        <v>5561</v>
      </c>
      <c r="K833" s="220"/>
      <c r="L833" s="220">
        <v>10</v>
      </c>
      <c r="M833" s="220">
        <v>0</v>
      </c>
      <c r="N833" s="221" t="s">
        <v>8735</v>
      </c>
      <c r="O833" s="220"/>
    </row>
    <row r="834" customHeight="1" spans="1:15">
      <c r="A834" s="664" t="s">
        <v>8736</v>
      </c>
      <c r="B834" s="222" t="s">
        <v>8737</v>
      </c>
      <c r="C834" s="222" t="s">
        <v>8738</v>
      </c>
      <c r="D834" s="222" t="s">
        <v>284</v>
      </c>
      <c r="E834" s="222" t="s">
        <v>8684</v>
      </c>
      <c r="F834" s="222" t="s">
        <v>5561</v>
      </c>
      <c r="G834" s="222" t="s">
        <v>5561</v>
      </c>
      <c r="H834" s="222" t="s">
        <v>5561</v>
      </c>
      <c r="I834" s="222" t="s">
        <v>5561</v>
      </c>
      <c r="J834" s="222" t="s">
        <v>5561</v>
      </c>
      <c r="K834" s="222"/>
      <c r="L834" s="222">
        <v>10</v>
      </c>
      <c r="M834" s="222">
        <v>0</v>
      </c>
      <c r="N834" s="223" t="s">
        <v>8739</v>
      </c>
      <c r="O834" s="222" t="s">
        <v>5960</v>
      </c>
    </row>
    <row r="835" customHeight="1" spans="1:15">
      <c r="A835" s="665" t="s">
        <v>8740</v>
      </c>
      <c r="B835" s="220" t="s">
        <v>8741</v>
      </c>
      <c r="C835" s="220" t="s">
        <v>8742</v>
      </c>
      <c r="D835" s="220" t="s">
        <v>282</v>
      </c>
      <c r="E835" s="220" t="s">
        <v>8684</v>
      </c>
      <c r="F835" s="220" t="s">
        <v>5561</v>
      </c>
      <c r="G835" s="220" t="s">
        <v>5561</v>
      </c>
      <c r="H835" s="220" t="s">
        <v>5561</v>
      </c>
      <c r="I835" s="220" t="s">
        <v>5561</v>
      </c>
      <c r="J835" s="220" t="s">
        <v>5561</v>
      </c>
      <c r="K835" s="220"/>
      <c r="L835" s="220">
        <v>10</v>
      </c>
      <c r="M835" s="220">
        <v>0</v>
      </c>
      <c r="N835" s="221" t="s">
        <v>8743</v>
      </c>
      <c r="O835" s="220"/>
    </row>
    <row r="836" customHeight="1" spans="1:15">
      <c r="A836" s="664" t="s">
        <v>8744</v>
      </c>
      <c r="B836" s="222" t="s">
        <v>8745</v>
      </c>
      <c r="C836" s="222" t="s">
        <v>8746</v>
      </c>
      <c r="D836" s="222" t="s">
        <v>280</v>
      </c>
      <c r="E836" s="222" t="s">
        <v>8684</v>
      </c>
      <c r="F836" s="222" t="s">
        <v>5561</v>
      </c>
      <c r="G836" s="222" t="s">
        <v>5561</v>
      </c>
      <c r="H836" s="222" t="s">
        <v>5561</v>
      </c>
      <c r="I836" s="222" t="s">
        <v>5561</v>
      </c>
      <c r="J836" s="222" t="s">
        <v>5561</v>
      </c>
      <c r="K836" s="222"/>
      <c r="L836" s="222">
        <v>10</v>
      </c>
      <c r="M836" s="222">
        <v>0</v>
      </c>
      <c r="N836" s="223" t="s">
        <v>8747</v>
      </c>
      <c r="O836" s="222"/>
    </row>
    <row r="837" customHeight="1" spans="1:15">
      <c r="A837" s="665" t="s">
        <v>8748</v>
      </c>
      <c r="B837" s="220" t="s">
        <v>8749</v>
      </c>
      <c r="C837" s="220" t="s">
        <v>8750</v>
      </c>
      <c r="D837" s="220" t="s">
        <v>267</v>
      </c>
      <c r="E837" s="220" t="s">
        <v>8684</v>
      </c>
      <c r="F837" s="220" t="s">
        <v>5561</v>
      </c>
      <c r="G837" s="220" t="s">
        <v>5561</v>
      </c>
      <c r="H837" s="220" t="s">
        <v>5561</v>
      </c>
      <c r="I837" s="220" t="s">
        <v>5561</v>
      </c>
      <c r="J837" s="220" t="s">
        <v>5561</v>
      </c>
      <c r="K837" s="220"/>
      <c r="L837" s="220">
        <v>10</v>
      </c>
      <c r="M837" s="220">
        <v>0</v>
      </c>
      <c r="N837" s="221" t="s">
        <v>8751</v>
      </c>
      <c r="O837" s="220"/>
    </row>
    <row r="838" customHeight="1" spans="1:15">
      <c r="A838" s="664" t="s">
        <v>8752</v>
      </c>
      <c r="B838" s="222" t="s">
        <v>8753</v>
      </c>
      <c r="C838" s="222" t="s">
        <v>8754</v>
      </c>
      <c r="D838" s="222" t="s">
        <v>266</v>
      </c>
      <c r="E838" s="222" t="s">
        <v>8684</v>
      </c>
      <c r="F838" s="222" t="s">
        <v>5561</v>
      </c>
      <c r="G838" s="222" t="s">
        <v>5561</v>
      </c>
      <c r="H838" s="222" t="s">
        <v>5561</v>
      </c>
      <c r="I838" s="222" t="s">
        <v>5561</v>
      </c>
      <c r="J838" s="222" t="s">
        <v>5561</v>
      </c>
      <c r="K838" s="222"/>
      <c r="L838" s="222">
        <v>10</v>
      </c>
      <c r="M838" s="222">
        <v>0</v>
      </c>
      <c r="N838" s="223" t="s">
        <v>8755</v>
      </c>
      <c r="O838" s="222"/>
    </row>
    <row r="839" customHeight="1" spans="1:15">
      <c r="A839" s="665" t="s">
        <v>8756</v>
      </c>
      <c r="B839" s="220" t="s">
        <v>8757</v>
      </c>
      <c r="C839" s="220" t="s">
        <v>8758</v>
      </c>
      <c r="D839" s="220" t="s">
        <v>283</v>
      </c>
      <c r="E839" s="220" t="s">
        <v>8684</v>
      </c>
      <c r="F839" s="220" t="s">
        <v>5561</v>
      </c>
      <c r="G839" s="220" t="s">
        <v>5561</v>
      </c>
      <c r="H839" s="220" t="s">
        <v>5561</v>
      </c>
      <c r="I839" s="220" t="s">
        <v>5561</v>
      </c>
      <c r="J839" s="220" t="s">
        <v>5561</v>
      </c>
      <c r="K839" s="220"/>
      <c r="L839" s="220">
        <v>10</v>
      </c>
      <c r="M839" s="220">
        <v>0</v>
      </c>
      <c r="N839" s="221" t="s">
        <v>8759</v>
      </c>
      <c r="O839" s="220"/>
    </row>
    <row r="840" customHeight="1" spans="1:15">
      <c r="A840" s="664" t="s">
        <v>8760</v>
      </c>
      <c r="B840" s="222" t="s">
        <v>8761</v>
      </c>
      <c r="C840" s="222" t="s">
        <v>8762</v>
      </c>
      <c r="D840" s="222" t="s">
        <v>278</v>
      </c>
      <c r="E840" s="222" t="s">
        <v>8684</v>
      </c>
      <c r="F840" s="222" t="s">
        <v>5561</v>
      </c>
      <c r="G840" s="222" t="s">
        <v>5561</v>
      </c>
      <c r="H840" s="222" t="s">
        <v>5561</v>
      </c>
      <c r="I840" s="222" t="s">
        <v>5561</v>
      </c>
      <c r="J840" s="222" t="s">
        <v>5561</v>
      </c>
      <c r="K840" s="222"/>
      <c r="L840" s="222">
        <v>10</v>
      </c>
      <c r="M840" s="222">
        <v>0</v>
      </c>
      <c r="N840" s="223" t="s">
        <v>8763</v>
      </c>
      <c r="O840" s="222"/>
    </row>
    <row r="841" customHeight="1" spans="1:15">
      <c r="A841" s="665" t="s">
        <v>8760</v>
      </c>
      <c r="B841" s="220" t="s">
        <v>8764</v>
      </c>
      <c r="C841" s="220" t="s">
        <v>8765</v>
      </c>
      <c r="D841" s="220" t="s">
        <v>278</v>
      </c>
      <c r="E841" s="220" t="s">
        <v>8684</v>
      </c>
      <c r="F841" s="220" t="s">
        <v>5561</v>
      </c>
      <c r="G841" s="220" t="s">
        <v>5561</v>
      </c>
      <c r="H841" s="220" t="s">
        <v>5561</v>
      </c>
      <c r="I841" s="220" t="s">
        <v>5561</v>
      </c>
      <c r="J841" s="220" t="s">
        <v>5561</v>
      </c>
      <c r="K841" s="220"/>
      <c r="L841" s="220">
        <v>10</v>
      </c>
      <c r="M841" s="220">
        <v>0</v>
      </c>
      <c r="N841" s="221" t="s">
        <v>8766</v>
      </c>
      <c r="O841" s="220"/>
    </row>
    <row r="842" customHeight="1" spans="1:15">
      <c r="A842" s="664" t="s">
        <v>8767</v>
      </c>
      <c r="B842" s="222" t="s">
        <v>8768</v>
      </c>
      <c r="C842" s="222" t="s">
        <v>8769</v>
      </c>
      <c r="D842" s="222" t="s">
        <v>284</v>
      </c>
      <c r="E842" s="222" t="s">
        <v>8684</v>
      </c>
      <c r="F842" s="222" t="s">
        <v>5561</v>
      </c>
      <c r="G842" s="222" t="s">
        <v>5561</v>
      </c>
      <c r="H842" s="222" t="s">
        <v>5561</v>
      </c>
      <c r="I842" s="222" t="s">
        <v>5561</v>
      </c>
      <c r="J842" s="222" t="s">
        <v>5561</v>
      </c>
      <c r="K842" s="222"/>
      <c r="L842" s="222">
        <v>10</v>
      </c>
      <c r="M842" s="222">
        <v>0</v>
      </c>
      <c r="N842" s="223" t="s">
        <v>8770</v>
      </c>
      <c r="O842" s="222"/>
    </row>
    <row r="843" customHeight="1" spans="1:15">
      <c r="A843" s="665" t="s">
        <v>8771</v>
      </c>
      <c r="B843" s="220" t="s">
        <v>8772</v>
      </c>
      <c r="C843" s="220" t="s">
        <v>8773</v>
      </c>
      <c r="D843" s="220" t="s">
        <v>270</v>
      </c>
      <c r="E843" s="220" t="s">
        <v>8684</v>
      </c>
      <c r="F843" s="220" t="s">
        <v>5561</v>
      </c>
      <c r="G843" s="220" t="s">
        <v>5561</v>
      </c>
      <c r="H843" s="220" t="s">
        <v>5561</v>
      </c>
      <c r="I843" s="220" t="s">
        <v>5561</v>
      </c>
      <c r="J843" s="220" t="s">
        <v>5561</v>
      </c>
      <c r="K843" s="220"/>
      <c r="L843" s="220">
        <v>10</v>
      </c>
      <c r="M843" s="220">
        <v>0</v>
      </c>
      <c r="N843" s="221" t="s">
        <v>8774</v>
      </c>
      <c r="O843" s="220"/>
    </row>
    <row r="844" customHeight="1" spans="1:15">
      <c r="A844" s="664" t="s">
        <v>8775</v>
      </c>
      <c r="B844" s="222" t="s">
        <v>8776</v>
      </c>
      <c r="C844" s="222" t="s">
        <v>8777</v>
      </c>
      <c r="D844" s="222" t="s">
        <v>270</v>
      </c>
      <c r="E844" s="222" t="s">
        <v>8684</v>
      </c>
      <c r="F844" s="222" t="s">
        <v>5561</v>
      </c>
      <c r="G844" s="222" t="s">
        <v>5561</v>
      </c>
      <c r="H844" s="222" t="s">
        <v>5561</v>
      </c>
      <c r="I844" s="222" t="s">
        <v>5561</v>
      </c>
      <c r="J844" s="222" t="s">
        <v>5561</v>
      </c>
      <c r="K844" s="222"/>
      <c r="L844" s="222">
        <v>10</v>
      </c>
      <c r="M844" s="222">
        <v>0</v>
      </c>
      <c r="N844" s="223" t="s">
        <v>8778</v>
      </c>
      <c r="O844" s="222"/>
    </row>
    <row r="845" customHeight="1" spans="1:15">
      <c r="A845" s="665" t="s">
        <v>8779</v>
      </c>
      <c r="B845" s="220" t="s">
        <v>8780</v>
      </c>
      <c r="C845" s="220" t="s">
        <v>8781</v>
      </c>
      <c r="D845" s="220" t="s">
        <v>277</v>
      </c>
      <c r="E845" s="220" t="s">
        <v>8684</v>
      </c>
      <c r="F845" s="220" t="s">
        <v>5561</v>
      </c>
      <c r="G845" s="220" t="s">
        <v>5561</v>
      </c>
      <c r="H845" s="220" t="s">
        <v>5561</v>
      </c>
      <c r="I845" s="220" t="s">
        <v>5561</v>
      </c>
      <c r="J845" s="220" t="s">
        <v>5561</v>
      </c>
      <c r="K845" s="220"/>
      <c r="L845" s="220">
        <v>10</v>
      </c>
      <c r="M845" s="220">
        <v>0</v>
      </c>
      <c r="N845" s="221" t="s">
        <v>8782</v>
      </c>
      <c r="O845" s="220"/>
    </row>
    <row r="846" customHeight="1" spans="1:15">
      <c r="A846" s="664" t="s">
        <v>8783</v>
      </c>
      <c r="B846" s="222" t="s">
        <v>8784</v>
      </c>
      <c r="C846" s="222" t="s">
        <v>8785</v>
      </c>
      <c r="D846" s="222" t="s">
        <v>276</v>
      </c>
      <c r="E846" s="222" t="s">
        <v>8684</v>
      </c>
      <c r="F846" s="222" t="s">
        <v>5561</v>
      </c>
      <c r="G846" s="222" t="s">
        <v>5561</v>
      </c>
      <c r="H846" s="222" t="s">
        <v>5561</v>
      </c>
      <c r="I846" s="222" t="s">
        <v>5561</v>
      </c>
      <c r="J846" s="222" t="s">
        <v>5561</v>
      </c>
      <c r="K846" s="222"/>
      <c r="L846" s="222">
        <v>10</v>
      </c>
      <c r="M846" s="222">
        <v>0</v>
      </c>
      <c r="N846" s="223" t="s">
        <v>8786</v>
      </c>
      <c r="O846" s="222"/>
    </row>
    <row r="847" customHeight="1" spans="1:15">
      <c r="A847" s="665" t="s">
        <v>898</v>
      </c>
      <c r="B847" s="220" t="s">
        <v>8787</v>
      </c>
      <c r="C847" s="220" t="s">
        <v>8788</v>
      </c>
      <c r="D847" s="220" t="s">
        <v>280</v>
      </c>
      <c r="E847" s="220" t="s">
        <v>5556</v>
      </c>
      <c r="F847" s="220">
        <v>80</v>
      </c>
      <c r="G847" s="220" t="s">
        <v>8789</v>
      </c>
      <c r="H847" s="220">
        <v>100</v>
      </c>
      <c r="I847" s="220" t="s">
        <v>5492</v>
      </c>
      <c r="J847" s="220">
        <v>10</v>
      </c>
      <c r="K847" s="220">
        <v>6</v>
      </c>
      <c r="L847" s="220">
        <v>4</v>
      </c>
      <c r="M847" s="220">
        <v>0</v>
      </c>
      <c r="N847" s="221" t="s">
        <v>8790</v>
      </c>
      <c r="O847" s="220"/>
    </row>
    <row r="848" customHeight="1" spans="1:15">
      <c r="A848" s="664" t="s">
        <v>8791</v>
      </c>
      <c r="B848" s="222" t="s">
        <v>8792</v>
      </c>
      <c r="C848" s="222" t="s">
        <v>8793</v>
      </c>
      <c r="D848" s="222" t="s">
        <v>270</v>
      </c>
      <c r="E848" s="222" t="s">
        <v>5490</v>
      </c>
      <c r="F848" s="222">
        <v>130</v>
      </c>
      <c r="G848" s="222" t="s">
        <v>6065</v>
      </c>
      <c r="H848" s="222">
        <v>100</v>
      </c>
      <c r="I848" s="222" t="s">
        <v>5492</v>
      </c>
      <c r="J848" s="222">
        <v>5</v>
      </c>
      <c r="K848" s="222">
        <v>7</v>
      </c>
      <c r="L848" s="222" t="s">
        <v>5493</v>
      </c>
      <c r="M848" s="222">
        <v>0</v>
      </c>
      <c r="N848" s="223" t="s">
        <v>8794</v>
      </c>
      <c r="O848" s="222" t="s">
        <v>5495</v>
      </c>
    </row>
    <row r="849" customHeight="1" spans="1:15">
      <c r="A849" s="665" t="s">
        <v>4773</v>
      </c>
      <c r="B849" s="220" t="s">
        <v>8795</v>
      </c>
      <c r="C849" s="220" t="s">
        <v>8796</v>
      </c>
      <c r="D849" s="220" t="s">
        <v>282</v>
      </c>
      <c r="E849" s="220" t="s">
        <v>5490</v>
      </c>
      <c r="F849" s="220">
        <v>25</v>
      </c>
      <c r="G849" s="220" t="s">
        <v>5504</v>
      </c>
      <c r="H849" s="220">
        <v>90</v>
      </c>
      <c r="I849" s="220" t="s">
        <v>5665</v>
      </c>
      <c r="J849" s="220">
        <v>20</v>
      </c>
      <c r="K849" s="220">
        <v>6</v>
      </c>
      <c r="L849" s="220">
        <v>3</v>
      </c>
      <c r="M849" s="220">
        <v>0</v>
      </c>
      <c r="N849" s="221" t="s">
        <v>8797</v>
      </c>
      <c r="O849" s="220" t="s">
        <v>1005</v>
      </c>
    </row>
    <row r="850" customHeight="1" spans="1:15">
      <c r="A850" s="664" t="s">
        <v>1810</v>
      </c>
      <c r="B850" s="222" t="s">
        <v>8798</v>
      </c>
      <c r="C850" s="222" t="s">
        <v>8799</v>
      </c>
      <c r="D850" s="222" t="s">
        <v>267</v>
      </c>
      <c r="E850" s="222" t="s">
        <v>5556</v>
      </c>
      <c r="F850" s="222">
        <v>120</v>
      </c>
      <c r="G850" s="222" t="s">
        <v>5620</v>
      </c>
      <c r="H850" s="222">
        <v>90</v>
      </c>
      <c r="I850" s="222" t="s">
        <v>5665</v>
      </c>
      <c r="J850" s="222">
        <v>10</v>
      </c>
      <c r="K850" s="222">
        <v>7</v>
      </c>
      <c r="L850" s="222">
        <v>5</v>
      </c>
      <c r="M850" s="222">
        <v>0</v>
      </c>
      <c r="N850" s="223" t="s">
        <v>8800</v>
      </c>
      <c r="O850" s="222"/>
    </row>
    <row r="851" customHeight="1" spans="1:15">
      <c r="A851" s="665" t="s">
        <v>8801</v>
      </c>
      <c r="B851" s="220" t="s">
        <v>8802</v>
      </c>
      <c r="C851" s="220" t="s">
        <v>8803</v>
      </c>
      <c r="D851" s="220" t="s">
        <v>265</v>
      </c>
      <c r="E851" s="220" t="s">
        <v>5556</v>
      </c>
      <c r="F851" s="220">
        <v>90</v>
      </c>
      <c r="G851" s="220" t="s">
        <v>5590</v>
      </c>
      <c r="H851" s="220">
        <v>100</v>
      </c>
      <c r="I851" s="220" t="s">
        <v>5492</v>
      </c>
      <c r="J851" s="220">
        <v>10</v>
      </c>
      <c r="K851" s="220">
        <v>6</v>
      </c>
      <c r="L851" s="220">
        <v>3</v>
      </c>
      <c r="M851" s="220">
        <v>0</v>
      </c>
      <c r="N851" s="221" t="s">
        <v>8804</v>
      </c>
      <c r="O851" s="230" t="s">
        <v>5632</v>
      </c>
    </row>
    <row r="852" customHeight="1" spans="1:15">
      <c r="A852" s="664" t="s">
        <v>4863</v>
      </c>
      <c r="B852" s="222" t="s">
        <v>8805</v>
      </c>
      <c r="C852" s="222" t="s">
        <v>8806</v>
      </c>
      <c r="D852" s="222" t="s">
        <v>284</v>
      </c>
      <c r="E852" s="222" t="s">
        <v>5556</v>
      </c>
      <c r="F852" s="222">
        <v>100</v>
      </c>
      <c r="G852" s="222" t="s">
        <v>8807</v>
      </c>
      <c r="H852" s="222">
        <v>100</v>
      </c>
      <c r="I852" s="222" t="s">
        <v>5492</v>
      </c>
      <c r="J852" s="222">
        <v>5</v>
      </c>
      <c r="K852" s="222">
        <v>8</v>
      </c>
      <c r="L852" s="222">
        <v>6</v>
      </c>
      <c r="M852" s="222">
        <v>0</v>
      </c>
      <c r="N852" s="223" t="s">
        <v>8808</v>
      </c>
      <c r="O852" s="222" t="s">
        <v>6022</v>
      </c>
    </row>
    <row r="853" customHeight="1" spans="1:15">
      <c r="A853" s="665" t="s">
        <v>4700</v>
      </c>
      <c r="B853" s="220" t="s">
        <v>8809</v>
      </c>
      <c r="C853" s="220" t="s">
        <v>8810</v>
      </c>
      <c r="D853" s="220" t="s">
        <v>278</v>
      </c>
      <c r="E853" s="220" t="s">
        <v>5490</v>
      </c>
      <c r="F853" s="220">
        <v>60</v>
      </c>
      <c r="G853" s="220" t="s">
        <v>5581</v>
      </c>
      <c r="H853" s="220">
        <v>100</v>
      </c>
      <c r="I853" s="220" t="s">
        <v>5492</v>
      </c>
      <c r="J853" s="220">
        <v>20</v>
      </c>
      <c r="K853" s="220">
        <v>6</v>
      </c>
      <c r="L853" s="220" t="s">
        <v>5493</v>
      </c>
      <c r="M853" s="220" t="s">
        <v>8811</v>
      </c>
      <c r="N853" s="221" t="s">
        <v>8812</v>
      </c>
      <c r="O853" s="220" t="s">
        <v>5495</v>
      </c>
    </row>
    <row r="854" customHeight="1" spans="1:15">
      <c r="A854" s="664" t="s">
        <v>4725</v>
      </c>
      <c r="B854" s="222" t="s">
        <v>8813</v>
      </c>
      <c r="C854" s="222" t="s">
        <v>8814</v>
      </c>
      <c r="D854" s="222" t="s">
        <v>279</v>
      </c>
      <c r="E854" s="222" t="s">
        <v>5556</v>
      </c>
      <c r="F854" s="222">
        <v>70</v>
      </c>
      <c r="G854" s="222" t="s">
        <v>6607</v>
      </c>
      <c r="H854" s="222">
        <v>100</v>
      </c>
      <c r="I854" s="222" t="s">
        <v>5492</v>
      </c>
      <c r="J854" s="222">
        <v>20</v>
      </c>
      <c r="K854" s="222">
        <v>7</v>
      </c>
      <c r="L854" s="222">
        <v>4</v>
      </c>
      <c r="M854" s="222">
        <v>0</v>
      </c>
      <c r="N854" s="223" t="s">
        <v>8815</v>
      </c>
      <c r="O854" s="222"/>
    </row>
    <row r="855" customHeight="1" spans="1:15">
      <c r="A855" s="665" t="s">
        <v>8816</v>
      </c>
      <c r="B855" s="220" t="s">
        <v>8817</v>
      </c>
      <c r="C855" s="220" t="s">
        <v>8818</v>
      </c>
      <c r="D855" s="220" t="s">
        <v>262</v>
      </c>
      <c r="E855" s="220" t="s">
        <v>5556</v>
      </c>
      <c r="F855" s="220">
        <v>50</v>
      </c>
      <c r="G855" s="220" t="s">
        <v>8819</v>
      </c>
      <c r="H855" s="220">
        <v>100</v>
      </c>
      <c r="I855" s="220" t="s">
        <v>5492</v>
      </c>
      <c r="J855" s="220">
        <v>10</v>
      </c>
      <c r="K855" s="220">
        <v>7</v>
      </c>
      <c r="L855" s="220">
        <v>4</v>
      </c>
      <c r="M855" s="220">
        <v>0</v>
      </c>
      <c r="N855" s="221" t="s">
        <v>8820</v>
      </c>
      <c r="O855" s="220" t="s">
        <v>7185</v>
      </c>
    </row>
    <row r="856" customHeight="1" spans="1:15">
      <c r="A856" s="664" t="s">
        <v>4877</v>
      </c>
      <c r="B856" s="222" t="s">
        <v>8821</v>
      </c>
      <c r="C856" s="222" t="s">
        <v>8822</v>
      </c>
      <c r="D856" s="222" t="s">
        <v>268</v>
      </c>
      <c r="E856" s="222" t="s">
        <v>5490</v>
      </c>
      <c r="F856" s="222">
        <v>70</v>
      </c>
      <c r="G856" s="222" t="s">
        <v>5639</v>
      </c>
      <c r="H856" s="222">
        <v>90</v>
      </c>
      <c r="I856" s="222" t="s">
        <v>5665</v>
      </c>
      <c r="J856" s="222">
        <v>10</v>
      </c>
      <c r="K856" s="222">
        <v>6</v>
      </c>
      <c r="L856" s="222" t="s">
        <v>5493</v>
      </c>
      <c r="M856" s="222">
        <v>0</v>
      </c>
      <c r="N856" s="223" t="s">
        <v>8823</v>
      </c>
      <c r="O856" s="231" t="s">
        <v>5632</v>
      </c>
    </row>
    <row r="857" customHeight="1" spans="1:15">
      <c r="A857" s="665" t="s">
        <v>8824</v>
      </c>
      <c r="B857" s="220" t="s">
        <v>8825</v>
      </c>
      <c r="C857" s="220" t="s">
        <v>8826</v>
      </c>
      <c r="D857" s="220" t="s">
        <v>276</v>
      </c>
      <c r="E857" s="220" t="s">
        <v>5556</v>
      </c>
      <c r="F857" s="220">
        <v>70</v>
      </c>
      <c r="G857" s="220" t="s">
        <v>5639</v>
      </c>
      <c r="H857" s="220">
        <v>100</v>
      </c>
      <c r="I857" s="220" t="s">
        <v>5492</v>
      </c>
      <c r="J857" s="220">
        <v>5</v>
      </c>
      <c r="K857" s="220">
        <v>6</v>
      </c>
      <c r="L857" s="220">
        <v>3</v>
      </c>
      <c r="M857" s="220">
        <v>0</v>
      </c>
      <c r="N857" s="221" t="s">
        <v>8827</v>
      </c>
      <c r="O857" s="220" t="s">
        <v>5687</v>
      </c>
    </row>
    <row r="858" customHeight="1" spans="1:15">
      <c r="A858" s="664" t="s">
        <v>2011</v>
      </c>
      <c r="B858" s="222" t="s">
        <v>8828</v>
      </c>
      <c r="C858" s="222" t="s">
        <v>8829</v>
      </c>
      <c r="D858" s="222" t="s">
        <v>283</v>
      </c>
      <c r="E858" s="222" t="s">
        <v>5490</v>
      </c>
      <c r="F858" s="222">
        <v>75</v>
      </c>
      <c r="G858" s="222" t="s">
        <v>8322</v>
      </c>
      <c r="H858" s="222">
        <v>100</v>
      </c>
      <c r="I858" s="222" t="s">
        <v>5492</v>
      </c>
      <c r="J858" s="222">
        <v>5</v>
      </c>
      <c r="K858" s="222">
        <v>6</v>
      </c>
      <c r="L858" s="222" t="s">
        <v>5493</v>
      </c>
      <c r="M858" s="222">
        <v>0</v>
      </c>
      <c r="N858" s="223" t="s">
        <v>8830</v>
      </c>
      <c r="O858" s="222" t="s">
        <v>5495</v>
      </c>
    </row>
    <row r="859" customHeight="1" spans="1:15">
      <c r="A859" s="665" t="s">
        <v>3440</v>
      </c>
      <c r="B859" s="220" t="s">
        <v>8831</v>
      </c>
      <c r="C859" s="220" t="s">
        <v>8832</v>
      </c>
      <c r="D859" s="220" t="s">
        <v>269</v>
      </c>
      <c r="E859" s="220" t="s">
        <v>5490</v>
      </c>
      <c r="F859" s="220">
        <v>110</v>
      </c>
      <c r="G859" s="220" t="s">
        <v>5885</v>
      </c>
      <c r="H859" s="220">
        <v>90</v>
      </c>
      <c r="I859" s="220" t="s">
        <v>5665</v>
      </c>
      <c r="J859" s="220">
        <v>5</v>
      </c>
      <c r="K859" s="220">
        <v>7</v>
      </c>
      <c r="L859" s="220">
        <v>3</v>
      </c>
      <c r="M859" s="220">
        <v>0</v>
      </c>
      <c r="N859" s="221" t="s">
        <v>8833</v>
      </c>
      <c r="O859" s="220"/>
    </row>
    <row r="860" customHeight="1" spans="1:15">
      <c r="A860" s="664" t="s">
        <v>8834</v>
      </c>
      <c r="B860" s="222" t="s">
        <v>8835</v>
      </c>
      <c r="C860" s="222" t="s">
        <v>8836</v>
      </c>
      <c r="D860" s="222" t="s">
        <v>265</v>
      </c>
      <c r="E860" s="222" t="s">
        <v>199</v>
      </c>
      <c r="F860" s="222" t="s">
        <v>5561</v>
      </c>
      <c r="G860" s="222" t="s">
        <v>5561</v>
      </c>
      <c r="H860" s="222" t="s">
        <v>5561</v>
      </c>
      <c r="I860" s="222" t="s">
        <v>5561</v>
      </c>
      <c r="J860" s="222">
        <v>40</v>
      </c>
      <c r="K860" s="222">
        <v>5</v>
      </c>
      <c r="L860" s="222">
        <v>2</v>
      </c>
      <c r="M860" s="222">
        <v>0</v>
      </c>
      <c r="N860" s="223" t="s">
        <v>8837</v>
      </c>
      <c r="O860" s="222"/>
    </row>
    <row r="861" customHeight="1" spans="1:15">
      <c r="A861" s="665" t="s">
        <v>4801</v>
      </c>
      <c r="B861" s="220" t="s">
        <v>8838</v>
      </c>
      <c r="C861" s="220" t="s">
        <v>8839</v>
      </c>
      <c r="D861" s="220" t="s">
        <v>263</v>
      </c>
      <c r="E861" s="220" t="s">
        <v>199</v>
      </c>
      <c r="F861" s="220" t="s">
        <v>5561</v>
      </c>
      <c r="G861" s="220" t="s">
        <v>5561</v>
      </c>
      <c r="H861" s="220" t="s">
        <v>5561</v>
      </c>
      <c r="I861" s="220" t="s">
        <v>5561</v>
      </c>
      <c r="J861" s="220">
        <v>10</v>
      </c>
      <c r="K861" s="220">
        <v>6</v>
      </c>
      <c r="L861" s="220">
        <v>4</v>
      </c>
      <c r="M861" s="220">
        <v>0</v>
      </c>
      <c r="N861" s="221" t="s">
        <v>8840</v>
      </c>
      <c r="O861" s="220"/>
    </row>
    <row r="862" customHeight="1" spans="1:15">
      <c r="A862" s="664" t="s">
        <v>8841</v>
      </c>
      <c r="B862" s="222" t="s">
        <v>8842</v>
      </c>
      <c r="C862" s="222" t="s">
        <v>8843</v>
      </c>
      <c r="D862" s="222" t="s">
        <v>277</v>
      </c>
      <c r="E862" s="222" t="s">
        <v>5490</v>
      </c>
      <c r="F862" s="222">
        <v>60</v>
      </c>
      <c r="G862" s="222" t="s">
        <v>5581</v>
      </c>
      <c r="H862" s="222">
        <v>100</v>
      </c>
      <c r="I862" s="222" t="s">
        <v>5492</v>
      </c>
      <c r="J862" s="222">
        <v>20</v>
      </c>
      <c r="K862" s="222">
        <v>6</v>
      </c>
      <c r="L862" s="222" t="s">
        <v>5493</v>
      </c>
      <c r="M862" s="222">
        <v>0</v>
      </c>
      <c r="N862" s="223" t="s">
        <v>8844</v>
      </c>
      <c r="O862" s="222" t="s">
        <v>5495</v>
      </c>
    </row>
    <row r="863" customHeight="1" spans="1:15">
      <c r="A863" s="665" t="s">
        <v>8845</v>
      </c>
      <c r="B863" s="220" t="s">
        <v>8846</v>
      </c>
      <c r="C863" s="220" t="s">
        <v>8847</v>
      </c>
      <c r="D863" s="220" t="s">
        <v>281</v>
      </c>
      <c r="E863" s="220" t="s">
        <v>5490</v>
      </c>
      <c r="F863" s="220">
        <v>20</v>
      </c>
      <c r="G863" s="220" t="s">
        <v>8848</v>
      </c>
      <c r="H863" s="220">
        <v>90</v>
      </c>
      <c r="I863" s="220" t="s">
        <v>5665</v>
      </c>
      <c r="J863" s="220">
        <v>10</v>
      </c>
      <c r="K863" s="220">
        <v>7</v>
      </c>
      <c r="L863" s="220" t="s">
        <v>5493</v>
      </c>
      <c r="M863" s="220">
        <v>0</v>
      </c>
      <c r="N863" s="221" t="s">
        <v>8849</v>
      </c>
      <c r="O863" s="230" t="s">
        <v>5507</v>
      </c>
    </row>
    <row r="864" customHeight="1" spans="1:15">
      <c r="A864" s="664" t="s">
        <v>953</v>
      </c>
      <c r="B864" s="222" t="s">
        <v>8850</v>
      </c>
      <c r="C864" s="222" t="s">
        <v>8851</v>
      </c>
      <c r="D864" s="222" t="s">
        <v>264</v>
      </c>
      <c r="E864" s="222" t="s">
        <v>5490</v>
      </c>
      <c r="F864" s="222">
        <v>40</v>
      </c>
      <c r="G864" s="222" t="s">
        <v>5491</v>
      </c>
      <c r="H864" s="222">
        <v>90</v>
      </c>
      <c r="I864" s="222" t="s">
        <v>5665</v>
      </c>
      <c r="J864" s="222">
        <v>10</v>
      </c>
      <c r="K864" s="222">
        <v>6</v>
      </c>
      <c r="L864" s="222" t="s">
        <v>5493</v>
      </c>
      <c r="M864" s="222">
        <v>0</v>
      </c>
      <c r="N864" s="223" t="s">
        <v>8852</v>
      </c>
      <c r="O864" s="231" t="s">
        <v>5507</v>
      </c>
    </row>
    <row r="865" customHeight="1" spans="1:15">
      <c r="A865" s="665" t="s">
        <v>8853</v>
      </c>
      <c r="B865" s="220" t="s">
        <v>8854</v>
      </c>
      <c r="C865" s="220" t="s">
        <v>8855</v>
      </c>
      <c r="D865" s="220" t="s">
        <v>266</v>
      </c>
      <c r="E865" s="220" t="s">
        <v>5556</v>
      </c>
      <c r="F865" s="220">
        <v>70</v>
      </c>
      <c r="G865" s="220" t="s">
        <v>5639</v>
      </c>
      <c r="H865" s="220">
        <v>100</v>
      </c>
      <c r="I865" s="220" t="s">
        <v>5492</v>
      </c>
      <c r="J865" s="220">
        <v>10</v>
      </c>
      <c r="K865" s="220">
        <v>6</v>
      </c>
      <c r="L865" s="220">
        <v>4</v>
      </c>
      <c r="M865" s="220">
        <v>0</v>
      </c>
      <c r="N865" s="221" t="s">
        <v>8856</v>
      </c>
      <c r="O865" s="220" t="s">
        <v>5687</v>
      </c>
    </row>
    <row r="866" customHeight="1" spans="1:15">
      <c r="A866" s="664" t="s">
        <v>8857</v>
      </c>
      <c r="B866" s="222" t="s">
        <v>8858</v>
      </c>
      <c r="C866" s="222" t="s">
        <v>8859</v>
      </c>
      <c r="D866" s="222" t="s">
        <v>278</v>
      </c>
      <c r="E866" s="222" t="s">
        <v>199</v>
      </c>
      <c r="F866" s="222" t="s">
        <v>5561</v>
      </c>
      <c r="G866" s="222" t="s">
        <v>5491</v>
      </c>
      <c r="H866" s="222" t="s">
        <v>5561</v>
      </c>
      <c r="I866" s="222" t="s">
        <v>5561</v>
      </c>
      <c r="J866" s="222">
        <v>10</v>
      </c>
      <c r="K866" s="222">
        <v>6</v>
      </c>
      <c r="L866" s="222" t="s">
        <v>5562</v>
      </c>
      <c r="M866" s="222">
        <v>0</v>
      </c>
      <c r="N866" s="223" t="s">
        <v>8860</v>
      </c>
      <c r="O866" s="222" t="s">
        <v>5960</v>
      </c>
    </row>
    <row r="867" customHeight="1" spans="1:15">
      <c r="A867" s="665" t="s">
        <v>8861</v>
      </c>
      <c r="B867" s="220" t="s">
        <v>8862</v>
      </c>
      <c r="C867" s="220" t="s">
        <v>8863</v>
      </c>
      <c r="D867" s="220" t="s">
        <v>283</v>
      </c>
      <c r="E867" s="220" t="s">
        <v>5490</v>
      </c>
      <c r="F867" s="220">
        <v>75</v>
      </c>
      <c r="G867" s="220" t="s">
        <v>5581</v>
      </c>
      <c r="H867" s="220">
        <v>100</v>
      </c>
      <c r="I867" s="220" t="s">
        <v>5492</v>
      </c>
      <c r="J867" s="220">
        <v>5</v>
      </c>
      <c r="K867" s="220">
        <v>6</v>
      </c>
      <c r="L867" s="220" t="s">
        <v>5493</v>
      </c>
      <c r="M867" s="220">
        <v>0</v>
      </c>
      <c r="N867" s="221" t="s">
        <v>8864</v>
      </c>
      <c r="O867" s="230" t="s">
        <v>5518</v>
      </c>
    </row>
    <row r="868" customHeight="1" spans="1:15">
      <c r="A868" s="664" t="s">
        <v>8865</v>
      </c>
      <c r="B868" s="222" t="s">
        <v>8866</v>
      </c>
      <c r="C868" s="222" t="s">
        <v>8867</v>
      </c>
      <c r="D868" s="222" t="s">
        <v>277</v>
      </c>
      <c r="E868" s="222" t="s">
        <v>5490</v>
      </c>
      <c r="F868" s="222">
        <v>25</v>
      </c>
      <c r="G868" s="222" t="s">
        <v>5504</v>
      </c>
      <c r="H868" s="222">
        <v>100</v>
      </c>
      <c r="I868" s="222" t="s">
        <v>5492</v>
      </c>
      <c r="J868" s="222">
        <v>5</v>
      </c>
      <c r="K868" s="222">
        <v>6</v>
      </c>
      <c r="L868" s="222" t="s">
        <v>5493</v>
      </c>
      <c r="M868" s="222">
        <v>0</v>
      </c>
      <c r="N868" s="223" t="s">
        <v>8868</v>
      </c>
      <c r="O868" s="231" t="s">
        <v>5512</v>
      </c>
    </row>
    <row r="869" customHeight="1" spans="1:15">
      <c r="A869" s="665" t="s">
        <v>8869</v>
      </c>
      <c r="B869" s="220" t="s">
        <v>8870</v>
      </c>
      <c r="C869" s="220" t="s">
        <v>8871</v>
      </c>
      <c r="D869" s="220" t="s">
        <v>278</v>
      </c>
      <c r="E869" s="220" t="s">
        <v>8684</v>
      </c>
      <c r="F869" s="220" t="s">
        <v>5561</v>
      </c>
      <c r="G869" s="220" t="s">
        <v>5561</v>
      </c>
      <c r="H869" s="220" t="s">
        <v>5561</v>
      </c>
      <c r="I869" s="220" t="s">
        <v>5561</v>
      </c>
      <c r="J869" s="220" t="s">
        <v>5561</v>
      </c>
      <c r="K869" s="220"/>
      <c r="L869" s="220">
        <v>10</v>
      </c>
      <c r="M869" s="220">
        <v>0</v>
      </c>
      <c r="N869" s="221" t="s">
        <v>8872</v>
      </c>
      <c r="O869" s="220"/>
    </row>
    <row r="870" customHeight="1" spans="1:15">
      <c r="A870" s="664" t="s">
        <v>8873</v>
      </c>
      <c r="B870" s="222" t="s">
        <v>8874</v>
      </c>
      <c r="C870" s="222" t="s">
        <v>8875</v>
      </c>
      <c r="D870" s="222" t="s">
        <v>276</v>
      </c>
      <c r="E870" s="222" t="s">
        <v>8684</v>
      </c>
      <c r="F870" s="222" t="s">
        <v>5561</v>
      </c>
      <c r="G870" s="222" t="s">
        <v>5561</v>
      </c>
      <c r="H870" s="222" t="s">
        <v>5561</v>
      </c>
      <c r="I870" s="222" t="s">
        <v>5561</v>
      </c>
      <c r="J870" s="222" t="s">
        <v>5561</v>
      </c>
      <c r="K870" s="222"/>
      <c r="L870" s="222">
        <v>10</v>
      </c>
      <c r="M870" s="222">
        <v>0</v>
      </c>
      <c r="N870" s="223" t="s">
        <v>8876</v>
      </c>
      <c r="O870" s="222"/>
    </row>
    <row r="871" customHeight="1" spans="1:15">
      <c r="A871" s="665" t="s">
        <v>8877</v>
      </c>
      <c r="B871" s="220" t="s">
        <v>8878</v>
      </c>
      <c r="C871" s="220" t="s">
        <v>8879</v>
      </c>
      <c r="D871" s="220" t="s">
        <v>277</v>
      </c>
      <c r="E871" s="220" t="s">
        <v>8684</v>
      </c>
      <c r="F871" s="220" t="s">
        <v>5561</v>
      </c>
      <c r="G871" s="220" t="s">
        <v>5561</v>
      </c>
      <c r="H871" s="220" t="s">
        <v>5561</v>
      </c>
      <c r="I871" s="220" t="s">
        <v>5561</v>
      </c>
      <c r="J871" s="220" t="s">
        <v>5561</v>
      </c>
      <c r="K871" s="220"/>
      <c r="L871" s="220">
        <v>10</v>
      </c>
      <c r="M871" s="220">
        <v>0</v>
      </c>
      <c r="N871" s="221" t="s">
        <v>8880</v>
      </c>
      <c r="O871" s="220"/>
    </row>
    <row r="872" customHeight="1" spans="1:15">
      <c r="A872" s="664" t="s">
        <v>8760</v>
      </c>
      <c r="B872" s="222" t="s">
        <v>8881</v>
      </c>
      <c r="C872" s="222" t="s">
        <v>8882</v>
      </c>
      <c r="D872" s="222" t="s">
        <v>278</v>
      </c>
      <c r="E872" s="222" t="s">
        <v>8684</v>
      </c>
      <c r="F872" s="222" t="s">
        <v>5561</v>
      </c>
      <c r="G872" s="222" t="s">
        <v>5561</v>
      </c>
      <c r="H872" s="222" t="s">
        <v>5561</v>
      </c>
      <c r="I872" s="222" t="s">
        <v>5561</v>
      </c>
      <c r="J872" s="222" t="s">
        <v>5561</v>
      </c>
      <c r="K872" s="222"/>
      <c r="L872" s="222">
        <v>10</v>
      </c>
      <c r="M872" s="222">
        <v>0</v>
      </c>
      <c r="N872" s="223" t="s">
        <v>8883</v>
      </c>
      <c r="O872" s="222"/>
    </row>
    <row r="873" customHeight="1" spans="1:15">
      <c r="A873" s="665" t="s">
        <v>8884</v>
      </c>
      <c r="B873" s="220" t="s">
        <v>8885</v>
      </c>
      <c r="C873" s="220" t="s">
        <v>8886</v>
      </c>
      <c r="D873" s="220" t="s">
        <v>277</v>
      </c>
      <c r="E873" s="220" t="s">
        <v>8684</v>
      </c>
      <c r="F873" s="220" t="s">
        <v>5561</v>
      </c>
      <c r="G873" s="220" t="s">
        <v>5561</v>
      </c>
      <c r="H873" s="220" t="s">
        <v>5561</v>
      </c>
      <c r="I873" s="220" t="s">
        <v>5561</v>
      </c>
      <c r="J873" s="220" t="s">
        <v>5561</v>
      </c>
      <c r="K873" s="220"/>
      <c r="L873" s="220">
        <v>10</v>
      </c>
      <c r="M873" s="220">
        <v>0</v>
      </c>
      <c r="N873" s="221" t="s">
        <v>8887</v>
      </c>
      <c r="O873" s="220"/>
    </row>
    <row r="874" customHeight="1" spans="1:15">
      <c r="A874" s="664" t="s">
        <v>8888</v>
      </c>
      <c r="B874" s="222" t="s">
        <v>8889</v>
      </c>
      <c r="C874" s="222" t="s">
        <v>8890</v>
      </c>
      <c r="D874" s="222" t="s">
        <v>283</v>
      </c>
      <c r="E874" s="222" t="s">
        <v>8684</v>
      </c>
      <c r="F874" s="222" t="s">
        <v>5561</v>
      </c>
      <c r="G874" s="222" t="s">
        <v>5561</v>
      </c>
      <c r="H874" s="222" t="s">
        <v>5561</v>
      </c>
      <c r="I874" s="222" t="s">
        <v>5561</v>
      </c>
      <c r="J874" s="222" t="s">
        <v>5561</v>
      </c>
      <c r="K874" s="222"/>
      <c r="L874" s="222">
        <v>10</v>
      </c>
      <c r="M874" s="222">
        <v>0</v>
      </c>
      <c r="N874" s="223" t="s">
        <v>8891</v>
      </c>
      <c r="O874" s="222" t="s">
        <v>7012</v>
      </c>
    </row>
    <row r="875" customHeight="1" spans="1:15">
      <c r="A875" s="228" t="s">
        <v>8892</v>
      </c>
      <c r="B875" s="220" t="s">
        <v>8893</v>
      </c>
      <c r="C875" s="220" t="s">
        <v>8894</v>
      </c>
      <c r="D875" s="220" t="s">
        <v>277</v>
      </c>
      <c r="E875" s="220" t="s">
        <v>8684</v>
      </c>
      <c r="F875" s="220" t="s">
        <v>5561</v>
      </c>
      <c r="G875" s="220" t="s">
        <v>5561</v>
      </c>
      <c r="H875" s="220" t="s">
        <v>5561</v>
      </c>
      <c r="I875" s="220" t="s">
        <v>5561</v>
      </c>
      <c r="J875" s="220" t="s">
        <v>5561</v>
      </c>
      <c r="K875" s="220"/>
      <c r="L875" s="220">
        <v>10</v>
      </c>
      <c r="M875" s="220">
        <v>0</v>
      </c>
      <c r="N875" s="221" t="s">
        <v>8895</v>
      </c>
      <c r="O875" s="220" t="s">
        <v>7012</v>
      </c>
    </row>
    <row r="876" customHeight="1" spans="1:15">
      <c r="A876" s="664" t="s">
        <v>8896</v>
      </c>
      <c r="B876" s="222" t="s">
        <v>8897</v>
      </c>
      <c r="C876" s="222" t="s">
        <v>8898</v>
      </c>
      <c r="D876" s="222" t="s">
        <v>279</v>
      </c>
      <c r="E876" s="222" t="s">
        <v>5556</v>
      </c>
      <c r="F876" s="222">
        <v>80</v>
      </c>
      <c r="G876" s="222" t="s">
        <v>5516</v>
      </c>
      <c r="H876" s="222">
        <v>90</v>
      </c>
      <c r="I876" s="222" t="s">
        <v>5665</v>
      </c>
      <c r="J876" s="222">
        <v>15</v>
      </c>
      <c r="K876" s="222">
        <v>6</v>
      </c>
      <c r="L876" s="222">
        <v>4</v>
      </c>
      <c r="M876" s="222">
        <v>0</v>
      </c>
      <c r="N876" s="223" t="s">
        <v>8899</v>
      </c>
      <c r="O876" s="222"/>
    </row>
    <row r="877" customHeight="1" spans="1:15">
      <c r="A877" s="665" t="s">
        <v>8900</v>
      </c>
      <c r="B877" s="220" t="s">
        <v>8901</v>
      </c>
      <c r="C877" s="220" t="s">
        <v>8902</v>
      </c>
      <c r="D877" s="220" t="s">
        <v>282</v>
      </c>
      <c r="E877" s="220" t="s">
        <v>5556</v>
      </c>
      <c r="F877" s="220">
        <v>150</v>
      </c>
      <c r="G877" s="220" t="s">
        <v>5783</v>
      </c>
      <c r="H877" s="220">
        <v>100</v>
      </c>
      <c r="I877" s="220" t="s">
        <v>5492</v>
      </c>
      <c r="J877" s="220">
        <v>5</v>
      </c>
      <c r="K877" s="220">
        <v>8</v>
      </c>
      <c r="L877" s="220">
        <v>5</v>
      </c>
      <c r="M877" s="220">
        <v>0</v>
      </c>
      <c r="N877" s="221" t="s">
        <v>8903</v>
      </c>
      <c r="O877" s="220"/>
    </row>
    <row r="878" customHeight="1" spans="1:15">
      <c r="A878" s="664" t="s">
        <v>8904</v>
      </c>
      <c r="B878" s="222" t="s">
        <v>8905</v>
      </c>
      <c r="C878" s="222" t="s">
        <v>8906</v>
      </c>
      <c r="D878" s="222" t="s">
        <v>280</v>
      </c>
      <c r="E878" s="222" t="s">
        <v>5556</v>
      </c>
      <c r="F878" s="222">
        <v>90</v>
      </c>
      <c r="G878" s="222" t="s">
        <v>5590</v>
      </c>
      <c r="H878" s="222">
        <v>100</v>
      </c>
      <c r="I878" s="222" t="s">
        <v>5492</v>
      </c>
      <c r="J878" s="222">
        <v>10</v>
      </c>
      <c r="K878" s="222">
        <v>6</v>
      </c>
      <c r="L878" s="222">
        <v>4</v>
      </c>
      <c r="M878" s="222">
        <v>0</v>
      </c>
      <c r="N878" s="223" t="s">
        <v>8907</v>
      </c>
      <c r="O878" s="222" t="s">
        <v>5687</v>
      </c>
    </row>
    <row r="879" customHeight="1" spans="1:15">
      <c r="A879" s="665" t="s">
        <v>8908</v>
      </c>
      <c r="B879" s="220" t="s">
        <v>8909</v>
      </c>
      <c r="C879" s="220" t="s">
        <v>8910</v>
      </c>
      <c r="D879" s="220" t="s">
        <v>283</v>
      </c>
      <c r="E879" s="220" t="s">
        <v>5556</v>
      </c>
      <c r="F879" s="220">
        <v>90</v>
      </c>
      <c r="G879" s="220" t="s">
        <v>5590</v>
      </c>
      <c r="H879" s="220">
        <v>100</v>
      </c>
      <c r="I879" s="220" t="s">
        <v>5492</v>
      </c>
      <c r="J879" s="220">
        <v>10</v>
      </c>
      <c r="K879" s="220">
        <v>6</v>
      </c>
      <c r="L879" s="220">
        <v>4</v>
      </c>
      <c r="M879" s="220">
        <v>0</v>
      </c>
      <c r="N879" s="221" t="s">
        <v>8911</v>
      </c>
      <c r="O879" s="220" t="s">
        <v>5687</v>
      </c>
    </row>
    <row r="880" customHeight="1" spans="1:15">
      <c r="A880" s="664" t="s">
        <v>8912</v>
      </c>
      <c r="B880" s="222" t="s">
        <v>8913</v>
      </c>
      <c r="C880" s="222" t="s">
        <v>8914</v>
      </c>
      <c r="D880" s="222" t="s">
        <v>263</v>
      </c>
      <c r="E880" s="222" t="s">
        <v>5490</v>
      </c>
      <c r="F880" s="222">
        <v>90</v>
      </c>
      <c r="G880" s="222" t="s">
        <v>5590</v>
      </c>
      <c r="H880" s="222">
        <v>100</v>
      </c>
      <c r="I880" s="222" t="s">
        <v>5492</v>
      </c>
      <c r="J880" s="222">
        <v>10</v>
      </c>
      <c r="K880" s="222">
        <v>6</v>
      </c>
      <c r="L880" s="222" t="s">
        <v>5493</v>
      </c>
      <c r="M880" s="222">
        <v>0</v>
      </c>
      <c r="N880" s="223" t="s">
        <v>8915</v>
      </c>
      <c r="O880" s="231" t="s">
        <v>5632</v>
      </c>
    </row>
    <row r="881" customHeight="1" spans="1:15">
      <c r="A881" s="665" t="s">
        <v>8916</v>
      </c>
      <c r="B881" s="220" t="s">
        <v>8917</v>
      </c>
      <c r="C881" s="220" t="s">
        <v>8918</v>
      </c>
      <c r="D881" s="220" t="s">
        <v>281</v>
      </c>
      <c r="E881" s="220" t="s">
        <v>5490</v>
      </c>
      <c r="F881" s="220">
        <v>120</v>
      </c>
      <c r="G881" s="220" t="s">
        <v>5620</v>
      </c>
      <c r="H881" s="220">
        <v>100</v>
      </c>
      <c r="I881" s="220" t="s">
        <v>5492</v>
      </c>
      <c r="J881" s="220">
        <v>5</v>
      </c>
      <c r="K881" s="220">
        <v>8</v>
      </c>
      <c r="L881" s="220">
        <v>2</v>
      </c>
      <c r="M881" s="220">
        <v>0</v>
      </c>
      <c r="N881" s="221" t="s">
        <v>8919</v>
      </c>
      <c r="O881" s="220"/>
    </row>
    <row r="882" customHeight="1" spans="1:15">
      <c r="A882" s="664" t="s">
        <v>8920</v>
      </c>
      <c r="B882" s="222" t="s">
        <v>8921</v>
      </c>
      <c r="C882" s="222" t="s">
        <v>8922</v>
      </c>
      <c r="D882" s="222" t="s">
        <v>269</v>
      </c>
      <c r="E882" s="222" t="s">
        <v>5556</v>
      </c>
      <c r="F882" s="222">
        <v>120</v>
      </c>
      <c r="G882" s="222" t="s">
        <v>5620</v>
      </c>
      <c r="H882" s="222">
        <v>100</v>
      </c>
      <c r="I882" s="222" t="s">
        <v>5492</v>
      </c>
      <c r="J882" s="222">
        <v>5</v>
      </c>
      <c r="K882" s="222">
        <v>8</v>
      </c>
      <c r="L882" s="222">
        <v>4</v>
      </c>
      <c r="M882" s="222">
        <v>0</v>
      </c>
      <c r="N882" s="223" t="s">
        <v>8923</v>
      </c>
      <c r="O882" s="222"/>
    </row>
    <row r="883" customHeight="1" spans="1:15">
      <c r="A883" s="665" t="s">
        <v>8924</v>
      </c>
      <c r="B883" s="220" t="s">
        <v>8925</v>
      </c>
      <c r="C883" s="220" t="s">
        <v>8926</v>
      </c>
      <c r="D883" s="220" t="s">
        <v>280</v>
      </c>
      <c r="E883" s="220" t="s">
        <v>5556</v>
      </c>
      <c r="F883" s="220">
        <v>80</v>
      </c>
      <c r="G883" s="220" t="s">
        <v>5516</v>
      </c>
      <c r="H883" s="220">
        <v>100</v>
      </c>
      <c r="I883" s="220" t="s">
        <v>5492</v>
      </c>
      <c r="J883" s="220">
        <v>5</v>
      </c>
      <c r="K883" s="220">
        <v>8</v>
      </c>
      <c r="L883" s="220">
        <v>4</v>
      </c>
      <c r="M883" s="220">
        <v>0</v>
      </c>
      <c r="N883" s="221" t="s">
        <v>8927</v>
      </c>
      <c r="O883" s="230" t="s">
        <v>6246</v>
      </c>
    </row>
    <row r="884" customHeight="1" spans="1:15">
      <c r="A884" s="664" t="s">
        <v>8928</v>
      </c>
      <c r="B884" s="222" t="s">
        <v>8929</v>
      </c>
      <c r="C884" s="222" t="s">
        <v>8930</v>
      </c>
      <c r="D884" s="222" t="s">
        <v>265</v>
      </c>
      <c r="E884" s="222" t="s">
        <v>5490</v>
      </c>
      <c r="F884" s="222">
        <v>80</v>
      </c>
      <c r="G884" s="222" t="s">
        <v>5516</v>
      </c>
      <c r="H884" s="222">
        <v>100</v>
      </c>
      <c r="I884" s="222" t="s">
        <v>5492</v>
      </c>
      <c r="J884" s="222">
        <v>15</v>
      </c>
      <c r="K884" s="222">
        <v>6</v>
      </c>
      <c r="L884" s="222" t="s">
        <v>5493</v>
      </c>
      <c r="M884" s="222">
        <v>0</v>
      </c>
      <c r="N884" s="223" t="s">
        <v>8931</v>
      </c>
      <c r="O884" s="231" t="s">
        <v>6781</v>
      </c>
    </row>
    <row r="885" customHeight="1" spans="1:15">
      <c r="A885" s="665" t="s">
        <v>8932</v>
      </c>
      <c r="B885" s="220" t="s">
        <v>8933</v>
      </c>
      <c r="C885" s="220" t="s">
        <v>8934</v>
      </c>
      <c r="D885" s="220" t="s">
        <v>280</v>
      </c>
      <c r="E885" s="220" t="s">
        <v>5490</v>
      </c>
      <c r="F885" s="220">
        <v>70</v>
      </c>
      <c r="G885" s="220" t="s">
        <v>5639</v>
      </c>
      <c r="H885" s="220">
        <v>90</v>
      </c>
      <c r="I885" s="220" t="s">
        <v>5665</v>
      </c>
      <c r="J885" s="220">
        <v>10</v>
      </c>
      <c r="K885" s="220">
        <v>7</v>
      </c>
      <c r="L885" s="220" t="s">
        <v>5493</v>
      </c>
      <c r="M885" s="220">
        <v>0</v>
      </c>
      <c r="N885" s="221" t="s">
        <v>8935</v>
      </c>
      <c r="O885" s="230" t="s">
        <v>5632</v>
      </c>
    </row>
    <row r="886" customHeight="1" spans="1:15">
      <c r="A886" s="664" t="s">
        <v>8936</v>
      </c>
      <c r="B886" s="222" t="s">
        <v>8937</v>
      </c>
      <c r="C886" s="222" t="s">
        <v>8938</v>
      </c>
      <c r="D886" s="222" t="s">
        <v>262</v>
      </c>
      <c r="E886" s="222" t="s">
        <v>199</v>
      </c>
      <c r="F886" s="222" t="s">
        <v>5561</v>
      </c>
      <c r="G886" s="222" t="s">
        <v>5561</v>
      </c>
      <c r="H886" s="222" t="s">
        <v>5561</v>
      </c>
      <c r="I886" s="222" t="s">
        <v>5561</v>
      </c>
      <c r="J886" s="222">
        <v>10</v>
      </c>
      <c r="K886" s="222">
        <v>7</v>
      </c>
      <c r="L886" s="222" t="s">
        <v>5562</v>
      </c>
      <c r="M886" s="222">
        <v>0</v>
      </c>
      <c r="N886" s="223" t="s">
        <v>8939</v>
      </c>
      <c r="O886" s="222"/>
    </row>
    <row r="887" customHeight="1" spans="1:15">
      <c r="A887" s="665" t="s">
        <v>8940</v>
      </c>
      <c r="B887" s="220" t="s">
        <v>8941</v>
      </c>
      <c r="C887" s="220" t="s">
        <v>8942</v>
      </c>
      <c r="D887" s="220" t="s">
        <v>267</v>
      </c>
      <c r="E887" s="220" t="s">
        <v>5490</v>
      </c>
      <c r="F887" s="220">
        <v>65</v>
      </c>
      <c r="G887" s="220" t="s">
        <v>5609</v>
      </c>
      <c r="H887" s="220">
        <v>90</v>
      </c>
      <c r="I887" s="220" t="s">
        <v>5665</v>
      </c>
      <c r="J887" s="220">
        <v>15</v>
      </c>
      <c r="K887" s="220">
        <v>5</v>
      </c>
      <c r="L887" s="220" t="s">
        <v>5493</v>
      </c>
      <c r="M887" s="220">
        <v>0</v>
      </c>
      <c r="N887" s="221" t="s">
        <v>8943</v>
      </c>
      <c r="O887" s="230" t="s">
        <v>6781</v>
      </c>
    </row>
    <row r="888" customHeight="1" spans="1:15">
      <c r="A888" s="664" t="s">
        <v>8944</v>
      </c>
      <c r="B888" s="222" t="s">
        <v>8945</v>
      </c>
      <c r="C888" s="222" t="s">
        <v>8946</v>
      </c>
      <c r="D888" s="222" t="s">
        <v>284</v>
      </c>
      <c r="E888" s="222" t="s">
        <v>5556</v>
      </c>
      <c r="F888" s="222">
        <v>100</v>
      </c>
      <c r="G888" s="222" t="s">
        <v>5625</v>
      </c>
      <c r="H888" s="222">
        <v>80</v>
      </c>
      <c r="I888" s="222" t="s">
        <v>5753</v>
      </c>
      <c r="J888" s="222">
        <v>5</v>
      </c>
      <c r="K888" s="222">
        <v>7</v>
      </c>
      <c r="L888" s="222">
        <v>5</v>
      </c>
      <c r="M888" s="222">
        <v>0</v>
      </c>
      <c r="N888" s="223" t="s">
        <v>8947</v>
      </c>
      <c r="O888" s="231" t="s">
        <v>5767</v>
      </c>
    </row>
    <row r="889" customHeight="1" spans="1:15">
      <c r="A889" s="665" t="s">
        <v>8948</v>
      </c>
      <c r="B889" s="220" t="s">
        <v>8949</v>
      </c>
      <c r="C889" s="220" t="s">
        <v>8950</v>
      </c>
      <c r="D889" s="220" t="s">
        <v>280</v>
      </c>
      <c r="E889" s="220" t="s">
        <v>5556</v>
      </c>
      <c r="F889" s="220">
        <v>70</v>
      </c>
      <c r="G889" s="220" t="s">
        <v>5639</v>
      </c>
      <c r="H889" s="220">
        <v>90</v>
      </c>
      <c r="I889" s="220" t="s">
        <v>5665</v>
      </c>
      <c r="J889" s="220">
        <v>10</v>
      </c>
      <c r="K889" s="220">
        <v>7</v>
      </c>
      <c r="L889" s="220">
        <v>4</v>
      </c>
      <c r="M889" s="220">
        <v>0</v>
      </c>
      <c r="N889" s="221" t="s">
        <v>8951</v>
      </c>
      <c r="O889" s="220" t="s">
        <v>5687</v>
      </c>
    </row>
    <row r="890" customHeight="1" spans="1:15">
      <c r="A890" s="664" t="s">
        <v>8952</v>
      </c>
      <c r="B890" s="222" t="s">
        <v>8953</v>
      </c>
      <c r="C890" s="222" t="s">
        <v>8954</v>
      </c>
      <c r="D890" s="222" t="s">
        <v>276</v>
      </c>
      <c r="E890" s="222" t="s">
        <v>5490</v>
      </c>
      <c r="F890" s="222">
        <v>120</v>
      </c>
      <c r="G890" s="222" t="s">
        <v>5620</v>
      </c>
      <c r="H890" s="222">
        <v>100</v>
      </c>
      <c r="I890" s="222" t="s">
        <v>5492</v>
      </c>
      <c r="J890" s="222">
        <v>10</v>
      </c>
      <c r="K890" s="222">
        <v>7</v>
      </c>
      <c r="L890" s="222" t="s">
        <v>5493</v>
      </c>
      <c r="M890" s="222">
        <v>0</v>
      </c>
      <c r="N890" s="223" t="s">
        <v>8955</v>
      </c>
      <c r="O890" s="222"/>
    </row>
    <row r="891" customHeight="1" spans="1:15">
      <c r="A891" s="665" t="s">
        <v>8956</v>
      </c>
      <c r="B891" s="220" t="s">
        <v>8957</v>
      </c>
      <c r="C891" s="220" t="s">
        <v>8958</v>
      </c>
      <c r="D891" s="220" t="s">
        <v>277</v>
      </c>
      <c r="E891" s="220" t="s">
        <v>5490</v>
      </c>
      <c r="F891" s="220">
        <v>120</v>
      </c>
      <c r="G891" s="220" t="s">
        <v>5620</v>
      </c>
      <c r="H891" s="220">
        <v>100</v>
      </c>
      <c r="I891" s="220" t="s">
        <v>5492</v>
      </c>
      <c r="J891" s="220">
        <v>10</v>
      </c>
      <c r="K891" s="220">
        <v>7</v>
      </c>
      <c r="L891" s="220" t="s">
        <v>5493</v>
      </c>
      <c r="M891" s="220">
        <v>0</v>
      </c>
      <c r="N891" s="221" t="s">
        <v>8959</v>
      </c>
      <c r="O891" s="230" t="s">
        <v>5627</v>
      </c>
    </row>
    <row r="892" customHeight="1" spans="1:15">
      <c r="A892" s="664" t="s">
        <v>8960</v>
      </c>
      <c r="B892" s="222" t="s">
        <v>8961</v>
      </c>
      <c r="C892" s="222" t="s">
        <v>8962</v>
      </c>
      <c r="D892" s="222" t="s">
        <v>278</v>
      </c>
      <c r="E892" s="222" t="s">
        <v>5556</v>
      </c>
      <c r="F892" s="222">
        <v>150</v>
      </c>
      <c r="G892" s="222" t="s">
        <v>5783</v>
      </c>
      <c r="H892" s="222">
        <v>95</v>
      </c>
      <c r="I892" s="222" t="s">
        <v>5568</v>
      </c>
      <c r="J892" s="222">
        <v>5</v>
      </c>
      <c r="K892" s="222">
        <v>7</v>
      </c>
      <c r="L892" s="222">
        <v>5</v>
      </c>
      <c r="M892" s="222">
        <v>0</v>
      </c>
      <c r="N892" s="223" t="s">
        <v>8963</v>
      </c>
      <c r="O892" s="222" t="s">
        <v>8033</v>
      </c>
    </row>
    <row r="893" customHeight="1" spans="1:15">
      <c r="A893" s="665" t="s">
        <v>8964</v>
      </c>
      <c r="B893" s="220" t="s">
        <v>8965</v>
      </c>
      <c r="C893" s="220" t="s">
        <v>8966</v>
      </c>
      <c r="D893" s="220" t="s">
        <v>281</v>
      </c>
      <c r="E893" s="220" t="s">
        <v>5490</v>
      </c>
      <c r="F893" s="220">
        <v>100</v>
      </c>
      <c r="G893" s="220" t="s">
        <v>5625</v>
      </c>
      <c r="H893" s="220">
        <v>85</v>
      </c>
      <c r="I893" s="220" t="s">
        <v>5505</v>
      </c>
      <c r="J893" s="220">
        <v>10</v>
      </c>
      <c r="K893" s="220">
        <v>7</v>
      </c>
      <c r="L893" s="220">
        <v>3</v>
      </c>
      <c r="M893" s="220">
        <v>0</v>
      </c>
      <c r="N893" s="221" t="s">
        <v>8967</v>
      </c>
      <c r="O893" s="220" t="s">
        <v>5687</v>
      </c>
    </row>
    <row r="894" customHeight="1" spans="1:15">
      <c r="A894" s="664" t="s">
        <v>8968</v>
      </c>
      <c r="B894" s="222" t="s">
        <v>8969</v>
      </c>
      <c r="C894" s="222" t="s">
        <v>8970</v>
      </c>
      <c r="D894" s="222" t="s">
        <v>263</v>
      </c>
      <c r="E894" s="222" t="s">
        <v>199</v>
      </c>
      <c r="F894" s="222" t="s">
        <v>5561</v>
      </c>
      <c r="G894" s="222" t="s">
        <v>5561</v>
      </c>
      <c r="H894" s="222" t="s">
        <v>5561</v>
      </c>
      <c r="I894" s="222" t="s">
        <v>5561</v>
      </c>
      <c r="J894" s="222">
        <v>10</v>
      </c>
      <c r="K894" s="222">
        <v>7</v>
      </c>
      <c r="L894" s="222" t="s">
        <v>5562</v>
      </c>
      <c r="M894" s="222">
        <v>0</v>
      </c>
      <c r="N894" s="223" t="s">
        <v>8971</v>
      </c>
      <c r="O894" s="222" t="s">
        <v>5564</v>
      </c>
    </row>
    <row r="895" customHeight="1" spans="1:15">
      <c r="A895" s="665" t="s">
        <v>8972</v>
      </c>
      <c r="B895" s="220" t="s">
        <v>8973</v>
      </c>
      <c r="C895" s="220" t="s">
        <v>8974</v>
      </c>
      <c r="D895" s="220" t="s">
        <v>266</v>
      </c>
      <c r="E895" s="220" t="s">
        <v>5490</v>
      </c>
      <c r="F895" s="220">
        <v>120</v>
      </c>
      <c r="G895" s="220" t="s">
        <v>5620</v>
      </c>
      <c r="H895" s="220">
        <v>100</v>
      </c>
      <c r="I895" s="220" t="s">
        <v>5492</v>
      </c>
      <c r="J895" s="220">
        <v>5</v>
      </c>
      <c r="K895" s="220">
        <v>8</v>
      </c>
      <c r="L895" s="220" t="s">
        <v>5493</v>
      </c>
      <c r="M895" s="220">
        <v>0</v>
      </c>
      <c r="N895" s="221" t="s">
        <v>8975</v>
      </c>
      <c r="O895" s="230" t="s">
        <v>5518</v>
      </c>
    </row>
    <row r="896" customHeight="1" spans="1:15">
      <c r="A896" s="664" t="s">
        <v>8976</v>
      </c>
      <c r="B896" s="222" t="s">
        <v>8977</v>
      </c>
      <c r="C896" s="222" t="s">
        <v>8978</v>
      </c>
      <c r="D896" s="222" t="s">
        <v>265</v>
      </c>
      <c r="E896" s="222" t="s">
        <v>5490</v>
      </c>
      <c r="F896" s="222">
        <v>60</v>
      </c>
      <c r="G896" s="222" t="s">
        <v>6557</v>
      </c>
      <c r="H896" s="222">
        <v>100</v>
      </c>
      <c r="I896" s="222" t="s">
        <v>5492</v>
      </c>
      <c r="J896" s="222">
        <v>10</v>
      </c>
      <c r="K896" s="222">
        <v>5</v>
      </c>
      <c r="L896" s="222" t="s">
        <v>5493</v>
      </c>
      <c r="M896" s="222">
        <v>0</v>
      </c>
      <c r="N896" s="223" t="s">
        <v>8979</v>
      </c>
      <c r="O896" s="222" t="s">
        <v>5687</v>
      </c>
    </row>
    <row r="897" customHeight="1" spans="1:15">
      <c r="A897" s="665" t="s">
        <v>8980</v>
      </c>
      <c r="B897" s="220" t="s">
        <v>8981</v>
      </c>
      <c r="C897" s="220" t="s">
        <v>8982</v>
      </c>
      <c r="D897" s="220" t="s">
        <v>280</v>
      </c>
      <c r="E897" s="220" t="s">
        <v>5556</v>
      </c>
      <c r="F897" s="220">
        <v>80</v>
      </c>
      <c r="G897" s="220" t="s">
        <v>5516</v>
      </c>
      <c r="H897" s="220">
        <v>100</v>
      </c>
      <c r="I897" s="220" t="s">
        <v>5492</v>
      </c>
      <c r="J897" s="220">
        <v>10</v>
      </c>
      <c r="K897" s="220">
        <v>7</v>
      </c>
      <c r="L897" s="220" t="s">
        <v>5493</v>
      </c>
      <c r="M897" s="220">
        <v>0</v>
      </c>
      <c r="N897" s="221" t="s">
        <v>8983</v>
      </c>
      <c r="O897" s="220" t="s">
        <v>5687</v>
      </c>
    </row>
    <row r="898" customHeight="1" spans="1:15">
      <c r="A898" s="664" t="s">
        <v>8984</v>
      </c>
      <c r="B898" s="222" t="s">
        <v>8985</v>
      </c>
      <c r="C898" s="222" t="s">
        <v>8986</v>
      </c>
      <c r="D898" s="222" t="s">
        <v>269</v>
      </c>
      <c r="E898" s="222" t="s">
        <v>5556</v>
      </c>
      <c r="F898" s="222">
        <v>75</v>
      </c>
      <c r="G898" s="222" t="s">
        <v>5525</v>
      </c>
      <c r="H898" s="222">
        <v>100</v>
      </c>
      <c r="I898" s="222" t="s">
        <v>5492</v>
      </c>
      <c r="J898" s="222">
        <v>15</v>
      </c>
      <c r="K898" s="222">
        <v>6</v>
      </c>
      <c r="L898" s="222">
        <v>3</v>
      </c>
      <c r="M898" s="222">
        <v>0</v>
      </c>
      <c r="N898" s="223" t="s">
        <v>8987</v>
      </c>
      <c r="O898" s="222" t="s">
        <v>5687</v>
      </c>
    </row>
    <row r="899" customHeight="1" spans="1:15">
      <c r="A899" s="665" t="s">
        <v>8988</v>
      </c>
      <c r="B899" s="220" t="s">
        <v>8989</v>
      </c>
      <c r="C899" s="220" t="s">
        <v>8990</v>
      </c>
      <c r="D899" s="220" t="s">
        <v>270</v>
      </c>
      <c r="E899" s="220" t="s">
        <v>199</v>
      </c>
      <c r="F899" s="220" t="s">
        <v>5561</v>
      </c>
      <c r="G899" s="220" t="s">
        <v>5561</v>
      </c>
      <c r="H899" s="220" t="s">
        <v>5561</v>
      </c>
      <c r="I899" s="220" t="s">
        <v>5561</v>
      </c>
      <c r="J899" s="220">
        <v>10</v>
      </c>
      <c r="K899" s="220">
        <v>6</v>
      </c>
      <c r="L899" s="220" t="s">
        <v>5562</v>
      </c>
      <c r="M899" s="220">
        <v>0</v>
      </c>
      <c r="N899" s="221" t="s">
        <v>8991</v>
      </c>
      <c r="O899" s="220"/>
    </row>
    <row r="900" customHeight="1" spans="1:15">
      <c r="A900" s="664" t="s">
        <v>8992</v>
      </c>
      <c r="B900" s="222" t="s">
        <v>8993</v>
      </c>
      <c r="C900" s="222" t="s">
        <v>8994</v>
      </c>
      <c r="D900" s="222" t="s">
        <v>263</v>
      </c>
      <c r="E900" s="222" t="s">
        <v>5490</v>
      </c>
      <c r="F900" s="222">
        <v>90</v>
      </c>
      <c r="G900" s="222" t="s">
        <v>5590</v>
      </c>
      <c r="H900" s="222">
        <v>100</v>
      </c>
      <c r="I900" s="222" t="s">
        <v>5492</v>
      </c>
      <c r="J900" s="222">
        <v>15</v>
      </c>
      <c r="K900" s="222">
        <v>7</v>
      </c>
      <c r="L900" s="222">
        <v>3</v>
      </c>
      <c r="M900" s="222">
        <v>0</v>
      </c>
      <c r="N900" s="223" t="s">
        <v>8995</v>
      </c>
      <c r="O900" s="222" t="s">
        <v>5687</v>
      </c>
    </row>
    <row r="901" customHeight="1" spans="1:15">
      <c r="A901" s="665" t="s">
        <v>8996</v>
      </c>
      <c r="B901" s="220" t="s">
        <v>8997</v>
      </c>
      <c r="C901" s="220" t="s">
        <v>8998</v>
      </c>
      <c r="D901" s="220" t="s">
        <v>269</v>
      </c>
      <c r="E901" s="220" t="s">
        <v>5556</v>
      </c>
      <c r="F901" s="220">
        <v>60</v>
      </c>
      <c r="G901" s="220" t="s">
        <v>6557</v>
      </c>
      <c r="H901" s="220">
        <v>100</v>
      </c>
      <c r="I901" s="220" t="s">
        <v>5492</v>
      </c>
      <c r="J901" s="220">
        <v>15</v>
      </c>
      <c r="K901" s="220">
        <v>6</v>
      </c>
      <c r="L901" s="220">
        <v>3</v>
      </c>
      <c r="M901" s="220">
        <v>0</v>
      </c>
      <c r="N901" s="221" t="s">
        <v>8999</v>
      </c>
      <c r="O901" s="220" t="s">
        <v>5687</v>
      </c>
    </row>
    <row r="902" customHeight="1" spans="1:15">
      <c r="A902" s="664" t="s">
        <v>9000</v>
      </c>
      <c r="B902" s="222" t="s">
        <v>9001</v>
      </c>
      <c r="C902" s="222" t="s">
        <v>9002</v>
      </c>
      <c r="D902" s="222" t="s">
        <v>283</v>
      </c>
      <c r="E902" s="222" t="s">
        <v>5490</v>
      </c>
      <c r="F902" s="222">
        <v>65</v>
      </c>
      <c r="G902" s="222" t="s">
        <v>5609</v>
      </c>
      <c r="H902" s="222">
        <v>90</v>
      </c>
      <c r="I902" s="222" t="s">
        <v>5665</v>
      </c>
      <c r="J902" s="222">
        <v>15</v>
      </c>
      <c r="K902" s="222">
        <v>5</v>
      </c>
      <c r="L902" s="222" t="s">
        <v>5493</v>
      </c>
      <c r="M902" s="222">
        <v>0</v>
      </c>
      <c r="N902" s="223" t="s">
        <v>9003</v>
      </c>
      <c r="O902" s="231" t="s">
        <v>6781</v>
      </c>
    </row>
    <row r="903" customHeight="1" spans="1:15">
      <c r="A903" s="665" t="s">
        <v>9004</v>
      </c>
      <c r="B903" s="220" t="s">
        <v>9005</v>
      </c>
      <c r="C903" s="220" t="s">
        <v>9006</v>
      </c>
      <c r="D903" s="220" t="s">
        <v>264</v>
      </c>
      <c r="E903" s="220" t="s">
        <v>5556</v>
      </c>
      <c r="F903" s="220">
        <v>100</v>
      </c>
      <c r="G903" s="220" t="s">
        <v>5625</v>
      </c>
      <c r="H903" s="220">
        <v>80</v>
      </c>
      <c r="I903" s="220" t="s">
        <v>5753</v>
      </c>
      <c r="J903" s="220">
        <v>5</v>
      </c>
      <c r="K903" s="220">
        <v>7</v>
      </c>
      <c r="L903" s="220">
        <v>5</v>
      </c>
      <c r="M903" s="220">
        <v>0</v>
      </c>
      <c r="N903" s="221" t="s">
        <v>9007</v>
      </c>
      <c r="O903" s="220" t="s">
        <v>5577</v>
      </c>
    </row>
    <row r="904" customHeight="1" spans="1:15">
      <c r="A904" s="664" t="s">
        <v>9008</v>
      </c>
      <c r="B904" s="222" t="s">
        <v>9009</v>
      </c>
      <c r="C904" s="222" t="s">
        <v>9010</v>
      </c>
      <c r="D904" s="222" t="s">
        <v>279</v>
      </c>
      <c r="E904" s="222" t="s">
        <v>5556</v>
      </c>
      <c r="F904" s="222">
        <v>100</v>
      </c>
      <c r="G904" s="222" t="s">
        <v>5625</v>
      </c>
      <c r="H904" s="222">
        <v>80</v>
      </c>
      <c r="I904" s="222" t="s">
        <v>5753</v>
      </c>
      <c r="J904" s="222">
        <v>5</v>
      </c>
      <c r="K904" s="222">
        <v>7</v>
      </c>
      <c r="L904" s="222">
        <v>5</v>
      </c>
      <c r="M904" s="222">
        <v>0</v>
      </c>
      <c r="N904" s="223" t="s">
        <v>9011</v>
      </c>
      <c r="O904" s="231" t="s">
        <v>5767</v>
      </c>
    </row>
    <row r="905" customHeight="1" spans="1:15">
      <c r="A905" s="665" t="s">
        <v>9012</v>
      </c>
      <c r="B905" s="220" t="s">
        <v>9013</v>
      </c>
      <c r="C905" s="220" t="s">
        <v>9014</v>
      </c>
      <c r="D905" s="220" t="s">
        <v>266</v>
      </c>
      <c r="E905" s="220" t="s">
        <v>5556</v>
      </c>
      <c r="F905" s="220">
        <v>100</v>
      </c>
      <c r="G905" s="220" t="s">
        <v>5625</v>
      </c>
      <c r="H905" s="220">
        <v>80</v>
      </c>
      <c r="I905" s="220" t="s">
        <v>5753</v>
      </c>
      <c r="J905" s="220">
        <v>5</v>
      </c>
      <c r="K905" s="220">
        <v>7</v>
      </c>
      <c r="L905" s="220">
        <v>5</v>
      </c>
      <c r="M905" s="220">
        <v>0</v>
      </c>
      <c r="N905" s="221" t="s">
        <v>9015</v>
      </c>
      <c r="O905" s="230" t="s">
        <v>5767</v>
      </c>
    </row>
    <row r="906" customHeight="1" spans="1:15">
      <c r="A906" s="664" t="s">
        <v>9016</v>
      </c>
      <c r="B906" s="222" t="s">
        <v>9017</v>
      </c>
      <c r="C906" s="222" t="s">
        <v>9018</v>
      </c>
      <c r="D906" s="222" t="s">
        <v>280</v>
      </c>
      <c r="E906" s="222" t="s">
        <v>199</v>
      </c>
      <c r="F906" s="222" t="s">
        <v>5561</v>
      </c>
      <c r="G906" s="222" t="s">
        <v>5491</v>
      </c>
      <c r="H906" s="222" t="s">
        <v>5561</v>
      </c>
      <c r="I906" s="222" t="s">
        <v>5561</v>
      </c>
      <c r="J906" s="222">
        <v>5</v>
      </c>
      <c r="K906" s="222">
        <v>7</v>
      </c>
      <c r="L906" s="222" t="s">
        <v>5562</v>
      </c>
      <c r="M906" s="222">
        <v>0</v>
      </c>
      <c r="N906" s="223" t="s">
        <v>9019</v>
      </c>
      <c r="O906" s="222" t="s">
        <v>5960</v>
      </c>
    </row>
    <row r="907" customHeight="1" spans="1:15">
      <c r="A907" s="665" t="s">
        <v>9020</v>
      </c>
      <c r="B907" s="220" t="s">
        <v>9021</v>
      </c>
      <c r="C907" s="220" t="s">
        <v>9022</v>
      </c>
      <c r="D907" s="220" t="s">
        <v>280</v>
      </c>
      <c r="E907" s="220" t="s">
        <v>199</v>
      </c>
      <c r="F907" s="220" t="s">
        <v>5561</v>
      </c>
      <c r="G907" s="220" t="s">
        <v>5561</v>
      </c>
      <c r="H907" s="220" t="s">
        <v>5561</v>
      </c>
      <c r="I907" s="220" t="s">
        <v>5561</v>
      </c>
      <c r="J907" s="220">
        <v>10</v>
      </c>
      <c r="K907" s="220">
        <v>7</v>
      </c>
      <c r="L907" s="220" t="s">
        <v>5562</v>
      </c>
      <c r="M907" s="220">
        <v>0</v>
      </c>
      <c r="N907" s="221" t="s">
        <v>9023</v>
      </c>
      <c r="O907" s="220"/>
    </row>
    <row r="908" customHeight="1" spans="1:15">
      <c r="A908" s="664" t="s">
        <v>9024</v>
      </c>
      <c r="B908" s="222" t="s">
        <v>9025</v>
      </c>
      <c r="C908" s="222" t="s">
        <v>9026</v>
      </c>
      <c r="D908" s="222" t="s">
        <v>262</v>
      </c>
      <c r="E908" s="222" t="s">
        <v>5556</v>
      </c>
      <c r="F908" s="222">
        <v>80</v>
      </c>
      <c r="G908" s="222" t="s">
        <v>5516</v>
      </c>
      <c r="H908" s="222">
        <v>100</v>
      </c>
      <c r="I908" s="222" t="s">
        <v>5492</v>
      </c>
      <c r="J908" s="222">
        <v>10</v>
      </c>
      <c r="K908" s="222">
        <v>7</v>
      </c>
      <c r="L908" s="222">
        <v>4</v>
      </c>
      <c r="M908" s="222">
        <v>0</v>
      </c>
      <c r="N908" s="223" t="s">
        <v>9027</v>
      </c>
      <c r="O908" s="222"/>
    </row>
    <row r="909" customHeight="1" spans="1:15">
      <c r="A909" s="665" t="s">
        <v>9028</v>
      </c>
      <c r="B909" s="220" t="s">
        <v>9029</v>
      </c>
      <c r="C909" s="220" t="s">
        <v>9030</v>
      </c>
      <c r="D909" s="220" t="s">
        <v>268</v>
      </c>
      <c r="E909" s="220" t="s">
        <v>199</v>
      </c>
      <c r="F909" s="220" t="s">
        <v>5561</v>
      </c>
      <c r="G909" s="220" t="s">
        <v>5561</v>
      </c>
      <c r="H909" s="220" t="s">
        <v>5561</v>
      </c>
      <c r="I909" s="220" t="s">
        <v>5561</v>
      </c>
      <c r="J909" s="220">
        <v>10</v>
      </c>
      <c r="K909" s="220">
        <v>6</v>
      </c>
      <c r="L909" s="220" t="s">
        <v>5562</v>
      </c>
      <c r="M909" s="220">
        <v>4</v>
      </c>
      <c r="N909" s="221" t="s">
        <v>9031</v>
      </c>
      <c r="O909" s="220" t="s">
        <v>6285</v>
      </c>
    </row>
    <row r="910" customHeight="1" spans="1:15">
      <c r="A910" s="664" t="s">
        <v>9032</v>
      </c>
      <c r="B910" s="222" t="s">
        <v>9033</v>
      </c>
      <c r="C910" s="222" t="s">
        <v>9034</v>
      </c>
      <c r="D910" s="222" t="s">
        <v>263</v>
      </c>
      <c r="E910" s="222" t="s">
        <v>5490</v>
      </c>
      <c r="F910" s="222">
        <v>120</v>
      </c>
      <c r="G910" s="222" t="s">
        <v>5620</v>
      </c>
      <c r="H910" s="222">
        <v>90</v>
      </c>
      <c r="I910" s="222" t="s">
        <v>5665</v>
      </c>
      <c r="J910" s="222">
        <v>10</v>
      </c>
      <c r="K910" s="222">
        <v>7</v>
      </c>
      <c r="L910" s="222" t="s">
        <v>5493</v>
      </c>
      <c r="M910" s="222">
        <v>0</v>
      </c>
      <c r="N910" s="223" t="s">
        <v>9035</v>
      </c>
      <c r="O910" s="231" t="s">
        <v>6931</v>
      </c>
    </row>
    <row r="911" customHeight="1" spans="1:15">
      <c r="A911" s="665" t="s">
        <v>9036</v>
      </c>
      <c r="B911" s="220" t="s">
        <v>9037</v>
      </c>
      <c r="C911" s="220" t="s">
        <v>9038</v>
      </c>
      <c r="D911" s="220" t="s">
        <v>269</v>
      </c>
      <c r="E911" s="220" t="s">
        <v>5490</v>
      </c>
      <c r="F911" s="220">
        <v>50</v>
      </c>
      <c r="G911" s="220" t="s">
        <v>6573</v>
      </c>
      <c r="H911" s="220">
        <v>100</v>
      </c>
      <c r="I911" s="220" t="s">
        <v>5492</v>
      </c>
      <c r="J911" s="220">
        <v>10</v>
      </c>
      <c r="K911" s="220">
        <v>7</v>
      </c>
      <c r="L911" s="220" t="s">
        <v>5493</v>
      </c>
      <c r="M911" s="220">
        <v>0</v>
      </c>
      <c r="N911" s="221" t="s">
        <v>9039</v>
      </c>
      <c r="O911" s="220"/>
    </row>
    <row r="912" customHeight="1" spans="1:15">
      <c r="A912" s="664" t="s">
        <v>9040</v>
      </c>
      <c r="B912" s="222" t="s">
        <v>9041</v>
      </c>
      <c r="C912" s="222" t="s">
        <v>9042</v>
      </c>
      <c r="D912" s="222" t="s">
        <v>280</v>
      </c>
      <c r="E912" s="222" t="s">
        <v>5556</v>
      </c>
      <c r="F912" s="222">
        <v>80</v>
      </c>
      <c r="G912" s="222" t="s">
        <v>5516</v>
      </c>
      <c r="H912" s="222">
        <v>100</v>
      </c>
      <c r="I912" s="222" t="s">
        <v>5492</v>
      </c>
      <c r="J912" s="222">
        <v>10</v>
      </c>
      <c r="K912" s="222">
        <v>7</v>
      </c>
      <c r="L912" s="222">
        <v>3</v>
      </c>
      <c r="M912" s="222">
        <v>0</v>
      </c>
      <c r="N912" s="223" t="s">
        <v>9043</v>
      </c>
      <c r="O912" s="222" t="s">
        <v>5687</v>
      </c>
    </row>
    <row r="913" customHeight="1" spans="1:15">
      <c r="A913" s="665" t="s">
        <v>9044</v>
      </c>
      <c r="B913" s="220" t="s">
        <v>9045</v>
      </c>
      <c r="C913" s="220" t="s">
        <v>9046</v>
      </c>
      <c r="D913" s="220" t="s">
        <v>282</v>
      </c>
      <c r="E913" s="220" t="s">
        <v>5490</v>
      </c>
      <c r="F913" s="220">
        <v>80</v>
      </c>
      <c r="G913" s="220" t="s">
        <v>5516</v>
      </c>
      <c r="H913" s="220">
        <v>100</v>
      </c>
      <c r="I913" s="220" t="s">
        <v>5492</v>
      </c>
      <c r="J913" s="220">
        <v>10</v>
      </c>
      <c r="K913" s="220">
        <v>6</v>
      </c>
      <c r="L913" s="220">
        <v>2</v>
      </c>
      <c r="M913" s="220">
        <v>0</v>
      </c>
      <c r="N913" s="221" t="s">
        <v>9047</v>
      </c>
      <c r="O913" s="220" t="s">
        <v>5687</v>
      </c>
    </row>
    <row r="914" customHeight="1" spans="1:15">
      <c r="A914" s="664" t="s">
        <v>9048</v>
      </c>
      <c r="B914" s="222" t="s">
        <v>9049</v>
      </c>
      <c r="C914" s="222" t="s">
        <v>9050</v>
      </c>
      <c r="D914" s="222" t="s">
        <v>277</v>
      </c>
      <c r="E914" s="222" t="s">
        <v>5490</v>
      </c>
      <c r="F914" s="222">
        <v>60</v>
      </c>
      <c r="G914" s="222" t="s">
        <v>5581</v>
      </c>
      <c r="H914" s="222">
        <v>100</v>
      </c>
      <c r="I914" s="222" t="s">
        <v>5492</v>
      </c>
      <c r="J914" s="222">
        <v>15</v>
      </c>
      <c r="K914" s="222">
        <v>5</v>
      </c>
      <c r="L914" s="222" t="s">
        <v>5493</v>
      </c>
      <c r="M914" s="222">
        <v>1</v>
      </c>
      <c r="N914" s="223" t="s">
        <v>9051</v>
      </c>
      <c r="O914" s="231" t="s">
        <v>5518</v>
      </c>
    </row>
    <row r="915" customHeight="1" spans="1:15">
      <c r="A915" s="665" t="s">
        <v>9052</v>
      </c>
      <c r="B915" s="220" t="s">
        <v>9053</v>
      </c>
      <c r="C915" s="220" t="s">
        <v>9054</v>
      </c>
      <c r="D915" s="220" t="s">
        <v>278</v>
      </c>
      <c r="E915" s="220" t="s">
        <v>199</v>
      </c>
      <c r="F915" s="220" t="s">
        <v>5561</v>
      </c>
      <c r="G915" s="220" t="s">
        <v>5561</v>
      </c>
      <c r="H915" s="220" t="s">
        <v>5561</v>
      </c>
      <c r="I915" s="220" t="s">
        <v>5561</v>
      </c>
      <c r="J915" s="220">
        <v>15</v>
      </c>
      <c r="K915" s="220">
        <v>5</v>
      </c>
      <c r="L915" s="220">
        <v>3</v>
      </c>
      <c r="M915" s="220">
        <v>0</v>
      </c>
      <c r="N915" s="221" t="s">
        <v>9055</v>
      </c>
      <c r="O915" s="220"/>
    </row>
    <row r="916" customHeight="1" spans="1:15">
      <c r="A916" s="664" t="s">
        <v>9056</v>
      </c>
      <c r="B916" s="222" t="s">
        <v>9057</v>
      </c>
      <c r="C916" s="222" t="s">
        <v>9058</v>
      </c>
      <c r="D916" s="222" t="s">
        <v>270</v>
      </c>
      <c r="E916" s="222" t="s">
        <v>5490</v>
      </c>
      <c r="F916" s="222">
        <v>100</v>
      </c>
      <c r="G916" s="222" t="s">
        <v>5625</v>
      </c>
      <c r="H916" s="222">
        <v>100</v>
      </c>
      <c r="I916" s="222" t="s">
        <v>5492</v>
      </c>
      <c r="J916" s="222">
        <v>5</v>
      </c>
      <c r="K916" s="222">
        <v>7</v>
      </c>
      <c r="L916" s="222" t="s">
        <v>5493</v>
      </c>
      <c r="M916" s="222">
        <v>0</v>
      </c>
      <c r="N916" s="223" t="s">
        <v>9059</v>
      </c>
      <c r="O916" s="222" t="s">
        <v>5495</v>
      </c>
    </row>
    <row r="917" customHeight="1" spans="1:15">
      <c r="A917" s="665" t="s">
        <v>9060</v>
      </c>
      <c r="B917" s="220" t="s">
        <v>9061</v>
      </c>
      <c r="C917" s="220" t="s">
        <v>9062</v>
      </c>
      <c r="D917" s="220" t="s">
        <v>262</v>
      </c>
      <c r="E917" s="220" t="s">
        <v>5490</v>
      </c>
      <c r="F917" s="220">
        <v>20</v>
      </c>
      <c r="G917" s="220" t="s">
        <v>5504</v>
      </c>
      <c r="H917" s="220">
        <v>90</v>
      </c>
      <c r="I917" s="220" t="s">
        <v>5665</v>
      </c>
      <c r="J917" s="220">
        <v>10</v>
      </c>
      <c r="K917" s="220">
        <v>8</v>
      </c>
      <c r="L917" s="220" t="s">
        <v>5493</v>
      </c>
      <c r="M917" s="220">
        <v>0</v>
      </c>
      <c r="N917" s="221" t="s">
        <v>9063</v>
      </c>
      <c r="O917" s="230" t="s">
        <v>9064</v>
      </c>
    </row>
    <row r="918" customHeight="1" spans="1:15">
      <c r="A918" s="664" t="s">
        <v>9065</v>
      </c>
      <c r="B918" s="222" t="s">
        <v>9066</v>
      </c>
      <c r="C918" s="222" t="s">
        <v>9067</v>
      </c>
      <c r="D918" s="222" t="s">
        <v>281</v>
      </c>
      <c r="E918" s="222" t="s">
        <v>5490</v>
      </c>
      <c r="F918" s="222">
        <v>80</v>
      </c>
      <c r="G918" s="222" t="s">
        <v>5516</v>
      </c>
      <c r="H918" s="222">
        <v>100</v>
      </c>
      <c r="I918" s="222" t="s">
        <v>5492</v>
      </c>
      <c r="J918" s="222">
        <v>15</v>
      </c>
      <c r="K918" s="222">
        <v>6</v>
      </c>
      <c r="L918" s="222" t="s">
        <v>5493</v>
      </c>
      <c r="M918" s="222">
        <v>0</v>
      </c>
      <c r="N918" s="223" t="s">
        <v>9068</v>
      </c>
      <c r="O918" s="222" t="s">
        <v>5495</v>
      </c>
    </row>
    <row r="919" customHeight="1" spans="1:15">
      <c r="A919" s="665" t="s">
        <v>9069</v>
      </c>
      <c r="B919" s="220" t="s">
        <v>9070</v>
      </c>
      <c r="C919" s="220" t="s">
        <v>9071</v>
      </c>
      <c r="D919" s="220" t="s">
        <v>282</v>
      </c>
      <c r="E919" s="220" t="s">
        <v>5490</v>
      </c>
      <c r="F919" s="220">
        <v>120</v>
      </c>
      <c r="G919" s="220" t="s">
        <v>5620</v>
      </c>
      <c r="H919" s="220">
        <v>100</v>
      </c>
      <c r="I919" s="220" t="s">
        <v>5492</v>
      </c>
      <c r="J919" s="220">
        <v>5</v>
      </c>
      <c r="K919" s="220">
        <v>8</v>
      </c>
      <c r="L919" s="220" t="s">
        <v>5493</v>
      </c>
      <c r="M919" s="220">
        <v>0</v>
      </c>
      <c r="N919" s="221" t="s">
        <v>9072</v>
      </c>
      <c r="O919" s="220" t="s">
        <v>5495</v>
      </c>
    </row>
    <row r="920" customHeight="1" spans="1:15">
      <c r="A920" s="664" t="s">
        <v>9073</v>
      </c>
      <c r="B920" s="222" t="s">
        <v>9074</v>
      </c>
      <c r="C920" s="222" t="s">
        <v>9075</v>
      </c>
      <c r="D920" s="222" t="s">
        <v>262</v>
      </c>
      <c r="E920" s="222" t="s">
        <v>199</v>
      </c>
      <c r="F920" s="222" t="s">
        <v>5561</v>
      </c>
      <c r="G920" s="222" t="s">
        <v>5625</v>
      </c>
      <c r="H920" s="222" t="s">
        <v>5561</v>
      </c>
      <c r="I920" s="222" t="s">
        <v>5561</v>
      </c>
      <c r="J920" s="222">
        <v>1</v>
      </c>
      <c r="K920" s="222">
        <v>8</v>
      </c>
      <c r="L920" s="222" t="s">
        <v>5562</v>
      </c>
      <c r="M920" s="222">
        <v>0</v>
      </c>
      <c r="N920" s="223" t="s">
        <v>9076</v>
      </c>
      <c r="O920" s="222" t="s">
        <v>5960</v>
      </c>
    </row>
    <row r="921" customHeight="1" spans="1:15">
      <c r="A921" s="665" t="s">
        <v>9077</v>
      </c>
      <c r="B921" s="220" t="s">
        <v>9078</v>
      </c>
      <c r="C921" s="220" t="s">
        <v>9079</v>
      </c>
      <c r="D921" s="220" t="s">
        <v>267</v>
      </c>
      <c r="E921" s="220" t="s">
        <v>5490</v>
      </c>
      <c r="F921" s="220">
        <v>40</v>
      </c>
      <c r="G921" s="220" t="s">
        <v>5491</v>
      </c>
      <c r="H921" s="220">
        <v>100</v>
      </c>
      <c r="I921" s="220" t="s">
        <v>5492</v>
      </c>
      <c r="J921" s="220">
        <v>15</v>
      </c>
      <c r="K921" s="220">
        <v>6</v>
      </c>
      <c r="L921" s="220">
        <v>2</v>
      </c>
      <c r="M921" s="220">
        <v>0</v>
      </c>
      <c r="N921" s="221" t="s">
        <v>9080</v>
      </c>
      <c r="O921" s="220" t="s">
        <v>5687</v>
      </c>
    </row>
    <row r="922" customHeight="1" spans="1:15">
      <c r="A922" s="664" t="s">
        <v>9081</v>
      </c>
      <c r="B922" s="222" t="s">
        <v>9082</v>
      </c>
      <c r="C922" s="222" t="s">
        <v>9083</v>
      </c>
      <c r="D922" s="222" t="s">
        <v>277</v>
      </c>
      <c r="E922" s="222" t="s">
        <v>5490</v>
      </c>
      <c r="F922" s="222">
        <v>30</v>
      </c>
      <c r="G922" s="222" t="s">
        <v>5615</v>
      </c>
      <c r="H922" s="222">
        <v>95</v>
      </c>
      <c r="I922" s="222" t="s">
        <v>5568</v>
      </c>
      <c r="J922" s="222">
        <v>10</v>
      </c>
      <c r="K922" s="222">
        <v>7</v>
      </c>
      <c r="L922" s="222" t="s">
        <v>5493</v>
      </c>
      <c r="M922" s="222">
        <v>0</v>
      </c>
      <c r="N922" s="223" t="s">
        <v>9084</v>
      </c>
      <c r="O922" s="231" t="s">
        <v>5507</v>
      </c>
    </row>
    <row r="923" customHeight="1" spans="1:15">
      <c r="A923" s="665" t="s">
        <v>9085</v>
      </c>
      <c r="B923" s="220" t="s">
        <v>9086</v>
      </c>
      <c r="C923" s="220" t="s">
        <v>9087</v>
      </c>
      <c r="D923" s="220" t="s">
        <v>265</v>
      </c>
      <c r="E923" s="220" t="s">
        <v>5490</v>
      </c>
      <c r="F923" s="220">
        <v>30</v>
      </c>
      <c r="G923" s="220" t="s">
        <v>5615</v>
      </c>
      <c r="H923" s="220">
        <v>100</v>
      </c>
      <c r="I923" s="220" t="s">
        <v>5492</v>
      </c>
      <c r="J923" s="220">
        <v>15</v>
      </c>
      <c r="K923" s="220">
        <v>6</v>
      </c>
      <c r="L923" s="220" t="s">
        <v>5493</v>
      </c>
      <c r="M923" s="220">
        <v>0</v>
      </c>
      <c r="N923" s="221" t="s">
        <v>9088</v>
      </c>
      <c r="O923" s="230" t="s">
        <v>5632</v>
      </c>
    </row>
    <row r="924" customHeight="1" spans="1:15">
      <c r="A924" s="664" t="s">
        <v>9089</v>
      </c>
      <c r="B924" s="222" t="s">
        <v>9090</v>
      </c>
      <c r="C924" s="222" t="s">
        <v>9091</v>
      </c>
      <c r="D924" s="222" t="s">
        <v>262</v>
      </c>
      <c r="E924" s="222" t="s">
        <v>199</v>
      </c>
      <c r="F924" s="222" t="s">
        <v>5561</v>
      </c>
      <c r="G924" s="222" t="s">
        <v>5561</v>
      </c>
      <c r="H924" s="222">
        <v>100</v>
      </c>
      <c r="I924" s="222" t="s">
        <v>5492</v>
      </c>
      <c r="J924" s="222">
        <v>10</v>
      </c>
      <c r="K924" s="222">
        <v>6</v>
      </c>
      <c r="L924" s="222" t="s">
        <v>5562</v>
      </c>
      <c r="M924" s="222">
        <v>0</v>
      </c>
      <c r="N924" s="223" t="s">
        <v>9092</v>
      </c>
      <c r="O924" s="222"/>
    </row>
    <row r="925" customHeight="1" spans="1:15">
      <c r="A925" s="665" t="s">
        <v>9093</v>
      </c>
      <c r="B925" s="220" t="s">
        <v>9094</v>
      </c>
      <c r="C925" s="220" t="s">
        <v>9095</v>
      </c>
      <c r="D925" s="220" t="s">
        <v>262</v>
      </c>
      <c r="E925" s="220" t="s">
        <v>199</v>
      </c>
      <c r="F925" s="220" t="s">
        <v>5561</v>
      </c>
      <c r="G925" s="220" t="s">
        <v>5561</v>
      </c>
      <c r="H925" s="220" t="s">
        <v>5561</v>
      </c>
      <c r="I925" s="220" t="s">
        <v>5561</v>
      </c>
      <c r="J925" s="220">
        <v>10</v>
      </c>
      <c r="K925" s="220">
        <v>6</v>
      </c>
      <c r="L925" s="220" t="s">
        <v>5562</v>
      </c>
      <c r="M925" s="220">
        <v>0</v>
      </c>
      <c r="N925" s="221" t="s">
        <v>9096</v>
      </c>
      <c r="O925" s="220"/>
    </row>
    <row r="926" customHeight="1" spans="1:15">
      <c r="A926" s="664" t="s">
        <v>9097</v>
      </c>
      <c r="B926" s="222" t="s">
        <v>9098</v>
      </c>
      <c r="C926" s="222" t="s">
        <v>9099</v>
      </c>
      <c r="D926" s="222" t="s">
        <v>283</v>
      </c>
      <c r="E926" s="222" t="s">
        <v>5490</v>
      </c>
      <c r="F926" s="222">
        <v>85</v>
      </c>
      <c r="G926" s="222" t="s">
        <v>5660</v>
      </c>
      <c r="H926" s="222" t="s">
        <v>5561</v>
      </c>
      <c r="I926" s="222" t="s">
        <v>258</v>
      </c>
      <c r="J926" s="222">
        <v>10</v>
      </c>
      <c r="K926" s="222">
        <v>6</v>
      </c>
      <c r="L926" s="222" t="s">
        <v>5493</v>
      </c>
      <c r="M926" s="222">
        <v>0</v>
      </c>
      <c r="N926" s="223" t="s">
        <v>9100</v>
      </c>
      <c r="O926" s="231" t="s">
        <v>5570</v>
      </c>
    </row>
    <row r="927" customHeight="1" spans="1:15">
      <c r="A927" s="665" t="s">
        <v>9101</v>
      </c>
      <c r="B927" s="220" t="s">
        <v>9102</v>
      </c>
      <c r="C927" s="220" t="s">
        <v>9103</v>
      </c>
      <c r="D927" s="220" t="s">
        <v>278</v>
      </c>
      <c r="E927" s="220" t="s">
        <v>5490</v>
      </c>
      <c r="F927" s="220">
        <v>70</v>
      </c>
      <c r="G927" s="220" t="s">
        <v>9104</v>
      </c>
      <c r="H927" s="220" t="s">
        <v>5561</v>
      </c>
      <c r="I927" s="220" t="s">
        <v>258</v>
      </c>
      <c r="J927" s="220">
        <v>10</v>
      </c>
      <c r="K927" s="220">
        <v>7</v>
      </c>
      <c r="L927" s="220">
        <v>3</v>
      </c>
      <c r="M927" s="220">
        <v>0</v>
      </c>
      <c r="N927" s="221" t="s">
        <v>9105</v>
      </c>
      <c r="O927" s="220"/>
    </row>
    <row r="928" customHeight="1" spans="1:15">
      <c r="A928" s="664" t="s">
        <v>9106</v>
      </c>
      <c r="B928" s="222" t="s">
        <v>9107</v>
      </c>
      <c r="C928" s="222" t="s">
        <v>9108</v>
      </c>
      <c r="D928" s="222" t="s">
        <v>276</v>
      </c>
      <c r="E928" s="222" t="s">
        <v>5556</v>
      </c>
      <c r="F928" s="222">
        <v>80</v>
      </c>
      <c r="G928" s="222" t="s">
        <v>5516</v>
      </c>
      <c r="H928" s="222">
        <v>100</v>
      </c>
      <c r="I928" s="222" t="s">
        <v>5492</v>
      </c>
      <c r="J928" s="222">
        <v>10</v>
      </c>
      <c r="K928" s="222">
        <v>7</v>
      </c>
      <c r="L928" s="222">
        <v>3</v>
      </c>
      <c r="M928" s="222">
        <v>0</v>
      </c>
      <c r="N928" s="223" t="s">
        <v>9109</v>
      </c>
      <c r="O928" s="231" t="s">
        <v>6246</v>
      </c>
    </row>
    <row r="929" customHeight="1" spans="1:15">
      <c r="A929" s="665" t="s">
        <v>9110</v>
      </c>
      <c r="B929" s="220" t="s">
        <v>9111</v>
      </c>
      <c r="C929" s="220" t="s">
        <v>9112</v>
      </c>
      <c r="D929" s="220" t="s">
        <v>277</v>
      </c>
      <c r="E929" s="220" t="s">
        <v>5490</v>
      </c>
      <c r="F929" s="220">
        <v>80</v>
      </c>
      <c r="G929" s="220" t="s">
        <v>5516</v>
      </c>
      <c r="H929" s="220">
        <v>100</v>
      </c>
      <c r="I929" s="220" t="s">
        <v>5492</v>
      </c>
      <c r="J929" s="220">
        <v>10</v>
      </c>
      <c r="K929" s="220">
        <v>7</v>
      </c>
      <c r="L929" s="220" t="s">
        <v>5493</v>
      </c>
      <c r="M929" s="220">
        <v>0</v>
      </c>
      <c r="N929" s="221" t="s">
        <v>9113</v>
      </c>
      <c r="O929" s="230" t="s">
        <v>9114</v>
      </c>
    </row>
    <row r="930" customHeight="1" spans="1:15">
      <c r="A930" s="664" t="s">
        <v>9115</v>
      </c>
      <c r="B930" s="222" t="s">
        <v>9116</v>
      </c>
      <c r="C930" s="222" t="s">
        <v>9117</v>
      </c>
      <c r="D930" s="222" t="s">
        <v>262</v>
      </c>
      <c r="E930" s="222" t="s">
        <v>5490</v>
      </c>
      <c r="F930" s="222">
        <v>90</v>
      </c>
      <c r="G930" s="222" t="s">
        <v>5590</v>
      </c>
      <c r="H930" s="222">
        <v>100</v>
      </c>
      <c r="I930" s="222" t="s">
        <v>5492</v>
      </c>
      <c r="J930" s="222">
        <v>10</v>
      </c>
      <c r="K930" s="222">
        <v>6</v>
      </c>
      <c r="L930" s="222" t="s">
        <v>5493</v>
      </c>
      <c r="M930" s="222">
        <v>0</v>
      </c>
      <c r="N930" s="223" t="s">
        <v>9118</v>
      </c>
      <c r="O930" s="222" t="s">
        <v>5495</v>
      </c>
    </row>
    <row r="931" customHeight="1" spans="1:15">
      <c r="A931" s="665" t="s">
        <v>9119</v>
      </c>
      <c r="B931" s="220" t="s">
        <v>9120</v>
      </c>
      <c r="C931" s="220" t="s">
        <v>9121</v>
      </c>
      <c r="D931" s="220" t="s">
        <v>270</v>
      </c>
      <c r="E931" s="220" t="s">
        <v>5556</v>
      </c>
      <c r="F931" s="220">
        <v>120</v>
      </c>
      <c r="G931" s="220" t="s">
        <v>5620</v>
      </c>
      <c r="H931" s="220">
        <v>100</v>
      </c>
      <c r="I931" s="220" t="s">
        <v>5492</v>
      </c>
      <c r="J931" s="220">
        <v>5</v>
      </c>
      <c r="K931" s="220">
        <v>8</v>
      </c>
      <c r="L931" s="220">
        <v>4</v>
      </c>
      <c r="M931" s="220">
        <v>0</v>
      </c>
      <c r="N931" s="221" t="s">
        <v>9122</v>
      </c>
      <c r="O931" s="220"/>
    </row>
    <row r="932" customHeight="1" spans="1:15">
      <c r="A932" s="664" t="s">
        <v>9123</v>
      </c>
      <c r="B932" s="222" t="s">
        <v>9124</v>
      </c>
      <c r="C932" s="222" t="s">
        <v>9125</v>
      </c>
      <c r="D932" s="222" t="s">
        <v>280</v>
      </c>
      <c r="E932" s="222" t="s">
        <v>5490</v>
      </c>
      <c r="F932" s="222">
        <v>80</v>
      </c>
      <c r="G932" s="222" t="s">
        <v>9126</v>
      </c>
      <c r="H932" s="222">
        <v>100</v>
      </c>
      <c r="I932" s="222" t="s">
        <v>5492</v>
      </c>
      <c r="J932" s="222">
        <v>15</v>
      </c>
      <c r="K932" s="222">
        <v>6</v>
      </c>
      <c r="L932" s="222" t="s">
        <v>5493</v>
      </c>
      <c r="M932" s="222">
        <v>0</v>
      </c>
      <c r="N932" s="223" t="s">
        <v>9127</v>
      </c>
      <c r="O932" s="231" t="s">
        <v>5570</v>
      </c>
    </row>
    <row r="933" customHeight="1" spans="1:15">
      <c r="A933" s="665" t="s">
        <v>9128</v>
      </c>
      <c r="B933" s="220" t="s">
        <v>9129</v>
      </c>
      <c r="C933" s="220" t="s">
        <v>9130</v>
      </c>
      <c r="D933" s="220" t="s">
        <v>277</v>
      </c>
      <c r="E933" s="220" t="s">
        <v>5556</v>
      </c>
      <c r="F933" s="220">
        <v>80</v>
      </c>
      <c r="G933" s="220" t="s">
        <v>9126</v>
      </c>
      <c r="H933" s="220">
        <v>100</v>
      </c>
      <c r="I933" s="220" t="s">
        <v>5492</v>
      </c>
      <c r="J933" s="220">
        <v>15</v>
      </c>
      <c r="K933" s="220">
        <v>6</v>
      </c>
      <c r="L933" s="220">
        <v>3</v>
      </c>
      <c r="M933" s="220">
        <v>0</v>
      </c>
      <c r="N933" s="221" t="s">
        <v>9131</v>
      </c>
      <c r="O933" s="220"/>
    </row>
    <row r="934" customHeight="1" spans="1:15">
      <c r="A934" s="664" t="s">
        <v>9132</v>
      </c>
      <c r="B934" s="222" t="s">
        <v>9133</v>
      </c>
      <c r="C934" s="222" t="s">
        <v>9134</v>
      </c>
      <c r="D934" s="222" t="s">
        <v>283</v>
      </c>
      <c r="E934" s="222" t="s">
        <v>5556</v>
      </c>
      <c r="F934" s="222" t="s">
        <v>199</v>
      </c>
      <c r="G934" s="222" t="s">
        <v>5726</v>
      </c>
      <c r="H934" s="222">
        <v>90</v>
      </c>
      <c r="I934" s="222" t="s">
        <v>5665</v>
      </c>
      <c r="J934" s="222">
        <v>10</v>
      </c>
      <c r="K934" s="222">
        <v>7</v>
      </c>
      <c r="L934" s="222">
        <v>4</v>
      </c>
      <c r="M934" s="222">
        <v>0</v>
      </c>
      <c r="N934" s="223" t="s">
        <v>9135</v>
      </c>
      <c r="O934" s="222"/>
    </row>
    <row r="935" customHeight="1" spans="1:15">
      <c r="A935" s="665" t="s">
        <v>9136</v>
      </c>
      <c r="B935" s="220" t="s">
        <v>9137</v>
      </c>
      <c r="C935" s="220" t="s">
        <v>9138</v>
      </c>
      <c r="D935" s="220" t="s">
        <v>263</v>
      </c>
      <c r="E935" s="220" t="s">
        <v>5490</v>
      </c>
      <c r="F935" s="220">
        <v>100</v>
      </c>
      <c r="G935" s="220" t="s">
        <v>5625</v>
      </c>
      <c r="H935" s="220">
        <v>100</v>
      </c>
      <c r="I935" s="220" t="s">
        <v>5492</v>
      </c>
      <c r="J935" s="220">
        <v>5</v>
      </c>
      <c r="K935" s="220">
        <v>8</v>
      </c>
      <c r="L935" s="220" t="s">
        <v>5493</v>
      </c>
      <c r="M935" s="220">
        <v>0</v>
      </c>
      <c r="N935" s="221" t="s">
        <v>9139</v>
      </c>
      <c r="O935" s="220" t="s">
        <v>5495</v>
      </c>
    </row>
    <row r="936" customHeight="1" spans="1:15">
      <c r="A936" s="664" t="s">
        <v>9140</v>
      </c>
      <c r="B936" s="222" t="s">
        <v>9141</v>
      </c>
      <c r="C936" s="222" t="s">
        <v>9142</v>
      </c>
      <c r="D936" s="222" t="s">
        <v>279</v>
      </c>
      <c r="E936" s="222" t="s">
        <v>5556</v>
      </c>
      <c r="F936" s="222">
        <v>100</v>
      </c>
      <c r="G936" s="222" t="s">
        <v>5625</v>
      </c>
      <c r="H936" s="222">
        <v>100</v>
      </c>
      <c r="I936" s="222" t="s">
        <v>5492</v>
      </c>
      <c r="J936" s="222">
        <v>5</v>
      </c>
      <c r="K936" s="222">
        <v>8</v>
      </c>
      <c r="L936" s="222" t="s">
        <v>5493</v>
      </c>
      <c r="M936" s="222">
        <v>0</v>
      </c>
      <c r="N936" s="223" t="s">
        <v>9143</v>
      </c>
      <c r="O936" s="222" t="s">
        <v>5495</v>
      </c>
    </row>
    <row r="937" customHeight="1" spans="1:15">
      <c r="A937" s="665" t="s">
        <v>9144</v>
      </c>
      <c r="B937" s="220" t="s">
        <v>9145</v>
      </c>
      <c r="C937" s="220" t="s">
        <v>9146</v>
      </c>
      <c r="D937" s="220" t="s">
        <v>262</v>
      </c>
      <c r="E937" s="220" t="s">
        <v>199</v>
      </c>
      <c r="F937" s="220" t="s">
        <v>5561</v>
      </c>
      <c r="G937" s="220" t="s">
        <v>5561</v>
      </c>
      <c r="H937" s="220" t="s">
        <v>5561</v>
      </c>
      <c r="I937" s="220" t="s">
        <v>5561</v>
      </c>
      <c r="J937" s="220">
        <v>10</v>
      </c>
      <c r="K937" s="220">
        <v>7</v>
      </c>
      <c r="L937" s="220" t="s">
        <v>5562</v>
      </c>
      <c r="M937" s="220">
        <v>0</v>
      </c>
      <c r="N937" s="221" t="s">
        <v>9147</v>
      </c>
      <c r="O937" s="220"/>
    </row>
    <row r="938" customHeight="1" spans="1:15">
      <c r="A938" s="664" t="s">
        <v>9148</v>
      </c>
      <c r="B938" s="222" t="s">
        <v>9149</v>
      </c>
      <c r="C938" s="222" t="s">
        <v>9150</v>
      </c>
      <c r="D938" s="222" t="s">
        <v>281</v>
      </c>
      <c r="E938" s="222" t="s">
        <v>199</v>
      </c>
      <c r="F938" s="222" t="s">
        <v>5561</v>
      </c>
      <c r="G938" s="222" t="s">
        <v>5561</v>
      </c>
      <c r="H938" s="222" t="s">
        <v>5561</v>
      </c>
      <c r="I938" s="222" t="s">
        <v>5561</v>
      </c>
      <c r="J938" s="222">
        <v>10</v>
      </c>
      <c r="K938" s="222">
        <v>7</v>
      </c>
      <c r="L938" s="222" t="s">
        <v>5562</v>
      </c>
      <c r="M938" s="222">
        <v>0</v>
      </c>
      <c r="N938" s="223" t="s">
        <v>9151</v>
      </c>
      <c r="O938" s="222"/>
    </row>
    <row r="939" customHeight="1" spans="1:15">
      <c r="A939" s="665" t="s">
        <v>9152</v>
      </c>
      <c r="B939" s="220" t="s">
        <v>9153</v>
      </c>
      <c r="C939" s="220" t="s">
        <v>9154</v>
      </c>
      <c r="D939" s="220" t="s">
        <v>262</v>
      </c>
      <c r="E939" s="220" t="s">
        <v>199</v>
      </c>
      <c r="F939" s="220" t="s">
        <v>5561</v>
      </c>
      <c r="G939" s="220" t="s">
        <v>5561</v>
      </c>
      <c r="H939" s="220" t="s">
        <v>5561</v>
      </c>
      <c r="I939" s="220" t="s">
        <v>5561</v>
      </c>
      <c r="J939" s="220">
        <v>10</v>
      </c>
      <c r="K939" s="220">
        <v>7</v>
      </c>
      <c r="L939" s="220" t="s">
        <v>5562</v>
      </c>
      <c r="M939" s="220">
        <v>0</v>
      </c>
      <c r="N939" s="221" t="s">
        <v>9155</v>
      </c>
      <c r="O939" s="220"/>
    </row>
    <row r="940" customHeight="1" spans="1:15">
      <c r="A940" s="664" t="s">
        <v>9156</v>
      </c>
      <c r="B940" s="222" t="s">
        <v>9157</v>
      </c>
      <c r="C940" s="222" t="s">
        <v>9158</v>
      </c>
      <c r="D940" s="222" t="s">
        <v>281</v>
      </c>
      <c r="E940" s="222" t="s">
        <v>199</v>
      </c>
      <c r="F940" s="222" t="s">
        <v>5561</v>
      </c>
      <c r="G940" s="222" t="s">
        <v>5561</v>
      </c>
      <c r="H940" s="222" t="s">
        <v>5561</v>
      </c>
      <c r="I940" s="222" t="s">
        <v>5561</v>
      </c>
      <c r="J940" s="222">
        <v>10</v>
      </c>
      <c r="K940" s="222">
        <v>7</v>
      </c>
      <c r="L940" s="222" t="s">
        <v>6362</v>
      </c>
      <c r="M940" s="222">
        <v>0</v>
      </c>
      <c r="N940" s="223" t="s">
        <v>9159</v>
      </c>
      <c r="O940" s="222"/>
    </row>
    <row r="941" customHeight="1" spans="1:15">
      <c r="A941" s="665" t="s">
        <v>9160</v>
      </c>
      <c r="B941" s="220" t="s">
        <v>9161</v>
      </c>
      <c r="C941" s="220" t="s">
        <v>9162</v>
      </c>
      <c r="D941" s="220" t="s">
        <v>268</v>
      </c>
      <c r="E941" s="220" t="s">
        <v>5490</v>
      </c>
      <c r="F941" s="220">
        <v>50</v>
      </c>
      <c r="G941" s="220" t="s">
        <v>5499</v>
      </c>
      <c r="H941" s="220">
        <v>100</v>
      </c>
      <c r="I941" s="220" t="s">
        <v>5492</v>
      </c>
      <c r="J941" s="220">
        <v>20</v>
      </c>
      <c r="K941" s="220">
        <v>5</v>
      </c>
      <c r="L941" s="220" t="s">
        <v>5493</v>
      </c>
      <c r="M941" s="220">
        <v>0</v>
      </c>
      <c r="N941" s="221" t="s">
        <v>9163</v>
      </c>
      <c r="O941" s="230" t="s">
        <v>7138</v>
      </c>
    </row>
    <row r="942" customHeight="1" spans="1:15">
      <c r="A942" s="664" t="s">
        <v>9164</v>
      </c>
      <c r="B942" s="222" t="s">
        <v>9165</v>
      </c>
      <c r="C942" s="222" t="s">
        <v>9166</v>
      </c>
      <c r="D942" s="222" t="s">
        <v>278</v>
      </c>
      <c r="E942" s="222" t="s">
        <v>5490</v>
      </c>
      <c r="F942" s="222">
        <v>50</v>
      </c>
      <c r="G942" s="222" t="s">
        <v>5499</v>
      </c>
      <c r="H942" s="222">
        <v>100</v>
      </c>
      <c r="I942" s="222" t="s">
        <v>5492</v>
      </c>
      <c r="J942" s="222">
        <v>20</v>
      </c>
      <c r="K942" s="222">
        <v>5</v>
      </c>
      <c r="L942" s="222" t="s">
        <v>5493</v>
      </c>
      <c r="M942" s="222">
        <v>0</v>
      </c>
      <c r="N942" s="223" t="s">
        <v>9167</v>
      </c>
      <c r="O942" s="231" t="s">
        <v>5632</v>
      </c>
    </row>
    <row r="943" customHeight="1" spans="1:15">
      <c r="A943" s="665" t="s">
        <v>9168</v>
      </c>
      <c r="B943" s="220" t="s">
        <v>9169</v>
      </c>
      <c r="C943" s="220" t="s">
        <v>9170</v>
      </c>
      <c r="D943" s="220" t="s">
        <v>277</v>
      </c>
      <c r="E943" s="220" t="s">
        <v>5556</v>
      </c>
      <c r="F943" s="220">
        <v>50</v>
      </c>
      <c r="G943" s="220" t="s">
        <v>5499</v>
      </c>
      <c r="H943" s="220">
        <v>100</v>
      </c>
      <c r="I943" s="220" t="s">
        <v>5492</v>
      </c>
      <c r="J943" s="220">
        <v>20</v>
      </c>
      <c r="K943" s="220">
        <v>5</v>
      </c>
      <c r="L943" s="220">
        <v>3</v>
      </c>
      <c r="M943" s="220">
        <v>0</v>
      </c>
      <c r="N943" s="221" t="s">
        <v>9171</v>
      </c>
      <c r="O943" s="220" t="s">
        <v>5687</v>
      </c>
    </row>
    <row r="944" customHeight="1" spans="1:15">
      <c r="A944" s="664" t="s">
        <v>9172</v>
      </c>
      <c r="B944" s="222" t="s">
        <v>9173</v>
      </c>
      <c r="C944" s="222" t="s">
        <v>9174</v>
      </c>
      <c r="D944" s="222" t="s">
        <v>262</v>
      </c>
      <c r="E944" s="222" t="s">
        <v>5490</v>
      </c>
      <c r="F944" s="222">
        <v>100</v>
      </c>
      <c r="G944" s="222" t="s">
        <v>5625</v>
      </c>
      <c r="H944" s="222">
        <v>100</v>
      </c>
      <c r="I944" s="222" t="s">
        <v>5492</v>
      </c>
      <c r="J944" s="222">
        <v>5</v>
      </c>
      <c r="K944" s="222">
        <v>8</v>
      </c>
      <c r="L944" s="222" t="s">
        <v>5493</v>
      </c>
      <c r="M944" s="222">
        <v>0</v>
      </c>
      <c r="N944" s="223" t="s">
        <v>9175</v>
      </c>
      <c r="O944" s="231" t="s">
        <v>7427</v>
      </c>
    </row>
    <row r="945" customHeight="1" spans="1:15">
      <c r="A945" s="665" t="s">
        <v>9176</v>
      </c>
      <c r="B945" s="220" t="s">
        <v>9177</v>
      </c>
      <c r="C945" s="220" t="s">
        <v>9178</v>
      </c>
      <c r="D945" s="220" t="s">
        <v>280</v>
      </c>
      <c r="E945" s="220" t="s">
        <v>5556</v>
      </c>
      <c r="F945" s="220">
        <v>40</v>
      </c>
      <c r="G945" s="220" t="s">
        <v>5491</v>
      </c>
      <c r="H945" s="220">
        <v>100</v>
      </c>
      <c r="I945" s="220" t="s">
        <v>5492</v>
      </c>
      <c r="J945" s="220">
        <v>10</v>
      </c>
      <c r="K945" s="220">
        <v>6</v>
      </c>
      <c r="L945" s="220">
        <v>4</v>
      </c>
      <c r="M945" s="220">
        <v>0</v>
      </c>
      <c r="N945" s="221" t="s">
        <v>9179</v>
      </c>
      <c r="O945" s="220" t="s">
        <v>1005</v>
      </c>
    </row>
    <row r="946" customHeight="1" spans="1:15">
      <c r="A946" s="664" t="s">
        <v>9180</v>
      </c>
      <c r="B946" s="222" t="s">
        <v>9181</v>
      </c>
      <c r="C946" s="222" t="s">
        <v>9182</v>
      </c>
      <c r="D946" s="222" t="s">
        <v>269</v>
      </c>
      <c r="E946" s="222" t="s">
        <v>5490</v>
      </c>
      <c r="F946" s="222">
        <v>50</v>
      </c>
      <c r="G946" s="222" t="s">
        <v>6573</v>
      </c>
      <c r="H946" s="222">
        <v>100</v>
      </c>
      <c r="I946" s="222" t="s">
        <v>5492</v>
      </c>
      <c r="J946" s="222">
        <v>10</v>
      </c>
      <c r="K946" s="222">
        <v>7</v>
      </c>
      <c r="L946" s="222" t="s">
        <v>5493</v>
      </c>
      <c r="M946" s="222">
        <v>0</v>
      </c>
      <c r="N946" s="223" t="s">
        <v>9183</v>
      </c>
      <c r="O946" s="231" t="s">
        <v>5518</v>
      </c>
    </row>
    <row r="947" customHeight="1" spans="1:15">
      <c r="A947" s="665" t="s">
        <v>9184</v>
      </c>
      <c r="B947" s="220" t="s">
        <v>9185</v>
      </c>
      <c r="C947" s="220" t="s">
        <v>9186</v>
      </c>
      <c r="D947" s="220" t="s">
        <v>276</v>
      </c>
      <c r="E947" s="220" t="s">
        <v>5556</v>
      </c>
      <c r="F947" s="220">
        <v>120</v>
      </c>
      <c r="G947" s="220" t="s">
        <v>5620</v>
      </c>
      <c r="H947" s="220">
        <v>100</v>
      </c>
      <c r="I947" s="220" t="s">
        <v>5492</v>
      </c>
      <c r="J947" s="220">
        <v>5</v>
      </c>
      <c r="K947" s="220">
        <v>8</v>
      </c>
      <c r="L947" s="220">
        <v>5</v>
      </c>
      <c r="M947" s="220">
        <v>0</v>
      </c>
      <c r="N947" s="221" t="s">
        <v>9187</v>
      </c>
      <c r="O947" s="220"/>
    </row>
    <row r="948" customHeight="1" spans="1:15">
      <c r="A948" s="664" t="s">
        <v>9188</v>
      </c>
      <c r="B948" s="222" t="s">
        <v>9189</v>
      </c>
      <c r="C948" s="222" t="s">
        <v>9190</v>
      </c>
      <c r="D948" s="222" t="s">
        <v>276</v>
      </c>
      <c r="E948" s="222" t="s">
        <v>5490</v>
      </c>
      <c r="F948" s="222">
        <v>90</v>
      </c>
      <c r="G948" s="222" t="s">
        <v>5590</v>
      </c>
      <c r="H948" s="222">
        <v>100</v>
      </c>
      <c r="I948" s="222" t="s">
        <v>5492</v>
      </c>
      <c r="J948" s="222">
        <v>10</v>
      </c>
      <c r="K948" s="222">
        <v>7</v>
      </c>
      <c r="L948" s="222" t="s">
        <v>5493</v>
      </c>
      <c r="M948" s="222">
        <v>0</v>
      </c>
      <c r="N948" s="223" t="s">
        <v>9191</v>
      </c>
      <c r="O948" s="231" t="s">
        <v>9192</v>
      </c>
    </row>
    <row r="949" customHeight="1" spans="1:15">
      <c r="A949" s="665" t="s">
        <v>9193</v>
      </c>
      <c r="B949" s="220" t="s">
        <v>9194</v>
      </c>
      <c r="C949" s="220" t="s">
        <v>9195</v>
      </c>
      <c r="D949" s="220" t="s">
        <v>279</v>
      </c>
      <c r="E949" s="220" t="s">
        <v>5490</v>
      </c>
      <c r="F949" s="220">
        <v>120</v>
      </c>
      <c r="G949" s="220" t="s">
        <v>5620</v>
      </c>
      <c r="H949" s="220">
        <v>100</v>
      </c>
      <c r="I949" s="220" t="s">
        <v>5492</v>
      </c>
      <c r="J949" s="220">
        <v>5</v>
      </c>
      <c r="K949" s="220">
        <v>8</v>
      </c>
      <c r="L949" s="220" t="s">
        <v>5493</v>
      </c>
      <c r="M949" s="220">
        <v>0</v>
      </c>
      <c r="N949" s="221" t="s">
        <v>9196</v>
      </c>
      <c r="O949" s="220" t="s">
        <v>5495</v>
      </c>
    </row>
    <row r="950" customHeight="1" spans="1:15">
      <c r="A950" s="664" t="s">
        <v>9197</v>
      </c>
      <c r="B950" s="222" t="s">
        <v>9198</v>
      </c>
      <c r="C950" s="222" t="s">
        <v>9199</v>
      </c>
      <c r="D950" s="222" t="s">
        <v>270</v>
      </c>
      <c r="E950" s="222" t="s">
        <v>5490</v>
      </c>
      <c r="F950" s="222">
        <v>160</v>
      </c>
      <c r="G950" s="222" t="s">
        <v>8339</v>
      </c>
      <c r="H950" s="222">
        <v>100</v>
      </c>
      <c r="I950" s="222" t="s">
        <v>5492</v>
      </c>
      <c r="J950" s="222">
        <v>5</v>
      </c>
      <c r="K950" s="222">
        <v>8</v>
      </c>
      <c r="L950" s="222" t="s">
        <v>5493</v>
      </c>
      <c r="M950" s="222">
        <v>0</v>
      </c>
      <c r="N950" s="223" t="s">
        <v>9200</v>
      </c>
      <c r="O950" s="222"/>
    </row>
    <row r="951" customHeight="1" spans="1:15">
      <c r="A951" s="665" t="s">
        <v>9201</v>
      </c>
      <c r="B951" s="220" t="s">
        <v>9202</v>
      </c>
      <c r="C951" s="220" t="s">
        <v>9203</v>
      </c>
      <c r="D951" s="220" t="s">
        <v>283</v>
      </c>
      <c r="E951" s="220" t="s">
        <v>5490</v>
      </c>
      <c r="F951" s="220" t="s">
        <v>199</v>
      </c>
      <c r="G951" s="220" t="s">
        <v>5726</v>
      </c>
      <c r="H951" s="220">
        <v>100</v>
      </c>
      <c r="I951" s="220" t="s">
        <v>5492</v>
      </c>
      <c r="J951" s="220">
        <v>10</v>
      </c>
      <c r="K951" s="220">
        <v>7</v>
      </c>
      <c r="L951" s="220" t="s">
        <v>5493</v>
      </c>
      <c r="M951" s="220">
        <v>0</v>
      </c>
      <c r="N951" s="221" t="s">
        <v>9204</v>
      </c>
      <c r="O951" s="220" t="s">
        <v>5495</v>
      </c>
    </row>
    <row r="952" customHeight="1" spans="1:15">
      <c r="A952" s="664" t="s">
        <v>9205</v>
      </c>
      <c r="B952" s="222" t="s">
        <v>9206</v>
      </c>
      <c r="C952" s="222" t="s">
        <v>9207</v>
      </c>
      <c r="D952" s="222" t="s">
        <v>277</v>
      </c>
      <c r="E952" s="222" t="s">
        <v>5490</v>
      </c>
      <c r="F952" s="222">
        <v>70</v>
      </c>
      <c r="G952" s="222" t="s">
        <v>5639</v>
      </c>
      <c r="H952" s="222">
        <v>100</v>
      </c>
      <c r="I952" s="222" t="s">
        <v>5492</v>
      </c>
      <c r="J952" s="222">
        <v>20</v>
      </c>
      <c r="K952" s="222">
        <v>6</v>
      </c>
      <c r="L952" s="222" t="s">
        <v>5493</v>
      </c>
      <c r="M952" s="222">
        <v>0</v>
      </c>
      <c r="N952" s="223" t="s">
        <v>9208</v>
      </c>
      <c r="O952" s="222" t="s">
        <v>5835</v>
      </c>
    </row>
    <row r="953" customHeight="1" spans="1:15">
      <c r="A953" s="665" t="s">
        <v>9209</v>
      </c>
      <c r="B953" s="220" t="s">
        <v>9210</v>
      </c>
      <c r="C953" s="220" t="s">
        <v>9211</v>
      </c>
      <c r="D953" s="220" t="s">
        <v>276</v>
      </c>
      <c r="E953" s="220" t="s">
        <v>5490</v>
      </c>
      <c r="F953" s="220">
        <v>80</v>
      </c>
      <c r="G953" s="220" t="s">
        <v>5516</v>
      </c>
      <c r="H953" s="220">
        <v>100</v>
      </c>
      <c r="I953" s="220" t="s">
        <v>5492</v>
      </c>
      <c r="J953" s="220">
        <v>10</v>
      </c>
      <c r="K953" s="220">
        <v>7</v>
      </c>
      <c r="L953" s="220" t="s">
        <v>5493</v>
      </c>
      <c r="M953" s="220">
        <v>0</v>
      </c>
      <c r="N953" s="221" t="s">
        <v>9212</v>
      </c>
      <c r="O953" s="220" t="s">
        <v>5687</v>
      </c>
    </row>
    <row r="954" customHeight="1" spans="1:15">
      <c r="A954" s="664" t="s">
        <v>9213</v>
      </c>
      <c r="B954" s="222" t="s">
        <v>9214</v>
      </c>
      <c r="C954" s="222" t="s">
        <v>9215</v>
      </c>
      <c r="D954" s="222" t="s">
        <v>283</v>
      </c>
      <c r="E954" s="222" t="s">
        <v>5490</v>
      </c>
      <c r="F954" s="222">
        <v>80</v>
      </c>
      <c r="G954" s="222" t="s">
        <v>5516</v>
      </c>
      <c r="H954" s="222">
        <v>100</v>
      </c>
      <c r="I954" s="222" t="s">
        <v>5492</v>
      </c>
      <c r="J954" s="222">
        <v>10</v>
      </c>
      <c r="K954" s="222">
        <v>7</v>
      </c>
      <c r="L954" s="222" t="s">
        <v>5493</v>
      </c>
      <c r="M954" s="222">
        <v>0</v>
      </c>
      <c r="N954" s="223" t="s">
        <v>9216</v>
      </c>
      <c r="O954" s="222" t="s">
        <v>5687</v>
      </c>
    </row>
    <row r="955" customHeight="1" spans="1:15">
      <c r="A955" s="665" t="s">
        <v>9217</v>
      </c>
      <c r="B955" s="220" t="s">
        <v>9218</v>
      </c>
      <c r="C955" s="220" t="s">
        <v>9219</v>
      </c>
      <c r="D955" s="220" t="s">
        <v>265</v>
      </c>
      <c r="E955" s="220" t="s">
        <v>5490</v>
      </c>
      <c r="F955" s="220">
        <v>100</v>
      </c>
      <c r="G955" s="220" t="s">
        <v>5625</v>
      </c>
      <c r="H955" s="220">
        <v>100</v>
      </c>
      <c r="I955" s="220" t="s">
        <v>5492</v>
      </c>
      <c r="J955" s="220">
        <v>10</v>
      </c>
      <c r="K955" s="220">
        <v>7</v>
      </c>
      <c r="L955" s="220" t="s">
        <v>5493</v>
      </c>
      <c r="M955" s="220">
        <v>0</v>
      </c>
      <c r="N955" s="221" t="s">
        <v>9220</v>
      </c>
      <c r="O955" s="220" t="s">
        <v>5687</v>
      </c>
    </row>
    <row r="956" customHeight="1" spans="1:15">
      <c r="A956" s="664" t="s">
        <v>9221</v>
      </c>
      <c r="B956" s="222" t="s">
        <v>9222</v>
      </c>
      <c r="C956" s="222" t="s">
        <v>9223</v>
      </c>
      <c r="D956" s="222" t="s">
        <v>263</v>
      </c>
      <c r="E956" s="222" t="s">
        <v>5490</v>
      </c>
      <c r="F956" s="222">
        <v>100</v>
      </c>
      <c r="G956" s="222" t="s">
        <v>5625</v>
      </c>
      <c r="H956" s="222">
        <v>100</v>
      </c>
      <c r="I956" s="222" t="s">
        <v>5492</v>
      </c>
      <c r="J956" s="222">
        <v>10</v>
      </c>
      <c r="K956" s="222">
        <v>7</v>
      </c>
      <c r="L956" s="222" t="s">
        <v>5493</v>
      </c>
      <c r="M956" s="222">
        <v>0</v>
      </c>
      <c r="N956" s="223" t="s">
        <v>9224</v>
      </c>
      <c r="O956" s="222" t="s">
        <v>5687</v>
      </c>
    </row>
    <row r="957" customHeight="1" spans="1:15">
      <c r="A957" s="665" t="s">
        <v>9225</v>
      </c>
      <c r="B957" s="220" t="s">
        <v>9226</v>
      </c>
      <c r="C957" s="220" t="s">
        <v>9227</v>
      </c>
      <c r="D957" s="220" t="s">
        <v>284</v>
      </c>
      <c r="E957" s="220" t="s">
        <v>5490</v>
      </c>
      <c r="F957" s="220">
        <v>100</v>
      </c>
      <c r="G957" s="220" t="s">
        <v>5625</v>
      </c>
      <c r="H957" s="220">
        <v>100</v>
      </c>
      <c r="I957" s="220" t="s">
        <v>5492</v>
      </c>
      <c r="J957" s="220">
        <v>10</v>
      </c>
      <c r="K957" s="220">
        <v>7</v>
      </c>
      <c r="L957" s="220" t="s">
        <v>5493</v>
      </c>
      <c r="M957" s="220">
        <v>0</v>
      </c>
      <c r="N957" s="221" t="s">
        <v>9228</v>
      </c>
      <c r="O957" s="220" t="s">
        <v>5687</v>
      </c>
    </row>
    <row r="958" customHeight="1" spans="1:15">
      <c r="A958" s="664" t="s">
        <v>9229</v>
      </c>
      <c r="B958" s="222" t="s">
        <v>9230</v>
      </c>
      <c r="C958" s="222" t="s">
        <v>9231</v>
      </c>
      <c r="D958" s="222" t="s">
        <v>262</v>
      </c>
      <c r="E958" s="222" t="s">
        <v>5556</v>
      </c>
      <c r="F958" s="222">
        <v>140</v>
      </c>
      <c r="G958" s="222" t="s">
        <v>6122</v>
      </c>
      <c r="H958" s="222">
        <v>100</v>
      </c>
      <c r="I958" s="222" t="s">
        <v>5492</v>
      </c>
      <c r="J958" s="222">
        <v>5</v>
      </c>
      <c r="K958" s="222">
        <v>8</v>
      </c>
      <c r="L958" s="222">
        <v>5</v>
      </c>
      <c r="M958" s="222">
        <v>0</v>
      </c>
      <c r="N958" s="223" t="s">
        <v>9232</v>
      </c>
      <c r="O958" s="222"/>
    </row>
    <row r="959" customHeight="1" spans="1:15">
      <c r="A959" s="665" t="s">
        <v>9233</v>
      </c>
      <c r="B959" s="220" t="s">
        <v>9234</v>
      </c>
      <c r="C959" s="220" t="s">
        <v>9235</v>
      </c>
      <c r="D959" s="220" t="s">
        <v>278</v>
      </c>
      <c r="E959" s="220" t="s">
        <v>5556</v>
      </c>
      <c r="F959" s="220">
        <v>80</v>
      </c>
      <c r="G959" s="220" t="s">
        <v>5516</v>
      </c>
      <c r="H959" s="220">
        <v>90</v>
      </c>
      <c r="I959" s="220" t="s">
        <v>5665</v>
      </c>
      <c r="J959" s="220">
        <v>15</v>
      </c>
      <c r="K959" s="220">
        <v>6</v>
      </c>
      <c r="L959" s="220">
        <v>3</v>
      </c>
      <c r="M959" s="220">
        <v>0</v>
      </c>
      <c r="N959" s="221" t="s">
        <v>9236</v>
      </c>
      <c r="O959" s="230" t="s">
        <v>8443</v>
      </c>
    </row>
    <row r="960" customHeight="1" spans="1:15">
      <c r="A960" s="664" t="s">
        <v>9237</v>
      </c>
      <c r="B960" s="222" t="s">
        <v>9238</v>
      </c>
      <c r="C960" s="222" t="s">
        <v>9239</v>
      </c>
      <c r="D960" s="222" t="s">
        <v>278</v>
      </c>
      <c r="E960" s="222" t="s">
        <v>5556</v>
      </c>
      <c r="F960" s="222">
        <v>60</v>
      </c>
      <c r="G960" s="222" t="s">
        <v>5581</v>
      </c>
      <c r="H960" s="222">
        <v>85</v>
      </c>
      <c r="I960" s="222" t="s">
        <v>5505</v>
      </c>
      <c r="J960" s="222">
        <v>10</v>
      </c>
      <c r="K960" s="222">
        <v>5</v>
      </c>
      <c r="L960" s="222">
        <v>3</v>
      </c>
      <c r="M960" s="222">
        <v>0</v>
      </c>
      <c r="N960" s="223" t="s">
        <v>9240</v>
      </c>
      <c r="O960" s="231" t="s">
        <v>6311</v>
      </c>
    </row>
    <row r="961" customHeight="1" spans="1:15">
      <c r="A961" s="665" t="s">
        <v>9241</v>
      </c>
      <c r="B961" s="220" t="s">
        <v>9242</v>
      </c>
      <c r="C961" s="220" t="s">
        <v>9243</v>
      </c>
      <c r="D961" s="220" t="s">
        <v>278</v>
      </c>
      <c r="E961" s="220" t="s">
        <v>5490</v>
      </c>
      <c r="F961" s="220">
        <v>100</v>
      </c>
      <c r="G961" s="220" t="s">
        <v>5625</v>
      </c>
      <c r="H961" s="220">
        <v>100</v>
      </c>
      <c r="I961" s="220" t="s">
        <v>5492</v>
      </c>
      <c r="J961" s="220">
        <v>10</v>
      </c>
      <c r="K961" s="220">
        <v>7</v>
      </c>
      <c r="L961" s="220" t="s">
        <v>5493</v>
      </c>
      <c r="M961" s="220">
        <v>0</v>
      </c>
      <c r="N961" s="221" t="s">
        <v>9244</v>
      </c>
      <c r="O961" s="220"/>
    </row>
    <row r="962" customHeight="1" spans="1:15">
      <c r="A962" s="664" t="s">
        <v>9245</v>
      </c>
      <c r="B962" s="222" t="s">
        <v>9246</v>
      </c>
      <c r="C962" s="222" t="s">
        <v>9247</v>
      </c>
      <c r="D962" s="222" t="s">
        <v>279</v>
      </c>
      <c r="E962" s="222" t="s">
        <v>5556</v>
      </c>
      <c r="F962" s="222">
        <v>130</v>
      </c>
      <c r="G962" s="222" t="s">
        <v>6065</v>
      </c>
      <c r="H962" s="222">
        <v>100</v>
      </c>
      <c r="I962" s="222" t="s">
        <v>5492</v>
      </c>
      <c r="J962" s="222">
        <v>10</v>
      </c>
      <c r="K962" s="222">
        <v>8</v>
      </c>
      <c r="L962" s="222">
        <v>5</v>
      </c>
      <c r="M962" s="222">
        <v>0</v>
      </c>
      <c r="N962" s="223" t="s">
        <v>9248</v>
      </c>
      <c r="O962" s="222"/>
    </row>
    <row r="963" customHeight="1" spans="1:15">
      <c r="A963" s="665" t="s">
        <v>9249</v>
      </c>
      <c r="B963" s="220" t="s">
        <v>9250</v>
      </c>
      <c r="C963" s="220" t="s">
        <v>9251</v>
      </c>
      <c r="D963" s="220" t="s">
        <v>262</v>
      </c>
      <c r="E963" s="220" t="s">
        <v>5556</v>
      </c>
      <c r="F963" s="220">
        <v>120</v>
      </c>
      <c r="G963" s="220" t="s">
        <v>5620</v>
      </c>
      <c r="H963" s="220">
        <v>100</v>
      </c>
      <c r="I963" s="220" t="s">
        <v>5492</v>
      </c>
      <c r="J963" s="220">
        <v>5</v>
      </c>
      <c r="K963" s="220">
        <v>8</v>
      </c>
      <c r="L963" s="220">
        <v>5</v>
      </c>
      <c r="M963" s="220">
        <v>0</v>
      </c>
      <c r="N963" s="221" t="s">
        <v>9252</v>
      </c>
      <c r="O963" s="220"/>
    </row>
    <row r="964" customHeight="1" spans="1:15">
      <c r="A964" s="664" t="s">
        <v>9253</v>
      </c>
      <c r="B964" s="222" t="s">
        <v>9254</v>
      </c>
      <c r="C964" s="222" t="s">
        <v>9255</v>
      </c>
      <c r="D964" s="222" t="s">
        <v>282</v>
      </c>
      <c r="E964" s="222" t="s">
        <v>5556</v>
      </c>
      <c r="F964" s="222">
        <v>80</v>
      </c>
      <c r="G964" s="222" t="s">
        <v>9256</v>
      </c>
      <c r="H964" s="222">
        <v>100</v>
      </c>
      <c r="I964" s="222" t="s">
        <v>5492</v>
      </c>
      <c r="J964" s="222">
        <v>5</v>
      </c>
      <c r="K964" s="222">
        <v>7</v>
      </c>
      <c r="L964" s="222">
        <v>5</v>
      </c>
      <c r="M964" s="222">
        <v>0</v>
      </c>
      <c r="N964" s="223" t="s">
        <v>9257</v>
      </c>
      <c r="O964" s="222"/>
    </row>
    <row r="965" customHeight="1" spans="1:15">
      <c r="A965" s="665" t="s">
        <v>9258</v>
      </c>
      <c r="B965" s="220" t="s">
        <v>9259</v>
      </c>
      <c r="C965" s="220" t="s">
        <v>9260</v>
      </c>
      <c r="D965" s="220" t="s">
        <v>276</v>
      </c>
      <c r="E965" s="220" t="s">
        <v>199</v>
      </c>
      <c r="F965" s="220" t="s">
        <v>5561</v>
      </c>
      <c r="G965" s="220" t="s">
        <v>5561</v>
      </c>
      <c r="H965" s="220" t="s">
        <v>5561</v>
      </c>
      <c r="I965" s="220" t="s">
        <v>5561</v>
      </c>
      <c r="J965" s="220">
        <v>10</v>
      </c>
      <c r="K965" s="220">
        <v>6</v>
      </c>
      <c r="L965" s="220" t="s">
        <v>5562</v>
      </c>
      <c r="M965" s="220">
        <v>4</v>
      </c>
      <c r="N965" s="221" t="s">
        <v>9261</v>
      </c>
      <c r="O965" s="220" t="s">
        <v>6285</v>
      </c>
    </row>
    <row r="966" customHeight="1" spans="1:15">
      <c r="A966" s="664" t="s">
        <v>9262</v>
      </c>
      <c r="B966" s="222" t="s">
        <v>9263</v>
      </c>
      <c r="C966" s="222" t="s">
        <v>9264</v>
      </c>
      <c r="D966" s="222" t="s">
        <v>279</v>
      </c>
      <c r="E966" s="222" t="s">
        <v>5556</v>
      </c>
      <c r="F966" s="222">
        <v>70</v>
      </c>
      <c r="G966" s="222" t="s">
        <v>5639</v>
      </c>
      <c r="H966" s="222">
        <v>100</v>
      </c>
      <c r="I966" s="222" t="s">
        <v>5492</v>
      </c>
      <c r="J966" s="222">
        <v>5</v>
      </c>
      <c r="K966" s="222">
        <v>7</v>
      </c>
      <c r="L966" s="222">
        <v>4</v>
      </c>
      <c r="M966" s="222">
        <v>1</v>
      </c>
      <c r="N966" s="223" t="s">
        <v>9265</v>
      </c>
      <c r="O966" s="222"/>
    </row>
    <row r="967" customHeight="1" spans="1:15">
      <c r="A967" s="665" t="s">
        <v>9266</v>
      </c>
      <c r="B967" s="220" t="s">
        <v>9267</v>
      </c>
      <c r="C967" s="220" t="s">
        <v>9268</v>
      </c>
      <c r="D967" s="220" t="s">
        <v>267</v>
      </c>
      <c r="E967" s="220" t="s">
        <v>5490</v>
      </c>
      <c r="F967" s="220">
        <v>95</v>
      </c>
      <c r="G967" s="220" t="s">
        <v>5590</v>
      </c>
      <c r="H967" s="220">
        <v>100</v>
      </c>
      <c r="I967" s="220" t="s">
        <v>5492</v>
      </c>
      <c r="J967" s="220">
        <v>5</v>
      </c>
      <c r="K967" s="220">
        <v>7</v>
      </c>
      <c r="L967" s="220" t="s">
        <v>5493</v>
      </c>
      <c r="M967" s="220">
        <v>0</v>
      </c>
      <c r="N967" s="221" t="s">
        <v>9269</v>
      </c>
      <c r="O967" s="230" t="s">
        <v>9270</v>
      </c>
    </row>
    <row r="968" customHeight="1" spans="1:15">
      <c r="A968" s="664" t="s">
        <v>9271</v>
      </c>
      <c r="B968" s="222" t="s">
        <v>9272</v>
      </c>
      <c r="C968" s="222" t="s">
        <v>9273</v>
      </c>
      <c r="D968" s="222" t="s">
        <v>270</v>
      </c>
      <c r="E968" s="222" t="s">
        <v>5556</v>
      </c>
      <c r="F968" s="222">
        <v>50</v>
      </c>
      <c r="G968" s="222" t="s">
        <v>5499</v>
      </c>
      <c r="H968" s="222" t="s">
        <v>5561</v>
      </c>
      <c r="I968" s="222" t="s">
        <v>258</v>
      </c>
      <c r="J968" s="222">
        <v>10</v>
      </c>
      <c r="K968" s="222">
        <v>7</v>
      </c>
      <c r="L968" s="222">
        <v>5</v>
      </c>
      <c r="M968" s="222">
        <v>0</v>
      </c>
      <c r="N968" s="223" t="s">
        <v>9274</v>
      </c>
      <c r="O968" s="231" t="s">
        <v>9275</v>
      </c>
    </row>
    <row r="969" customHeight="1" spans="1:15">
      <c r="A969" s="665" t="s">
        <v>9276</v>
      </c>
      <c r="B969" s="220" t="s">
        <v>9277</v>
      </c>
      <c r="C969" s="220" t="s">
        <v>9278</v>
      </c>
      <c r="D969" s="220" t="s">
        <v>270</v>
      </c>
      <c r="E969" s="220" t="s">
        <v>5490</v>
      </c>
      <c r="F969" s="220" t="s">
        <v>199</v>
      </c>
      <c r="G969" s="220"/>
      <c r="H969" s="220">
        <v>100</v>
      </c>
      <c r="I969" s="220" t="s">
        <v>5492</v>
      </c>
      <c r="J969" s="220">
        <v>10</v>
      </c>
      <c r="K969" s="220">
        <v>7</v>
      </c>
      <c r="L969" s="220" t="s">
        <v>5493</v>
      </c>
      <c r="M969" s="220">
        <v>0</v>
      </c>
      <c r="N969" s="221" t="s">
        <v>9279</v>
      </c>
      <c r="O969" s="220" t="s">
        <v>5495</v>
      </c>
    </row>
    <row r="970" customHeight="1" spans="1:15">
      <c r="A970" s="664" t="s">
        <v>9280</v>
      </c>
      <c r="B970" s="222" t="s">
        <v>9281</v>
      </c>
      <c r="C970" s="222" t="s">
        <v>9282</v>
      </c>
      <c r="D970" s="222" t="s">
        <v>282</v>
      </c>
      <c r="E970" s="222" t="s">
        <v>199</v>
      </c>
      <c r="F970" s="222" t="s">
        <v>5561</v>
      </c>
      <c r="G970" s="222" t="s">
        <v>5561</v>
      </c>
      <c r="H970" s="222" t="s">
        <v>5561</v>
      </c>
      <c r="I970" s="222" t="s">
        <v>5561</v>
      </c>
      <c r="J970" s="222">
        <v>15</v>
      </c>
      <c r="K970" s="222">
        <v>6</v>
      </c>
      <c r="L970" s="222" t="s">
        <v>5562</v>
      </c>
      <c r="M970" s="222">
        <v>0</v>
      </c>
      <c r="N970" s="223" t="s">
        <v>9283</v>
      </c>
      <c r="O970" s="222" t="s">
        <v>5710</v>
      </c>
    </row>
    <row r="971" customHeight="1" spans="1:15">
      <c r="A971" s="665" t="s">
        <v>9284</v>
      </c>
      <c r="B971" s="220" t="s">
        <v>9285</v>
      </c>
      <c r="C971" s="220" t="s">
        <v>9286</v>
      </c>
      <c r="D971" s="220" t="s">
        <v>284</v>
      </c>
      <c r="E971" s="220" t="s">
        <v>5556</v>
      </c>
      <c r="F971" s="220">
        <v>80</v>
      </c>
      <c r="G971" s="220" t="s">
        <v>5516</v>
      </c>
      <c r="H971" s="220">
        <v>100</v>
      </c>
      <c r="I971" s="220" t="s">
        <v>5492</v>
      </c>
      <c r="J971" s="220">
        <v>10</v>
      </c>
      <c r="K971" s="220">
        <v>7</v>
      </c>
      <c r="L971" s="220">
        <v>4</v>
      </c>
      <c r="M971" s="220">
        <v>0</v>
      </c>
      <c r="N971" s="221" t="s">
        <v>9287</v>
      </c>
      <c r="O971" s="230" t="s">
        <v>6246</v>
      </c>
    </row>
    <row r="972" customHeight="1" spans="1:15">
      <c r="A972" s="664" t="s">
        <v>9288</v>
      </c>
      <c r="B972" s="222" t="s">
        <v>9289</v>
      </c>
      <c r="C972" s="222" t="s">
        <v>9290</v>
      </c>
      <c r="D972" s="222" t="s">
        <v>276</v>
      </c>
      <c r="E972" s="222" t="s">
        <v>5490</v>
      </c>
      <c r="F972" s="222">
        <v>75</v>
      </c>
      <c r="G972" s="222" t="s">
        <v>8322</v>
      </c>
      <c r="H972" s="222">
        <v>100</v>
      </c>
      <c r="I972" s="222" t="s">
        <v>5492</v>
      </c>
      <c r="J972" s="222">
        <v>10</v>
      </c>
      <c r="K972" s="222">
        <v>7</v>
      </c>
      <c r="L972" s="222" t="s">
        <v>5493</v>
      </c>
      <c r="M972" s="222">
        <v>0</v>
      </c>
      <c r="N972" s="223" t="s">
        <v>9291</v>
      </c>
      <c r="O972" s="222" t="s">
        <v>5495</v>
      </c>
    </row>
    <row r="973" customHeight="1" spans="1:15">
      <c r="A973" s="665" t="s">
        <v>9292</v>
      </c>
      <c r="B973" s="220" t="s">
        <v>9293</v>
      </c>
      <c r="C973" s="220" t="s">
        <v>9294</v>
      </c>
      <c r="D973" s="220" t="s">
        <v>279</v>
      </c>
      <c r="E973" s="220" t="s">
        <v>5490</v>
      </c>
      <c r="F973" s="220">
        <v>100</v>
      </c>
      <c r="G973" s="220" t="s">
        <v>5625</v>
      </c>
      <c r="H973" s="220">
        <v>95</v>
      </c>
      <c r="I973" s="220" t="s">
        <v>5568</v>
      </c>
      <c r="J973" s="220">
        <v>15</v>
      </c>
      <c r="K973" s="220">
        <v>6</v>
      </c>
      <c r="L973" s="220" t="s">
        <v>5493</v>
      </c>
      <c r="M973" s="220">
        <v>0</v>
      </c>
      <c r="N973" s="221" t="s">
        <v>9295</v>
      </c>
      <c r="O973" s="230" t="s">
        <v>9296</v>
      </c>
    </row>
    <row r="974" customHeight="1" spans="1:15">
      <c r="A974" s="664" t="s">
        <v>9297</v>
      </c>
      <c r="B974" s="222" t="s">
        <v>9298</v>
      </c>
      <c r="C974" s="222" t="s">
        <v>9299</v>
      </c>
      <c r="D974" s="222" t="s">
        <v>280</v>
      </c>
      <c r="E974" s="222" t="s">
        <v>5556</v>
      </c>
      <c r="F974" s="222">
        <v>75</v>
      </c>
      <c r="G974" s="222" t="s">
        <v>5525</v>
      </c>
      <c r="H974" s="222">
        <v>100</v>
      </c>
      <c r="I974" s="222" t="s">
        <v>5492</v>
      </c>
      <c r="J974" s="222">
        <v>10</v>
      </c>
      <c r="K974" s="222">
        <v>7</v>
      </c>
      <c r="L974" s="222">
        <v>4</v>
      </c>
      <c r="M974" s="222">
        <v>0</v>
      </c>
      <c r="N974" s="223" t="s">
        <v>9300</v>
      </c>
      <c r="O974" s="231" t="s">
        <v>6246</v>
      </c>
    </row>
    <row r="975" customHeight="1" spans="1:15">
      <c r="A975" s="665" t="s">
        <v>9301</v>
      </c>
      <c r="B975" s="220" t="s">
        <v>9302</v>
      </c>
      <c r="C975" s="220" t="s">
        <v>9303</v>
      </c>
      <c r="D975" s="220" t="s">
        <v>263</v>
      </c>
      <c r="E975" s="220" t="s">
        <v>5490</v>
      </c>
      <c r="F975" s="220">
        <v>65</v>
      </c>
      <c r="G975" s="220" t="s">
        <v>5609</v>
      </c>
      <c r="H975" s="220">
        <v>100</v>
      </c>
      <c r="I975" s="220" t="s">
        <v>5492</v>
      </c>
      <c r="J975" s="220">
        <v>15</v>
      </c>
      <c r="K975" s="220">
        <v>5</v>
      </c>
      <c r="L975" s="220" t="s">
        <v>5493</v>
      </c>
      <c r="M975" s="220">
        <v>3</v>
      </c>
      <c r="N975" s="221" t="s">
        <v>9304</v>
      </c>
      <c r="O975" s="230" t="s">
        <v>5632</v>
      </c>
    </row>
    <row r="976" customHeight="1" spans="1:15">
      <c r="A976" s="664" t="s">
        <v>9305</v>
      </c>
      <c r="B976" s="222" t="s">
        <v>9306</v>
      </c>
      <c r="C976" s="222" t="s">
        <v>9307</v>
      </c>
      <c r="D976" s="222" t="s">
        <v>265</v>
      </c>
      <c r="E976" s="222" t="s">
        <v>5556</v>
      </c>
      <c r="F976" s="222">
        <v>100</v>
      </c>
      <c r="G976" s="222" t="s">
        <v>5625</v>
      </c>
      <c r="H976" s="222">
        <v>100</v>
      </c>
      <c r="I976" s="222" t="s">
        <v>5492</v>
      </c>
      <c r="J976" s="222">
        <v>5</v>
      </c>
      <c r="K976" s="222">
        <v>7</v>
      </c>
      <c r="L976" s="222">
        <v>3</v>
      </c>
      <c r="M976" s="222">
        <v>0</v>
      </c>
      <c r="N976" s="223" t="s">
        <v>9308</v>
      </c>
      <c r="O976" s="222" t="s">
        <v>5687</v>
      </c>
    </row>
    <row r="977" customHeight="1" spans="1:15">
      <c r="A977" s="665" t="s">
        <v>9309</v>
      </c>
      <c r="B977" s="220" t="s">
        <v>9310</v>
      </c>
      <c r="C977" s="220" t="s">
        <v>9311</v>
      </c>
      <c r="D977" s="220" t="s">
        <v>282</v>
      </c>
      <c r="E977" s="220" t="s">
        <v>5556</v>
      </c>
      <c r="F977" s="220">
        <v>200</v>
      </c>
      <c r="G977" s="220" t="s">
        <v>8395</v>
      </c>
      <c r="H977" s="220" t="s">
        <v>5561</v>
      </c>
      <c r="I977" s="220" t="s">
        <v>6326</v>
      </c>
      <c r="J977" s="220" t="s">
        <v>5561</v>
      </c>
      <c r="K977" s="220">
        <v>8</v>
      </c>
      <c r="L977" s="220">
        <v>10</v>
      </c>
      <c r="M977" s="220">
        <v>0</v>
      </c>
      <c r="N977" s="221" t="s">
        <v>9312</v>
      </c>
      <c r="O977" s="220"/>
    </row>
  </sheetData>
  <autoFilter xmlns:etc="http://www.wps.cn/officeDocument/2017/etCustomData" ref="D1:M977" etc:filterBottomFollowUsedRange="0">
    <extLst/>
  </autoFilter>
  <pageMargins left="0.7" right="0.7" top="0.75" bottom="0.75" header="0.3" footer="0.3"/>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3"/>
  <sheetViews>
    <sheetView workbookViewId="0">
      <selection activeCell="C15" sqref="C15"/>
    </sheetView>
  </sheetViews>
  <sheetFormatPr defaultColWidth="9" defaultRowHeight="16" customHeight="1" outlineLevelCol="2"/>
  <cols>
    <col min="1" max="1" width="8.66666666666667" style="218" customWidth="1"/>
    <col min="2" max="2" width="13.6666666666667" style="186" customWidth="1"/>
    <col min="3" max="3" width="135.25" style="224" customWidth="1"/>
  </cols>
  <sheetData>
    <row r="1" customHeight="1" spans="1:3">
      <c r="A1" s="219" t="s">
        <v>298</v>
      </c>
      <c r="B1" s="219" t="s">
        <v>9313</v>
      </c>
      <c r="C1" s="219" t="s">
        <v>235</v>
      </c>
    </row>
    <row r="2" customHeight="1" spans="1:3">
      <c r="A2" s="220">
        <v>1</v>
      </c>
      <c r="B2" s="220" t="s">
        <v>636</v>
      </c>
      <c r="C2" s="221" t="s">
        <v>9314</v>
      </c>
    </row>
    <row r="3" customHeight="1" spans="1:3">
      <c r="A3" s="222">
        <v>2</v>
      </c>
      <c r="B3" s="222" t="s">
        <v>1608</v>
      </c>
      <c r="C3" s="223" t="s">
        <v>9315</v>
      </c>
    </row>
    <row r="4" customHeight="1" spans="1:3">
      <c r="A4" s="220">
        <v>3</v>
      </c>
      <c r="B4" s="220" t="s">
        <v>1638</v>
      </c>
      <c r="C4" s="221" t="s">
        <v>9316</v>
      </c>
    </row>
    <row r="5" customHeight="1" spans="1:3">
      <c r="A5" s="222">
        <v>4</v>
      </c>
      <c r="B5" s="222" t="s">
        <v>1105</v>
      </c>
      <c r="C5" s="223" t="s">
        <v>9317</v>
      </c>
    </row>
    <row r="6" customHeight="1" spans="1:3">
      <c r="A6" s="220">
        <v>5</v>
      </c>
      <c r="B6" s="220" t="s">
        <v>855</v>
      </c>
      <c r="C6" s="221" t="s">
        <v>9318</v>
      </c>
    </row>
    <row r="7" customHeight="1" spans="1:3">
      <c r="A7" s="222">
        <v>6</v>
      </c>
      <c r="B7" s="222" t="s">
        <v>648</v>
      </c>
      <c r="C7" s="223" t="s">
        <v>9319</v>
      </c>
    </row>
    <row r="8" customHeight="1" spans="1:3">
      <c r="A8" s="220">
        <v>7</v>
      </c>
      <c r="B8" s="220" t="s">
        <v>715</v>
      </c>
      <c r="C8" s="221" t="s">
        <v>9320</v>
      </c>
    </row>
    <row r="9" customHeight="1" spans="1:3">
      <c r="A9" s="222">
        <v>8</v>
      </c>
      <c r="B9" s="222" t="s">
        <v>511</v>
      </c>
      <c r="C9" s="223" t="s">
        <v>9321</v>
      </c>
    </row>
    <row r="10" customHeight="1" spans="1:3">
      <c r="A10" s="220">
        <v>9</v>
      </c>
      <c r="B10" s="220" t="s">
        <v>488</v>
      </c>
      <c r="C10" s="221" t="s">
        <v>9322</v>
      </c>
    </row>
    <row r="11" customHeight="1" spans="1:3">
      <c r="A11" s="222">
        <v>10</v>
      </c>
      <c r="B11" s="222" t="s">
        <v>1322</v>
      </c>
      <c r="C11" s="223" t="s">
        <v>9323</v>
      </c>
    </row>
    <row r="12" customHeight="1" spans="1:3">
      <c r="A12" s="220">
        <v>11</v>
      </c>
      <c r="B12" s="220" t="s">
        <v>774</v>
      </c>
      <c r="C12" s="221" t="s">
        <v>9324</v>
      </c>
    </row>
    <row r="13" customHeight="1" spans="1:3">
      <c r="A13" s="222">
        <v>12</v>
      </c>
      <c r="B13" s="222" t="s">
        <v>908</v>
      </c>
      <c r="C13" s="223" t="s">
        <v>9325</v>
      </c>
    </row>
    <row r="14" customHeight="1" spans="1:3">
      <c r="A14" s="220">
        <v>13</v>
      </c>
      <c r="B14" s="220" t="s">
        <v>727</v>
      </c>
      <c r="C14" s="221" t="s">
        <v>9326</v>
      </c>
    </row>
    <row r="15" customHeight="1" spans="1:3">
      <c r="A15" s="222">
        <v>14</v>
      </c>
      <c r="B15" s="222" t="s">
        <v>404</v>
      </c>
      <c r="C15" s="223" t="s">
        <v>9327</v>
      </c>
    </row>
    <row r="16" customHeight="1" spans="1:3">
      <c r="A16" s="220">
        <v>15</v>
      </c>
      <c r="B16" s="220" t="s">
        <v>1044</v>
      </c>
      <c r="C16" s="221" t="s">
        <v>9328</v>
      </c>
    </row>
    <row r="17" customHeight="1" spans="1:3">
      <c r="A17" s="222">
        <v>16</v>
      </c>
      <c r="B17" s="222" t="s">
        <v>2438</v>
      </c>
      <c r="C17" s="223" t="s">
        <v>9329</v>
      </c>
    </row>
    <row r="18" customHeight="1" spans="1:3">
      <c r="A18" s="220">
        <v>17</v>
      </c>
      <c r="B18" s="220" t="s">
        <v>1370</v>
      </c>
      <c r="C18" s="221" t="s">
        <v>9330</v>
      </c>
    </row>
    <row r="19" customHeight="1" spans="1:3">
      <c r="A19" s="222">
        <v>18</v>
      </c>
      <c r="B19" s="222" t="s">
        <v>583</v>
      </c>
      <c r="C19" s="223" t="s">
        <v>9331</v>
      </c>
    </row>
    <row r="20" customHeight="1" spans="1:3">
      <c r="A20" s="220">
        <v>19</v>
      </c>
      <c r="B20" s="220" t="s">
        <v>393</v>
      </c>
      <c r="C20" s="221" t="s">
        <v>9332</v>
      </c>
    </row>
    <row r="21" customHeight="1" spans="1:3">
      <c r="A21" s="222">
        <v>20</v>
      </c>
      <c r="B21" s="222" t="s">
        <v>909</v>
      </c>
      <c r="C21" s="223" t="s">
        <v>9333</v>
      </c>
    </row>
    <row r="22" customHeight="1" spans="1:3">
      <c r="A22" s="220">
        <v>21</v>
      </c>
      <c r="B22" s="220" t="s">
        <v>1818</v>
      </c>
      <c r="C22" s="221" t="s">
        <v>9334</v>
      </c>
    </row>
    <row r="23" customHeight="1" spans="1:3">
      <c r="A23" s="222">
        <v>22</v>
      </c>
      <c r="B23" s="222" t="s">
        <v>475</v>
      </c>
      <c r="C23" s="223" t="s">
        <v>9335</v>
      </c>
    </row>
    <row r="24" customHeight="1" spans="1:3">
      <c r="A24" s="220">
        <v>23</v>
      </c>
      <c r="B24" s="220" t="s">
        <v>1035</v>
      </c>
      <c r="C24" s="221" t="s">
        <v>9336</v>
      </c>
    </row>
    <row r="25" customHeight="1" spans="1:3">
      <c r="A25" s="222">
        <v>24</v>
      </c>
      <c r="B25" s="222" t="s">
        <v>2271</v>
      </c>
      <c r="C25" s="223" t="s">
        <v>9337</v>
      </c>
    </row>
    <row r="26" customHeight="1" spans="1:3">
      <c r="A26" s="220">
        <v>25</v>
      </c>
      <c r="B26" s="220" t="s">
        <v>2136</v>
      </c>
      <c r="C26" s="221" t="s">
        <v>9338</v>
      </c>
    </row>
    <row r="27" customHeight="1" spans="1:3">
      <c r="A27" s="222">
        <v>26</v>
      </c>
      <c r="B27" s="222" t="s">
        <v>1018</v>
      </c>
      <c r="C27" s="223" t="s">
        <v>9339</v>
      </c>
    </row>
    <row r="28" customHeight="1" spans="1:3">
      <c r="A28" s="220">
        <v>27</v>
      </c>
      <c r="B28" s="220" t="s">
        <v>642</v>
      </c>
      <c r="C28" s="221" t="s">
        <v>9340</v>
      </c>
    </row>
    <row r="29" customHeight="1" spans="1:3">
      <c r="A29" s="222">
        <v>28</v>
      </c>
      <c r="B29" s="222" t="s">
        <v>790</v>
      </c>
      <c r="C29" s="223" t="s">
        <v>9341</v>
      </c>
    </row>
    <row r="30" customHeight="1" spans="1:3">
      <c r="A30" s="220">
        <v>29</v>
      </c>
      <c r="B30" s="220" t="s">
        <v>841</v>
      </c>
      <c r="C30" s="221" t="s">
        <v>9342</v>
      </c>
    </row>
    <row r="31" customHeight="1" spans="1:3">
      <c r="A31" s="222">
        <v>30</v>
      </c>
      <c r="B31" s="222" t="s">
        <v>1167</v>
      </c>
      <c r="C31" s="223" t="s">
        <v>9343</v>
      </c>
    </row>
    <row r="32" customHeight="1" spans="1:3">
      <c r="A32" s="220">
        <v>31</v>
      </c>
      <c r="B32" s="220" t="s">
        <v>489</v>
      </c>
      <c r="C32" s="221" t="s">
        <v>9344</v>
      </c>
    </row>
    <row r="33" customHeight="1" spans="1:3">
      <c r="A33" s="222">
        <v>32</v>
      </c>
      <c r="B33" s="222" t="s">
        <v>1168</v>
      </c>
      <c r="C33" s="223" t="s">
        <v>9345</v>
      </c>
    </row>
    <row r="34" customHeight="1" spans="1:3">
      <c r="A34" s="220">
        <v>33</v>
      </c>
      <c r="B34" s="220" t="s">
        <v>728</v>
      </c>
      <c r="C34" s="221" t="s">
        <v>9346</v>
      </c>
    </row>
    <row r="35" customHeight="1" spans="1:3">
      <c r="A35" s="222">
        <v>34</v>
      </c>
      <c r="B35" s="222" t="s">
        <v>335</v>
      </c>
      <c r="C35" s="223" t="s">
        <v>9347</v>
      </c>
    </row>
    <row r="36" customHeight="1" spans="1:3">
      <c r="A36" s="220">
        <v>35</v>
      </c>
      <c r="B36" s="220" t="s">
        <v>1213</v>
      </c>
      <c r="C36" s="221" t="s">
        <v>9348</v>
      </c>
    </row>
    <row r="37" customHeight="1" spans="1:3">
      <c r="A37" s="222">
        <v>36</v>
      </c>
      <c r="B37" s="222" t="s">
        <v>807</v>
      </c>
      <c r="C37" s="223" t="s">
        <v>9349</v>
      </c>
    </row>
    <row r="38" customHeight="1" spans="1:3">
      <c r="A38" s="220">
        <v>37</v>
      </c>
      <c r="B38" s="220" t="s">
        <v>1224</v>
      </c>
      <c r="C38" s="221" t="s">
        <v>9350</v>
      </c>
    </row>
    <row r="39" customHeight="1" spans="1:3">
      <c r="A39" s="222">
        <v>38</v>
      </c>
      <c r="B39" s="222" t="s">
        <v>535</v>
      </c>
      <c r="C39" s="223" t="s">
        <v>9351</v>
      </c>
    </row>
    <row r="40" customHeight="1" spans="1:3">
      <c r="A40" s="220">
        <v>39</v>
      </c>
      <c r="B40" s="220" t="s">
        <v>618</v>
      </c>
      <c r="C40" s="221" t="s">
        <v>9352</v>
      </c>
    </row>
    <row r="41" customHeight="1" spans="1:3">
      <c r="A41" s="222">
        <v>40</v>
      </c>
      <c r="B41" s="222" t="s">
        <v>1781</v>
      </c>
      <c r="C41" s="223" t="s">
        <v>9353</v>
      </c>
    </row>
    <row r="42" customHeight="1" spans="1:3">
      <c r="A42" s="220">
        <v>41</v>
      </c>
      <c r="B42" s="220" t="s">
        <v>1201</v>
      </c>
      <c r="C42" s="221" t="s">
        <v>9354</v>
      </c>
    </row>
    <row r="43" customHeight="1" spans="1:3">
      <c r="A43" s="222">
        <v>42</v>
      </c>
      <c r="B43" s="222" t="s">
        <v>863</v>
      </c>
      <c r="C43" s="223" t="s">
        <v>9355</v>
      </c>
    </row>
    <row r="44" customHeight="1" spans="1:3">
      <c r="A44" s="220">
        <v>43</v>
      </c>
      <c r="B44" s="220" t="s">
        <v>1068</v>
      </c>
      <c r="C44" s="221" t="s">
        <v>9356</v>
      </c>
    </row>
    <row r="45" customHeight="1" spans="1:3">
      <c r="A45" s="222">
        <v>44</v>
      </c>
      <c r="B45" s="222" t="s">
        <v>376</v>
      </c>
      <c r="C45" s="223" t="s">
        <v>9357</v>
      </c>
    </row>
    <row r="46" customHeight="1" spans="1:3">
      <c r="A46" s="220">
        <v>45</v>
      </c>
      <c r="B46" s="220" t="s">
        <v>1930</v>
      </c>
      <c r="C46" s="221" t="s">
        <v>9358</v>
      </c>
    </row>
    <row r="47" customHeight="1" spans="1:3">
      <c r="A47" s="222">
        <v>46</v>
      </c>
      <c r="B47" s="222" t="s">
        <v>1362</v>
      </c>
      <c r="C47" s="223" t="s">
        <v>9359</v>
      </c>
    </row>
    <row r="48" customHeight="1" spans="1:3">
      <c r="A48" s="220">
        <v>47</v>
      </c>
      <c r="B48" s="220" t="s">
        <v>352</v>
      </c>
      <c r="C48" s="221" t="s">
        <v>9360</v>
      </c>
    </row>
    <row r="49" customHeight="1" spans="1:3">
      <c r="A49" s="222">
        <v>48</v>
      </c>
      <c r="B49" s="222" t="s">
        <v>955</v>
      </c>
      <c r="C49" s="223" t="s">
        <v>9361</v>
      </c>
    </row>
    <row r="50" customHeight="1" spans="1:3">
      <c r="A50" s="220">
        <v>49</v>
      </c>
      <c r="B50" s="220" t="s">
        <v>886</v>
      </c>
      <c r="C50" s="221" t="s">
        <v>9362</v>
      </c>
    </row>
    <row r="51" customHeight="1" spans="1:3">
      <c r="A51" s="222">
        <v>50</v>
      </c>
      <c r="B51" s="222" t="s">
        <v>394</v>
      </c>
      <c r="C51" s="223" t="s">
        <v>9363</v>
      </c>
    </row>
    <row r="52" customHeight="1" spans="1:3">
      <c r="A52" s="220">
        <v>51</v>
      </c>
      <c r="B52" s="220" t="s">
        <v>424</v>
      </c>
      <c r="C52" s="221" t="s">
        <v>9364</v>
      </c>
    </row>
    <row r="53" customHeight="1" spans="1:3">
      <c r="A53" s="222">
        <v>52</v>
      </c>
      <c r="B53" s="222" t="s">
        <v>1056</v>
      </c>
      <c r="C53" s="223" t="s">
        <v>9365</v>
      </c>
    </row>
    <row r="54" customHeight="1" spans="1:3">
      <c r="A54" s="220">
        <v>53</v>
      </c>
      <c r="B54" s="220" t="s">
        <v>695</v>
      </c>
      <c r="C54" s="221" t="s">
        <v>9366</v>
      </c>
    </row>
    <row r="55" customHeight="1" spans="1:3">
      <c r="A55" s="222">
        <v>54</v>
      </c>
      <c r="B55" s="222" t="s">
        <v>2113</v>
      </c>
      <c r="C55" s="223" t="s">
        <v>9367</v>
      </c>
    </row>
    <row r="56" customHeight="1" spans="1:3">
      <c r="A56" s="220">
        <v>55</v>
      </c>
      <c r="B56" s="220" t="s">
        <v>441</v>
      </c>
      <c r="C56" s="221" t="s">
        <v>9368</v>
      </c>
    </row>
    <row r="57" customHeight="1" spans="1:3">
      <c r="A57" s="222">
        <v>56</v>
      </c>
      <c r="B57" s="222" t="s">
        <v>568</v>
      </c>
      <c r="C57" s="223" t="s">
        <v>9369</v>
      </c>
    </row>
    <row r="58" customHeight="1" spans="1:3">
      <c r="A58" s="220">
        <v>57</v>
      </c>
      <c r="B58" s="220" t="s">
        <v>1572</v>
      </c>
      <c r="C58" s="221" t="s">
        <v>9370</v>
      </c>
    </row>
    <row r="59" customHeight="1" spans="1:3">
      <c r="A59" s="222">
        <v>58</v>
      </c>
      <c r="B59" s="222" t="s">
        <v>2227</v>
      </c>
      <c r="C59" s="223" t="s">
        <v>9370</v>
      </c>
    </row>
    <row r="60" customHeight="1" spans="1:3">
      <c r="A60" s="220">
        <v>59</v>
      </c>
      <c r="B60" s="220" t="s">
        <v>2429</v>
      </c>
      <c r="C60" s="221" t="s">
        <v>9371</v>
      </c>
    </row>
    <row r="61" customHeight="1" spans="1:3">
      <c r="A61" s="222">
        <v>60</v>
      </c>
      <c r="B61" s="222" t="s">
        <v>979</v>
      </c>
      <c r="C61" s="223" t="s">
        <v>9372</v>
      </c>
    </row>
    <row r="62" customHeight="1" spans="1:3">
      <c r="A62" s="220">
        <v>61</v>
      </c>
      <c r="B62" s="220" t="s">
        <v>399</v>
      </c>
      <c r="C62" s="221" t="s">
        <v>9373</v>
      </c>
    </row>
    <row r="63" customHeight="1" spans="1:3">
      <c r="A63" s="222">
        <v>62</v>
      </c>
      <c r="B63" s="222" t="s">
        <v>440</v>
      </c>
      <c r="C63" s="223" t="s">
        <v>9374</v>
      </c>
    </row>
    <row r="64" customHeight="1" spans="1:3">
      <c r="A64" s="220">
        <v>63</v>
      </c>
      <c r="B64" s="220" t="s">
        <v>1405</v>
      </c>
      <c r="C64" s="221" t="s">
        <v>9375</v>
      </c>
    </row>
    <row r="65" customHeight="1" spans="1:3">
      <c r="A65" s="222">
        <v>64</v>
      </c>
      <c r="B65" s="222" t="s">
        <v>842</v>
      </c>
      <c r="C65" s="223" t="s">
        <v>9376</v>
      </c>
    </row>
    <row r="66" customHeight="1" spans="1:3">
      <c r="A66" s="220">
        <v>65</v>
      </c>
      <c r="B66" s="220" t="s">
        <v>334</v>
      </c>
      <c r="C66" s="221" t="s">
        <v>9377</v>
      </c>
    </row>
    <row r="67" customHeight="1" spans="1:3">
      <c r="A67" s="222">
        <v>66</v>
      </c>
      <c r="B67" s="222" t="s">
        <v>355</v>
      </c>
      <c r="C67" s="223" t="s">
        <v>9378</v>
      </c>
    </row>
    <row r="68" customHeight="1" spans="1:3">
      <c r="A68" s="220">
        <v>67</v>
      </c>
      <c r="B68" s="220" t="s">
        <v>375</v>
      </c>
      <c r="C68" s="221" t="s">
        <v>9379</v>
      </c>
    </row>
    <row r="69" customHeight="1" spans="1:3">
      <c r="A69" s="222">
        <v>68</v>
      </c>
      <c r="B69" s="222" t="s">
        <v>415</v>
      </c>
      <c r="C69" s="223" t="s">
        <v>9380</v>
      </c>
    </row>
    <row r="70" customHeight="1" spans="1:3">
      <c r="A70" s="220">
        <v>69</v>
      </c>
      <c r="B70" s="220" t="s">
        <v>761</v>
      </c>
      <c r="C70" s="221" t="s">
        <v>9381</v>
      </c>
    </row>
    <row r="71" customHeight="1" spans="1:3">
      <c r="A71" s="222">
        <v>70</v>
      </c>
      <c r="B71" s="222" t="s">
        <v>373</v>
      </c>
      <c r="C71" s="223" t="s">
        <v>9382</v>
      </c>
    </row>
    <row r="72" customHeight="1" spans="1:3">
      <c r="A72" s="220">
        <v>71</v>
      </c>
      <c r="B72" s="220" t="s">
        <v>672</v>
      </c>
      <c r="C72" s="221" t="s">
        <v>9383</v>
      </c>
    </row>
    <row r="73" customHeight="1" spans="1:3">
      <c r="A73" s="222">
        <v>72</v>
      </c>
      <c r="B73" s="222" t="s">
        <v>740</v>
      </c>
      <c r="C73" s="223" t="s">
        <v>9384</v>
      </c>
    </row>
    <row r="74" customHeight="1" spans="1:3">
      <c r="A74" s="220">
        <v>73</v>
      </c>
      <c r="B74" s="220" t="s">
        <v>2305</v>
      </c>
      <c r="C74" s="221" t="s">
        <v>9385</v>
      </c>
    </row>
    <row r="75" customHeight="1" spans="1:3">
      <c r="A75" s="222">
        <v>74</v>
      </c>
      <c r="B75" s="222" t="s">
        <v>2216</v>
      </c>
      <c r="C75" s="223" t="s">
        <v>9386</v>
      </c>
    </row>
    <row r="76" customHeight="1" spans="1:3">
      <c r="A76" s="220">
        <v>75</v>
      </c>
      <c r="B76" s="220" t="s">
        <v>926</v>
      </c>
      <c r="C76" s="221" t="s">
        <v>9387</v>
      </c>
    </row>
    <row r="77" customHeight="1" spans="1:3">
      <c r="A77" s="222">
        <v>76</v>
      </c>
      <c r="B77" s="222" t="s">
        <v>2597</v>
      </c>
      <c r="C77" s="223" t="s">
        <v>9388</v>
      </c>
    </row>
    <row r="78" customHeight="1" spans="1:3">
      <c r="A78" s="220">
        <v>77</v>
      </c>
      <c r="B78" s="220" t="s">
        <v>425</v>
      </c>
      <c r="C78" s="221" t="s">
        <v>9389</v>
      </c>
    </row>
    <row r="79" customHeight="1" spans="1:3">
      <c r="A79" s="222">
        <v>78</v>
      </c>
      <c r="B79" s="222" t="s">
        <v>2977</v>
      </c>
      <c r="C79" s="223" t="s">
        <v>9390</v>
      </c>
    </row>
    <row r="80" customHeight="1" spans="1:3">
      <c r="A80" s="220">
        <v>79</v>
      </c>
      <c r="B80" s="220" t="s">
        <v>536</v>
      </c>
      <c r="C80" s="221" t="s">
        <v>9391</v>
      </c>
    </row>
    <row r="81" customHeight="1" spans="1:3">
      <c r="A81" s="222">
        <v>80</v>
      </c>
      <c r="B81" s="222" t="s">
        <v>809</v>
      </c>
      <c r="C81" s="223" t="s">
        <v>9392</v>
      </c>
    </row>
    <row r="82" customHeight="1" spans="1:3">
      <c r="A82" s="220">
        <v>81</v>
      </c>
      <c r="B82" s="220" t="s">
        <v>519</v>
      </c>
      <c r="C82" s="221" t="s">
        <v>9393</v>
      </c>
    </row>
    <row r="83" customHeight="1" spans="1:3">
      <c r="A83" s="222">
        <v>82</v>
      </c>
      <c r="B83" s="222" t="s">
        <v>449</v>
      </c>
      <c r="C83" s="223" t="s">
        <v>9394</v>
      </c>
    </row>
    <row r="84" customHeight="1" spans="1:3">
      <c r="A84" s="220">
        <v>83</v>
      </c>
      <c r="B84" s="220" t="s">
        <v>741</v>
      </c>
      <c r="C84" s="221" t="s">
        <v>9395</v>
      </c>
    </row>
    <row r="85" customHeight="1" spans="1:3">
      <c r="A85" s="222">
        <v>84</v>
      </c>
      <c r="B85" s="222" t="s">
        <v>1122</v>
      </c>
      <c r="C85" s="223" t="s">
        <v>9396</v>
      </c>
    </row>
    <row r="86" customHeight="1" spans="1:3">
      <c r="A86" s="220">
        <v>85</v>
      </c>
      <c r="B86" s="220" t="s">
        <v>2835</v>
      </c>
      <c r="C86" s="221" t="s">
        <v>9397</v>
      </c>
    </row>
    <row r="87" customHeight="1" spans="1:3">
      <c r="A87" s="222">
        <v>86</v>
      </c>
      <c r="B87" s="222" t="s">
        <v>2293</v>
      </c>
      <c r="C87" s="223" t="s">
        <v>9398</v>
      </c>
    </row>
    <row r="88" customHeight="1" spans="1:3">
      <c r="A88" s="220">
        <v>87</v>
      </c>
      <c r="B88" s="220" t="s">
        <v>647</v>
      </c>
      <c r="C88" s="221" t="s">
        <v>9399</v>
      </c>
    </row>
    <row r="89" customHeight="1" spans="1:3">
      <c r="A89" s="222">
        <v>88</v>
      </c>
      <c r="B89" s="222" t="s">
        <v>1334</v>
      </c>
      <c r="C89" s="223" t="s">
        <v>9400</v>
      </c>
    </row>
    <row r="90" customHeight="1" spans="1:3">
      <c r="A90" s="220">
        <v>89</v>
      </c>
      <c r="B90" s="220" t="s">
        <v>1129</v>
      </c>
      <c r="C90" s="221" t="s">
        <v>9401</v>
      </c>
    </row>
    <row r="91" customHeight="1" spans="1:3">
      <c r="A91" s="222">
        <v>90</v>
      </c>
      <c r="B91" s="222" t="s">
        <v>2103</v>
      </c>
      <c r="C91" s="223" t="s">
        <v>9402</v>
      </c>
    </row>
    <row r="92" customHeight="1" spans="1:3">
      <c r="A92" s="220">
        <v>91</v>
      </c>
      <c r="B92" s="220" t="s">
        <v>422</v>
      </c>
      <c r="C92" s="221" t="s">
        <v>9403</v>
      </c>
    </row>
    <row r="93" customHeight="1" spans="1:3">
      <c r="A93" s="222">
        <v>92</v>
      </c>
      <c r="B93" s="222" t="s">
        <v>1005</v>
      </c>
      <c r="C93" s="223" t="s">
        <v>9404</v>
      </c>
    </row>
    <row r="94" customHeight="1" spans="1:3">
      <c r="A94" s="220">
        <v>93</v>
      </c>
      <c r="B94" s="220" t="s">
        <v>966</v>
      </c>
      <c r="C94" s="221" t="s">
        <v>9405</v>
      </c>
    </row>
    <row r="95" customHeight="1" spans="1:3">
      <c r="A95" s="222">
        <v>94</v>
      </c>
      <c r="B95" s="222" t="s">
        <v>356</v>
      </c>
      <c r="C95" s="223" t="s">
        <v>9406</v>
      </c>
    </row>
    <row r="96" customHeight="1" spans="1:3">
      <c r="A96" s="220">
        <v>95</v>
      </c>
      <c r="B96" s="220" t="s">
        <v>1323</v>
      </c>
      <c r="C96" s="221" t="s">
        <v>9407</v>
      </c>
    </row>
    <row r="97" customHeight="1" spans="1:3">
      <c r="A97" s="222">
        <v>96</v>
      </c>
      <c r="B97" s="222" t="s">
        <v>2175</v>
      </c>
      <c r="C97" s="223" t="s">
        <v>9408</v>
      </c>
    </row>
    <row r="98" customHeight="1" spans="1:3">
      <c r="A98" s="220">
        <v>97</v>
      </c>
      <c r="B98" s="220" t="s">
        <v>416</v>
      </c>
      <c r="C98" s="221" t="s">
        <v>9409</v>
      </c>
    </row>
    <row r="99" customHeight="1" spans="1:3">
      <c r="A99" s="222">
        <v>98</v>
      </c>
      <c r="B99" s="222" t="s">
        <v>569</v>
      </c>
      <c r="C99" s="223" t="s">
        <v>9410</v>
      </c>
    </row>
    <row r="100" customHeight="1" spans="1:3">
      <c r="A100" s="220">
        <v>99</v>
      </c>
      <c r="B100" s="220" t="s">
        <v>438</v>
      </c>
      <c r="C100" s="221" t="s">
        <v>9411</v>
      </c>
    </row>
    <row r="101" customHeight="1" spans="1:3">
      <c r="A101" s="222">
        <v>100</v>
      </c>
      <c r="B101" s="222" t="s">
        <v>2187</v>
      </c>
      <c r="C101" s="223" t="s">
        <v>9412</v>
      </c>
    </row>
    <row r="102" customHeight="1" spans="1:3">
      <c r="A102" s="220">
        <v>101</v>
      </c>
      <c r="B102" s="220" t="s">
        <v>696</v>
      </c>
      <c r="C102" s="221" t="s">
        <v>9413</v>
      </c>
    </row>
    <row r="103" customHeight="1" spans="1:3">
      <c r="A103" s="222">
        <v>102</v>
      </c>
      <c r="B103" s="222" t="s">
        <v>1176</v>
      </c>
      <c r="C103" s="223" t="s">
        <v>9414</v>
      </c>
    </row>
    <row r="104" customHeight="1" spans="1:3">
      <c r="A104" s="220">
        <v>103</v>
      </c>
      <c r="B104" s="220" t="s">
        <v>2793</v>
      </c>
      <c r="C104" s="221" t="s">
        <v>9415</v>
      </c>
    </row>
    <row r="105" customHeight="1" spans="1:3">
      <c r="A105" s="222">
        <v>104</v>
      </c>
      <c r="B105" s="222" t="s">
        <v>1261</v>
      </c>
      <c r="C105" s="223" t="s">
        <v>9416</v>
      </c>
    </row>
    <row r="106" customHeight="1" spans="1:3">
      <c r="A106" s="220">
        <v>105</v>
      </c>
      <c r="B106" s="220" t="s">
        <v>1553</v>
      </c>
      <c r="C106" s="221" t="s">
        <v>9417</v>
      </c>
    </row>
    <row r="107" customHeight="1" spans="1:3">
      <c r="A107" s="222">
        <v>106</v>
      </c>
      <c r="B107" s="222" t="s">
        <v>1069</v>
      </c>
      <c r="C107" s="223" t="s">
        <v>9418</v>
      </c>
    </row>
    <row r="108" customHeight="1" spans="1:3">
      <c r="A108" s="220">
        <v>107</v>
      </c>
      <c r="B108" s="220" t="s">
        <v>894</v>
      </c>
      <c r="C108" s="221" t="s">
        <v>9419</v>
      </c>
    </row>
    <row r="109" customHeight="1" spans="1:3">
      <c r="A109" s="222">
        <v>108</v>
      </c>
      <c r="B109" s="222" t="s">
        <v>1045</v>
      </c>
      <c r="C109" s="223" t="s">
        <v>9420</v>
      </c>
    </row>
    <row r="110" customHeight="1" spans="1:3">
      <c r="A110" s="220">
        <v>109</v>
      </c>
      <c r="B110" s="220" t="s">
        <v>576</v>
      </c>
      <c r="C110" s="221" t="s">
        <v>9421</v>
      </c>
    </row>
    <row r="111" customHeight="1" spans="1:3">
      <c r="A111" s="222">
        <v>110</v>
      </c>
      <c r="B111" s="222" t="s">
        <v>405</v>
      </c>
      <c r="C111" s="223" t="s">
        <v>9422</v>
      </c>
    </row>
    <row r="112" customHeight="1" spans="1:3">
      <c r="A112" s="220">
        <v>111</v>
      </c>
      <c r="B112" s="220" t="s">
        <v>1226</v>
      </c>
      <c r="C112" s="221" t="s">
        <v>9423</v>
      </c>
    </row>
    <row r="113" customHeight="1" spans="1:3">
      <c r="A113" s="222">
        <v>112</v>
      </c>
      <c r="B113" s="222" t="s">
        <v>3080</v>
      </c>
      <c r="C113" s="223" t="s">
        <v>9424</v>
      </c>
    </row>
    <row r="114" customHeight="1" spans="1:3">
      <c r="A114" s="220">
        <v>113</v>
      </c>
      <c r="B114" s="220" t="s">
        <v>949</v>
      </c>
      <c r="C114" s="221" t="s">
        <v>9425</v>
      </c>
    </row>
    <row r="115" customHeight="1" spans="1:3">
      <c r="A115" s="222">
        <v>114</v>
      </c>
      <c r="B115" s="222" t="s">
        <v>2402</v>
      </c>
      <c r="C115" s="223" t="s">
        <v>9426</v>
      </c>
    </row>
    <row r="116" customHeight="1" spans="1:3">
      <c r="A116" s="220">
        <v>115</v>
      </c>
      <c r="B116" s="220" t="s">
        <v>967</v>
      </c>
      <c r="C116" s="221" t="s">
        <v>9427</v>
      </c>
    </row>
    <row r="117" customHeight="1" spans="1:3">
      <c r="A117" s="222">
        <v>116</v>
      </c>
      <c r="B117" s="222" t="s">
        <v>2299</v>
      </c>
      <c r="C117" s="223" t="s">
        <v>9423</v>
      </c>
    </row>
    <row r="118" customHeight="1" spans="1:3">
      <c r="A118" s="220">
        <v>117</v>
      </c>
      <c r="B118" s="220" t="s">
        <v>590</v>
      </c>
      <c r="C118" s="221" t="s">
        <v>9428</v>
      </c>
    </row>
    <row r="119" customHeight="1" spans="1:3">
      <c r="A119" s="222">
        <v>118</v>
      </c>
      <c r="B119" s="222" t="s">
        <v>1770</v>
      </c>
      <c r="C119" s="223" t="s">
        <v>9429</v>
      </c>
    </row>
    <row r="120" customHeight="1" spans="1:3">
      <c r="A120" s="220">
        <v>119</v>
      </c>
      <c r="B120" s="220" t="s">
        <v>612</v>
      </c>
      <c r="C120" s="221" t="s">
        <v>9430</v>
      </c>
    </row>
    <row r="121" customHeight="1" spans="1:3">
      <c r="A121" s="222">
        <v>120</v>
      </c>
      <c r="B121" s="222" t="s">
        <v>1121</v>
      </c>
      <c r="C121" s="223" t="s">
        <v>9431</v>
      </c>
    </row>
    <row r="122" customHeight="1" spans="1:3">
      <c r="A122" s="220">
        <v>121</v>
      </c>
      <c r="B122" s="220" t="s">
        <v>3114</v>
      </c>
      <c r="C122" s="221" t="s">
        <v>9432</v>
      </c>
    </row>
    <row r="123" customHeight="1" spans="1:3">
      <c r="A123" s="222">
        <v>122</v>
      </c>
      <c r="B123" s="222" t="s">
        <v>2766</v>
      </c>
      <c r="C123" s="223" t="s">
        <v>9433</v>
      </c>
    </row>
    <row r="124" customHeight="1" spans="1:3">
      <c r="A124" s="220">
        <v>123</v>
      </c>
      <c r="B124" s="220" t="s">
        <v>3102</v>
      </c>
      <c r="C124" s="221" t="s">
        <v>9434</v>
      </c>
    </row>
    <row r="125" customHeight="1" spans="1:3">
      <c r="A125" s="222">
        <v>124</v>
      </c>
      <c r="B125" s="222" t="s">
        <v>1760</v>
      </c>
      <c r="C125" s="223" t="s">
        <v>9435</v>
      </c>
    </row>
    <row r="126" customHeight="1" spans="1:3">
      <c r="A126" s="220">
        <v>125</v>
      </c>
      <c r="B126" s="220" t="s">
        <v>548</v>
      </c>
      <c r="C126" s="221" t="s">
        <v>9436</v>
      </c>
    </row>
    <row r="127" customHeight="1" spans="1:3">
      <c r="A127" s="222">
        <v>126</v>
      </c>
      <c r="B127" s="222" t="s">
        <v>1748</v>
      </c>
      <c r="C127" s="223" t="s">
        <v>9437</v>
      </c>
    </row>
    <row r="128" customHeight="1" spans="1:3">
      <c r="A128" s="220">
        <v>127</v>
      </c>
      <c r="B128" s="220" t="s">
        <v>476</v>
      </c>
      <c r="C128" s="221" t="s">
        <v>9438</v>
      </c>
    </row>
    <row r="129" customHeight="1" spans="1:3">
      <c r="A129" s="222">
        <v>128</v>
      </c>
      <c r="B129" s="222" t="s">
        <v>742</v>
      </c>
      <c r="C129" s="223" t="s">
        <v>9439</v>
      </c>
    </row>
    <row r="130" customHeight="1" spans="1:3">
      <c r="A130" s="220">
        <v>129</v>
      </c>
      <c r="B130" s="220" t="s">
        <v>3453</v>
      </c>
      <c r="C130" s="221" t="s">
        <v>9440</v>
      </c>
    </row>
    <row r="131" customHeight="1" spans="1:3">
      <c r="A131" s="222">
        <v>130</v>
      </c>
      <c r="B131" s="222" t="s">
        <v>1029</v>
      </c>
      <c r="C131" s="223" t="s">
        <v>9441</v>
      </c>
    </row>
    <row r="132" customHeight="1" spans="1:3">
      <c r="A132" s="220">
        <v>131</v>
      </c>
      <c r="B132" s="220" t="s">
        <v>1169</v>
      </c>
      <c r="C132" s="221" t="s">
        <v>9442</v>
      </c>
    </row>
    <row r="133" customHeight="1" spans="1:3">
      <c r="A133" s="222">
        <v>132</v>
      </c>
      <c r="B133" s="222" t="s">
        <v>570</v>
      </c>
      <c r="C133" s="223" t="s">
        <v>9443</v>
      </c>
    </row>
    <row r="134" customHeight="1" spans="1:3">
      <c r="A134" s="220">
        <v>133</v>
      </c>
      <c r="B134" s="220" t="s">
        <v>1037</v>
      </c>
      <c r="C134" s="221" t="s">
        <v>9444</v>
      </c>
    </row>
    <row r="135" customHeight="1" spans="1:3">
      <c r="A135" s="222">
        <v>134</v>
      </c>
      <c r="B135" s="222" t="s">
        <v>2202</v>
      </c>
      <c r="C135" s="223" t="s">
        <v>9445</v>
      </c>
    </row>
    <row r="136" customHeight="1" spans="1:3">
      <c r="A136" s="220">
        <v>135</v>
      </c>
      <c r="B136" s="220" t="s">
        <v>1742</v>
      </c>
      <c r="C136" s="221" t="s">
        <v>9446</v>
      </c>
    </row>
    <row r="137" customHeight="1" spans="1:3">
      <c r="A137" s="222">
        <v>136</v>
      </c>
      <c r="B137" s="222" t="s">
        <v>1415</v>
      </c>
      <c r="C137" s="223" t="s">
        <v>9447</v>
      </c>
    </row>
    <row r="138" customHeight="1" spans="1:3">
      <c r="A138" s="220">
        <v>137</v>
      </c>
      <c r="B138" s="220" t="s">
        <v>2358</v>
      </c>
      <c r="C138" s="221" t="s">
        <v>9448</v>
      </c>
    </row>
    <row r="139" customHeight="1" spans="1:3">
      <c r="A139" s="222">
        <v>138</v>
      </c>
      <c r="B139" s="222" t="s">
        <v>2784</v>
      </c>
      <c r="C139" s="223" t="s">
        <v>9449</v>
      </c>
    </row>
    <row r="140" customHeight="1" spans="1:3">
      <c r="A140" s="220">
        <v>139</v>
      </c>
      <c r="B140" s="220" t="s">
        <v>1088</v>
      </c>
      <c r="C140" s="221" t="s">
        <v>9450</v>
      </c>
    </row>
    <row r="141" customHeight="1" spans="1:3">
      <c r="A141" s="222">
        <v>140</v>
      </c>
      <c r="B141" s="222" t="s">
        <v>1688</v>
      </c>
      <c r="C141" s="223" t="s">
        <v>9451</v>
      </c>
    </row>
    <row r="142" customHeight="1" spans="1:3">
      <c r="A142" s="220">
        <v>141</v>
      </c>
      <c r="B142" s="220" t="s">
        <v>1812</v>
      </c>
      <c r="C142" s="221" t="s">
        <v>9452</v>
      </c>
    </row>
    <row r="143" customHeight="1" spans="1:3">
      <c r="A143" s="222">
        <v>142</v>
      </c>
      <c r="B143" s="222" t="s">
        <v>1006</v>
      </c>
      <c r="C143" s="223" t="s">
        <v>9453</v>
      </c>
    </row>
    <row r="144" customHeight="1" spans="1:3">
      <c r="A144" s="220">
        <v>143</v>
      </c>
      <c r="B144" s="220" t="s">
        <v>980</v>
      </c>
      <c r="C144" s="221" t="s">
        <v>9454</v>
      </c>
    </row>
    <row r="145" customHeight="1" spans="1:3">
      <c r="A145" s="222">
        <v>144</v>
      </c>
      <c r="B145" s="222" t="s">
        <v>910</v>
      </c>
      <c r="C145" s="223" t="s">
        <v>9455</v>
      </c>
    </row>
    <row r="146" customHeight="1" spans="1:3">
      <c r="A146" s="220">
        <v>145</v>
      </c>
      <c r="B146" s="220" t="s">
        <v>426</v>
      </c>
      <c r="C146" s="221" t="s">
        <v>9456</v>
      </c>
    </row>
    <row r="147" customHeight="1" spans="1:3">
      <c r="A147" s="222">
        <v>146</v>
      </c>
      <c r="B147" s="222" t="s">
        <v>512</v>
      </c>
      <c r="C147" s="223" t="s">
        <v>9457</v>
      </c>
    </row>
    <row r="148" customHeight="1" spans="1:3">
      <c r="A148" s="220">
        <v>147</v>
      </c>
      <c r="B148" s="220" t="s">
        <v>666</v>
      </c>
      <c r="C148" s="221" t="s">
        <v>9458</v>
      </c>
    </row>
    <row r="149" customHeight="1" spans="1:3">
      <c r="A149" s="222">
        <v>148</v>
      </c>
      <c r="B149" s="222" t="s">
        <v>932</v>
      </c>
      <c r="C149" s="223" t="s">
        <v>9459</v>
      </c>
    </row>
    <row r="150" customHeight="1" spans="1:3">
      <c r="A150" s="220">
        <v>149</v>
      </c>
      <c r="B150" s="220" t="s">
        <v>3471</v>
      </c>
      <c r="C150" s="221" t="s">
        <v>9460</v>
      </c>
    </row>
    <row r="151" customHeight="1" spans="1:3">
      <c r="A151" s="222">
        <v>150</v>
      </c>
      <c r="B151" s="222" t="s">
        <v>1304</v>
      </c>
      <c r="C151" s="223" t="s">
        <v>9461</v>
      </c>
    </row>
    <row r="152" customHeight="1" spans="1:3">
      <c r="A152" s="220">
        <v>151</v>
      </c>
      <c r="B152" s="220" t="s">
        <v>619</v>
      </c>
      <c r="C152" s="221" t="s">
        <v>9462</v>
      </c>
    </row>
    <row r="153" customHeight="1" spans="1:3">
      <c r="A153" s="222">
        <v>152</v>
      </c>
      <c r="B153" s="222" t="s">
        <v>3430</v>
      </c>
      <c r="C153" s="223" t="s">
        <v>9463</v>
      </c>
    </row>
    <row r="154" customHeight="1" spans="1:3">
      <c r="A154" s="220">
        <v>153</v>
      </c>
      <c r="B154" s="220" t="s">
        <v>1262</v>
      </c>
      <c r="C154" s="221" t="s">
        <v>9464</v>
      </c>
    </row>
    <row r="155" customHeight="1" spans="1:3">
      <c r="A155" s="222">
        <v>154</v>
      </c>
      <c r="B155" s="222" t="s">
        <v>754</v>
      </c>
      <c r="C155" s="223" t="s">
        <v>9465</v>
      </c>
    </row>
    <row r="156" customHeight="1" spans="1:3">
      <c r="A156" s="220">
        <v>155</v>
      </c>
      <c r="B156" s="220" t="s">
        <v>703</v>
      </c>
      <c r="C156" s="221" t="s">
        <v>9466</v>
      </c>
    </row>
    <row r="157" customHeight="1" spans="1:3">
      <c r="A157" s="222">
        <v>156</v>
      </c>
      <c r="B157" s="222" t="s">
        <v>581</v>
      </c>
      <c r="C157" s="223" t="s">
        <v>9467</v>
      </c>
    </row>
    <row r="158" customHeight="1" spans="1:3">
      <c r="A158" s="220">
        <v>157</v>
      </c>
      <c r="B158" s="220" t="s">
        <v>1593</v>
      </c>
      <c r="C158" s="221" t="s">
        <v>9468</v>
      </c>
    </row>
    <row r="159" customHeight="1" spans="1:3">
      <c r="A159" s="222">
        <v>158</v>
      </c>
      <c r="B159" s="222" t="s">
        <v>1665</v>
      </c>
      <c r="C159" s="223" t="s">
        <v>9469</v>
      </c>
    </row>
    <row r="160" customHeight="1" spans="1:3">
      <c r="A160" s="220">
        <v>159</v>
      </c>
      <c r="B160" s="220" t="s">
        <v>673</v>
      </c>
      <c r="C160" s="221" t="s">
        <v>9470</v>
      </c>
    </row>
    <row r="161" customHeight="1" spans="1:3">
      <c r="A161" s="222">
        <v>160</v>
      </c>
      <c r="B161" s="222" t="s">
        <v>3591</v>
      </c>
      <c r="C161" s="223" t="s">
        <v>9471</v>
      </c>
    </row>
    <row r="162" customHeight="1" spans="1:3">
      <c r="A162" s="220">
        <v>161</v>
      </c>
      <c r="B162" s="220" t="s">
        <v>3389</v>
      </c>
      <c r="C162" s="221" t="s">
        <v>9472</v>
      </c>
    </row>
    <row r="163" customHeight="1" spans="1:3">
      <c r="A163" s="222">
        <v>162</v>
      </c>
      <c r="B163" s="222" t="s">
        <v>3120</v>
      </c>
      <c r="C163" s="223" t="s">
        <v>9473</v>
      </c>
    </row>
    <row r="164" customHeight="1" spans="1:3">
      <c r="A164" s="220">
        <v>163</v>
      </c>
      <c r="B164" s="220" t="s">
        <v>3800</v>
      </c>
      <c r="C164" s="221" t="s">
        <v>9416</v>
      </c>
    </row>
    <row r="165" customHeight="1" spans="1:3">
      <c r="A165" s="222">
        <v>164</v>
      </c>
      <c r="B165" s="222" t="s">
        <v>3806</v>
      </c>
      <c r="C165" s="223" t="s">
        <v>9416</v>
      </c>
    </row>
    <row r="166" customHeight="1" spans="1:3">
      <c r="A166" s="220">
        <v>165</v>
      </c>
      <c r="B166" s="220" t="s">
        <v>3996</v>
      </c>
      <c r="C166" s="221" t="s">
        <v>9474</v>
      </c>
    </row>
    <row r="167" customHeight="1" spans="1:3">
      <c r="A167" s="222">
        <v>166</v>
      </c>
      <c r="B167" s="222" t="s">
        <v>3930</v>
      </c>
      <c r="C167" s="223" t="s">
        <v>9475</v>
      </c>
    </row>
    <row r="168" customHeight="1" spans="1:3">
      <c r="A168" s="220">
        <v>167</v>
      </c>
      <c r="B168" s="220" t="s">
        <v>3883</v>
      </c>
      <c r="C168" s="221" t="s">
        <v>9476</v>
      </c>
    </row>
    <row r="169" customHeight="1" spans="1:3">
      <c r="A169" s="222">
        <v>168</v>
      </c>
      <c r="B169" s="222" t="s">
        <v>2439</v>
      </c>
      <c r="C169" s="223" t="s">
        <v>9477</v>
      </c>
    </row>
    <row r="170" customHeight="1" spans="1:3">
      <c r="A170" s="220">
        <v>169</v>
      </c>
      <c r="B170" s="220" t="s">
        <v>721</v>
      </c>
      <c r="C170" s="221" t="s">
        <v>9478</v>
      </c>
    </row>
    <row r="171" customHeight="1" spans="1:3">
      <c r="A171" s="222">
        <v>170</v>
      </c>
      <c r="B171" s="222" t="s">
        <v>3852</v>
      </c>
      <c r="C171" s="223" t="s">
        <v>9479</v>
      </c>
    </row>
    <row r="172" customHeight="1" spans="1:3">
      <c r="A172" s="220">
        <v>171</v>
      </c>
      <c r="B172" s="220" t="s">
        <v>3838</v>
      </c>
      <c r="C172" s="221" t="s">
        <v>9480</v>
      </c>
    </row>
    <row r="173" customHeight="1" spans="1:3">
      <c r="A173" s="222">
        <v>172</v>
      </c>
      <c r="B173" s="222" t="s">
        <v>607</v>
      </c>
      <c r="C173" s="223" t="s">
        <v>9481</v>
      </c>
    </row>
    <row r="174" customHeight="1" spans="1:3">
      <c r="A174" s="220">
        <v>173</v>
      </c>
      <c r="B174" s="220" t="s">
        <v>2282</v>
      </c>
      <c r="C174" s="221" t="s">
        <v>9482</v>
      </c>
    </row>
    <row r="175" customHeight="1" spans="1:3">
      <c r="A175" s="222">
        <v>174</v>
      </c>
      <c r="B175" s="222" t="s">
        <v>2497</v>
      </c>
      <c r="C175" s="223" t="s">
        <v>9483</v>
      </c>
    </row>
    <row r="176" customHeight="1" spans="1:3">
      <c r="A176" s="220">
        <v>175</v>
      </c>
      <c r="B176" s="220" t="s">
        <v>4007</v>
      </c>
      <c r="C176" s="221" t="s">
        <v>9484</v>
      </c>
    </row>
    <row r="177" customHeight="1" spans="1:3">
      <c r="A177" s="222">
        <v>176</v>
      </c>
      <c r="B177" s="222" t="s">
        <v>3990</v>
      </c>
      <c r="C177" s="223" t="s">
        <v>9485</v>
      </c>
    </row>
    <row r="178" customHeight="1" spans="1:3">
      <c r="A178" s="220">
        <v>177</v>
      </c>
      <c r="B178" s="220" t="s">
        <v>3893</v>
      </c>
      <c r="C178" s="221" t="s">
        <v>9486</v>
      </c>
    </row>
    <row r="179" customHeight="1" spans="1:3">
      <c r="A179" s="222">
        <v>178</v>
      </c>
      <c r="B179" s="222" t="s">
        <v>391</v>
      </c>
      <c r="C179" s="223" t="s">
        <v>9487</v>
      </c>
    </row>
    <row r="180" customHeight="1" spans="1:3">
      <c r="A180" s="220">
        <v>179</v>
      </c>
      <c r="B180" s="220" t="s">
        <v>3948</v>
      </c>
      <c r="C180" s="221" t="s">
        <v>9488</v>
      </c>
    </row>
    <row r="181" customHeight="1" spans="1:3">
      <c r="A181" s="222">
        <v>180</v>
      </c>
      <c r="B181" s="222" t="s">
        <v>3931</v>
      </c>
      <c r="C181" s="223" t="s">
        <v>9489</v>
      </c>
    </row>
    <row r="182" customHeight="1" spans="1:3">
      <c r="A182" s="220">
        <v>181</v>
      </c>
      <c r="B182" s="220" t="s">
        <v>371</v>
      </c>
      <c r="C182" s="221" t="s">
        <v>9490</v>
      </c>
    </row>
    <row r="183" customHeight="1" spans="1:3">
      <c r="A183" s="222">
        <v>182</v>
      </c>
      <c r="B183" s="222" t="s">
        <v>2092</v>
      </c>
      <c r="C183" s="223" t="s">
        <v>9491</v>
      </c>
    </row>
    <row r="184" customHeight="1" spans="1:3">
      <c r="A184" s="220">
        <v>183</v>
      </c>
      <c r="B184" s="220" t="s">
        <v>4099</v>
      </c>
      <c r="C184" s="221" t="s">
        <v>9492</v>
      </c>
    </row>
    <row r="185" customHeight="1" spans="1:3">
      <c r="A185" s="222">
        <v>184</v>
      </c>
      <c r="B185" s="222" t="s">
        <v>1269</v>
      </c>
      <c r="C185" s="223" t="s">
        <v>9493</v>
      </c>
    </row>
    <row r="186" customHeight="1" spans="1:3">
      <c r="A186" s="220">
        <v>185</v>
      </c>
      <c r="B186" s="220" t="s">
        <v>1189</v>
      </c>
      <c r="C186" s="221" t="s">
        <v>9494</v>
      </c>
    </row>
    <row r="187" customHeight="1" spans="1:3">
      <c r="A187" s="222">
        <v>186</v>
      </c>
      <c r="B187" s="222" t="s">
        <v>4171</v>
      </c>
      <c r="C187" s="223" t="s">
        <v>9495</v>
      </c>
    </row>
    <row r="188" customHeight="1" spans="1:3">
      <c r="A188" s="220">
        <v>187</v>
      </c>
      <c r="B188" s="220" t="s">
        <v>3942</v>
      </c>
      <c r="C188" s="221" t="s">
        <v>9496</v>
      </c>
    </row>
    <row r="189" customHeight="1" spans="1:3">
      <c r="A189" s="222">
        <v>188</v>
      </c>
      <c r="B189" s="222" t="s">
        <v>4176</v>
      </c>
      <c r="C189" s="223" t="s">
        <v>9497</v>
      </c>
    </row>
    <row r="190" customHeight="1" spans="1:3">
      <c r="A190" s="220">
        <v>189</v>
      </c>
      <c r="B190" s="220" t="s">
        <v>2589</v>
      </c>
      <c r="C190" s="221" t="s">
        <v>9498</v>
      </c>
    </row>
    <row r="191" customHeight="1" spans="1:3">
      <c r="A191" s="222">
        <v>190</v>
      </c>
      <c r="B191" s="222" t="s">
        <v>2595</v>
      </c>
      <c r="C191" s="223" t="s">
        <v>9499</v>
      </c>
    </row>
    <row r="192" customHeight="1" spans="1:3">
      <c r="A192" s="220">
        <v>191</v>
      </c>
      <c r="B192" s="220" t="s">
        <v>2603</v>
      </c>
      <c r="C192" s="221" t="s">
        <v>9500</v>
      </c>
    </row>
    <row r="193" customHeight="1" spans="1:3">
      <c r="A193" s="222">
        <v>192</v>
      </c>
      <c r="B193" s="222" t="s">
        <v>4335</v>
      </c>
      <c r="C193" s="223" t="s">
        <v>9501</v>
      </c>
    </row>
    <row r="194" customHeight="1" spans="1:3">
      <c r="A194" s="220">
        <v>193</v>
      </c>
      <c r="B194" s="220" t="s">
        <v>4421</v>
      </c>
      <c r="C194" s="221" t="s">
        <v>9502</v>
      </c>
    </row>
    <row r="195" customHeight="1" spans="1:3">
      <c r="A195" s="222">
        <v>194</v>
      </c>
      <c r="B195" s="222" t="s">
        <v>4427</v>
      </c>
      <c r="C195" s="223" t="s">
        <v>9502</v>
      </c>
    </row>
    <row r="196" customHeight="1" spans="1:3">
      <c r="A196" s="220">
        <v>195</v>
      </c>
      <c r="B196" s="220" t="s">
        <v>4433</v>
      </c>
      <c r="C196" s="221" t="s">
        <v>9503</v>
      </c>
    </row>
    <row r="197" customHeight="1" spans="1:3">
      <c r="A197" s="222">
        <v>196</v>
      </c>
      <c r="B197" s="222" t="s">
        <v>4325</v>
      </c>
      <c r="C197" s="223" t="s">
        <v>9504</v>
      </c>
    </row>
    <row r="198" customHeight="1" spans="1:3">
      <c r="A198" s="220">
        <v>197</v>
      </c>
      <c r="B198" s="220" t="s">
        <v>4456</v>
      </c>
      <c r="C198" s="221" t="s">
        <v>9505</v>
      </c>
    </row>
    <row r="199" customHeight="1" spans="1:3">
      <c r="A199" s="222">
        <v>198</v>
      </c>
      <c r="B199" s="222" t="s">
        <v>4251</v>
      </c>
      <c r="C199" s="223" t="s">
        <v>9506</v>
      </c>
    </row>
    <row r="200" customHeight="1" spans="1:3">
      <c r="A200" s="220">
        <v>199</v>
      </c>
      <c r="B200" s="220" t="s">
        <v>4344</v>
      </c>
      <c r="C200" s="221" t="s">
        <v>9507</v>
      </c>
    </row>
    <row r="201" customHeight="1" spans="1:3">
      <c r="A201" s="222">
        <v>200</v>
      </c>
      <c r="B201" s="222" t="s">
        <v>4496</v>
      </c>
      <c r="C201" s="223" t="s">
        <v>9508</v>
      </c>
    </row>
    <row r="202" customHeight="1" spans="1:3">
      <c r="A202" s="220">
        <v>201</v>
      </c>
      <c r="B202" s="220" t="s">
        <v>1400</v>
      </c>
      <c r="C202" s="221" t="s">
        <v>9509</v>
      </c>
    </row>
    <row r="203" customHeight="1" spans="1:3">
      <c r="A203" s="222">
        <v>202</v>
      </c>
      <c r="B203" s="222" t="s">
        <v>520</v>
      </c>
      <c r="C203" s="223" t="s">
        <v>9510</v>
      </c>
    </row>
    <row r="204" customHeight="1" spans="1:3">
      <c r="A204" s="220">
        <v>203</v>
      </c>
      <c r="B204" s="220" t="s">
        <v>4200</v>
      </c>
      <c r="C204" s="221" t="s">
        <v>9511</v>
      </c>
    </row>
    <row r="205" customHeight="1" spans="1:3">
      <c r="A205" s="222">
        <v>204</v>
      </c>
      <c r="B205" s="222" t="s">
        <v>4226</v>
      </c>
      <c r="C205" s="223" t="s">
        <v>9512</v>
      </c>
    </row>
    <row r="206" customHeight="1" spans="1:3">
      <c r="A206" s="220">
        <v>205</v>
      </c>
      <c r="B206" s="220" t="s">
        <v>4404</v>
      </c>
      <c r="C206" s="221" t="s">
        <v>9513</v>
      </c>
    </row>
    <row r="207" customHeight="1" spans="1:3">
      <c r="A207" s="222">
        <v>206</v>
      </c>
      <c r="B207" s="222" t="s">
        <v>864</v>
      </c>
      <c r="C207" s="223" t="s">
        <v>9514</v>
      </c>
    </row>
    <row r="208" customHeight="1" spans="1:3">
      <c r="A208" s="220">
        <v>207</v>
      </c>
      <c r="B208" s="220" t="s">
        <v>502</v>
      </c>
      <c r="C208" s="221" t="s">
        <v>9515</v>
      </c>
    </row>
    <row r="209" customHeight="1" spans="1:3">
      <c r="A209" s="222">
        <v>208</v>
      </c>
      <c r="B209" s="222" t="s">
        <v>4318</v>
      </c>
      <c r="C209" s="223" t="s">
        <v>9516</v>
      </c>
    </row>
    <row r="210" customHeight="1" spans="1:3">
      <c r="A210" s="220">
        <v>209</v>
      </c>
      <c r="B210" s="220" t="s">
        <v>4478</v>
      </c>
      <c r="C210" s="221" t="s">
        <v>9517</v>
      </c>
    </row>
    <row r="211" customHeight="1" spans="1:3">
      <c r="A211" s="222">
        <v>210</v>
      </c>
      <c r="B211" s="222" t="s">
        <v>3878</v>
      </c>
      <c r="C211" s="223" t="s">
        <v>9518</v>
      </c>
    </row>
    <row r="212" customHeight="1" spans="1:3">
      <c r="A212" s="220">
        <v>211</v>
      </c>
      <c r="B212" s="220" t="s">
        <v>4177</v>
      </c>
      <c r="C212" s="221" t="s">
        <v>9519</v>
      </c>
    </row>
    <row r="213" customHeight="1" spans="1:3">
      <c r="A213" s="222">
        <v>212</v>
      </c>
      <c r="B213" s="222" t="s">
        <v>4370</v>
      </c>
      <c r="C213" s="223" t="s">
        <v>9520</v>
      </c>
    </row>
    <row r="214" customHeight="1" spans="1:3">
      <c r="A214" s="220">
        <v>213</v>
      </c>
      <c r="B214" s="220" t="s">
        <v>4462</v>
      </c>
      <c r="C214" s="221" t="s">
        <v>9521</v>
      </c>
    </row>
    <row r="215" customHeight="1" spans="1:3">
      <c r="A215" s="222">
        <v>214</v>
      </c>
      <c r="B215" s="222" t="s">
        <v>4399</v>
      </c>
      <c r="C215" s="223" t="s">
        <v>9522</v>
      </c>
    </row>
    <row r="216" customHeight="1" spans="1:3">
      <c r="A216" s="220">
        <v>215</v>
      </c>
      <c r="B216" s="220" t="s">
        <v>839</v>
      </c>
      <c r="C216" s="221" t="s">
        <v>9523</v>
      </c>
    </row>
    <row r="217" customHeight="1" spans="1:3">
      <c r="A217" s="222">
        <v>216</v>
      </c>
      <c r="B217" s="222" t="s">
        <v>4284</v>
      </c>
      <c r="C217" s="223" t="s">
        <v>9524</v>
      </c>
    </row>
    <row r="218" customHeight="1" spans="1:3">
      <c r="A218" s="220">
        <v>217</v>
      </c>
      <c r="B218" s="220" t="s">
        <v>4265</v>
      </c>
      <c r="C218" s="221" t="s">
        <v>9525</v>
      </c>
    </row>
    <row r="219" customHeight="1" spans="1:3">
      <c r="A219" s="222">
        <v>218</v>
      </c>
      <c r="B219" s="222" t="s">
        <v>4380</v>
      </c>
      <c r="C219" s="223" t="s">
        <v>9526</v>
      </c>
    </row>
    <row r="220" customHeight="1" spans="1:3">
      <c r="A220" s="220">
        <v>219</v>
      </c>
      <c r="B220" s="220" t="s">
        <v>4484</v>
      </c>
      <c r="C220" s="221" t="s">
        <v>9527</v>
      </c>
    </row>
    <row r="221" customHeight="1" spans="1:3">
      <c r="A221" s="222">
        <v>220</v>
      </c>
      <c r="B221" s="222" t="s">
        <v>4588</v>
      </c>
      <c r="C221" s="223" t="s">
        <v>9528</v>
      </c>
    </row>
    <row r="222" customHeight="1" spans="1:3">
      <c r="A222" s="220">
        <v>221</v>
      </c>
      <c r="B222" s="220" t="s">
        <v>680</v>
      </c>
      <c r="C222" s="221" t="s">
        <v>9492</v>
      </c>
    </row>
    <row r="223" customHeight="1" spans="1:3">
      <c r="A223" s="222">
        <v>222</v>
      </c>
      <c r="B223" s="222" t="s">
        <v>4415</v>
      </c>
      <c r="C223" s="223" t="s">
        <v>9529</v>
      </c>
    </row>
    <row r="224" customHeight="1" spans="1:3">
      <c r="A224" s="220">
        <v>223</v>
      </c>
      <c r="B224" s="220" t="s">
        <v>988</v>
      </c>
      <c r="C224" s="221" t="s">
        <v>9529</v>
      </c>
    </row>
    <row r="225" customHeight="1" spans="1:3">
      <c r="A225" s="222">
        <v>224</v>
      </c>
      <c r="B225" s="222" t="s">
        <v>4547</v>
      </c>
      <c r="C225" s="223" t="s">
        <v>9530</v>
      </c>
    </row>
    <row r="226" customHeight="1" spans="1:3">
      <c r="A226" s="220">
        <v>225</v>
      </c>
      <c r="B226" s="220" t="s">
        <v>9531</v>
      </c>
      <c r="C226" s="221" t="s">
        <v>9532</v>
      </c>
    </row>
    <row r="227" customHeight="1" spans="1:3">
      <c r="A227" s="222">
        <v>226</v>
      </c>
      <c r="B227" s="222" t="s">
        <v>508</v>
      </c>
      <c r="C227" s="223" t="s">
        <v>9533</v>
      </c>
    </row>
    <row r="228" customHeight="1" spans="1:3">
      <c r="A228" s="220">
        <v>227</v>
      </c>
      <c r="B228" s="220" t="s">
        <v>4518</v>
      </c>
      <c r="C228" s="221" t="s">
        <v>9534</v>
      </c>
    </row>
    <row r="229" customHeight="1" spans="1:3">
      <c r="A229" s="222">
        <v>228</v>
      </c>
      <c r="B229" s="222" t="s">
        <v>1151</v>
      </c>
      <c r="C229" s="223" t="s">
        <v>9535</v>
      </c>
    </row>
    <row r="230" customHeight="1" spans="1:3">
      <c r="A230" s="220">
        <v>229</v>
      </c>
      <c r="B230" s="220" t="s">
        <v>4523</v>
      </c>
      <c r="C230" s="221" t="s">
        <v>9536</v>
      </c>
    </row>
    <row r="231" customHeight="1" spans="1:3">
      <c r="A231" s="222">
        <v>230</v>
      </c>
      <c r="B231" s="222" t="s">
        <v>4537</v>
      </c>
      <c r="C231" s="223" t="s">
        <v>9342</v>
      </c>
    </row>
    <row r="232" customHeight="1" spans="1:3">
      <c r="A232" s="220">
        <v>231</v>
      </c>
      <c r="B232" s="220" t="s">
        <v>4542</v>
      </c>
      <c r="C232" s="221" t="s">
        <v>9537</v>
      </c>
    </row>
    <row r="233" customHeight="1" spans="1:3">
      <c r="A233" s="222">
        <v>232</v>
      </c>
      <c r="B233" s="222" t="s">
        <v>4576</v>
      </c>
      <c r="C233" s="223" t="s">
        <v>9423</v>
      </c>
    </row>
    <row r="234" customHeight="1" spans="1:3">
      <c r="A234" s="220">
        <v>233</v>
      </c>
      <c r="B234" s="220" t="s">
        <v>4585</v>
      </c>
      <c r="C234" s="221" t="s">
        <v>9538</v>
      </c>
    </row>
    <row r="235" customHeight="1" spans="1:3">
      <c r="A235" s="222">
        <v>234</v>
      </c>
      <c r="B235" s="222" t="s">
        <v>4947</v>
      </c>
      <c r="C235" s="223" t="s">
        <v>9539</v>
      </c>
    </row>
    <row r="236" customHeight="1" spans="1:3">
      <c r="A236" s="220">
        <v>235</v>
      </c>
      <c r="B236" s="220" t="s">
        <v>4953</v>
      </c>
      <c r="C236" s="221" t="s">
        <v>9540</v>
      </c>
    </row>
    <row r="237" customHeight="1" spans="1:3">
      <c r="A237" s="222">
        <v>236</v>
      </c>
      <c r="B237" s="222" t="s">
        <v>4639</v>
      </c>
      <c r="C237" s="223" t="s">
        <v>9477</v>
      </c>
    </row>
    <row r="238" customHeight="1" spans="1:3">
      <c r="A238" s="220">
        <v>237</v>
      </c>
      <c r="B238" s="220" t="s">
        <v>4721</v>
      </c>
      <c r="C238" s="221" t="s">
        <v>9541</v>
      </c>
    </row>
    <row r="239" customHeight="1" spans="1:3">
      <c r="A239" s="222">
        <v>238</v>
      </c>
      <c r="B239" s="222" t="s">
        <v>4696</v>
      </c>
      <c r="C239" s="223" t="s">
        <v>9542</v>
      </c>
    </row>
    <row r="240" customHeight="1" spans="1:3">
      <c r="A240" s="220">
        <v>239</v>
      </c>
      <c r="B240" s="220" t="s">
        <v>4769</v>
      </c>
      <c r="C240" s="221" t="s">
        <v>9543</v>
      </c>
    </row>
    <row r="241" customHeight="1" spans="1:3">
      <c r="A241" s="222">
        <v>240</v>
      </c>
      <c r="B241" s="222" t="s">
        <v>4675</v>
      </c>
      <c r="C241" s="223" t="s">
        <v>9544</v>
      </c>
    </row>
    <row r="242" customHeight="1" spans="1:3">
      <c r="A242" s="220">
        <v>241</v>
      </c>
      <c r="B242" s="220" t="s">
        <v>4764</v>
      </c>
      <c r="C242" s="221" t="s">
        <v>9545</v>
      </c>
    </row>
    <row r="243" customHeight="1" spans="1:3">
      <c r="A243" s="222">
        <v>242</v>
      </c>
      <c r="B243" s="222" t="s">
        <v>1839</v>
      </c>
      <c r="C243" s="223" t="s">
        <v>9543</v>
      </c>
    </row>
    <row r="244" customHeight="1" spans="1:3">
      <c r="A244" s="220">
        <v>243</v>
      </c>
      <c r="B244" s="220" t="s">
        <v>4730</v>
      </c>
      <c r="C244" s="221" t="s">
        <v>9546</v>
      </c>
    </row>
    <row r="245" customHeight="1" spans="1:3">
      <c r="A245" s="222">
        <v>244</v>
      </c>
      <c r="B245" s="222" t="s">
        <v>4783</v>
      </c>
      <c r="C245" s="223" t="s">
        <v>9547</v>
      </c>
    </row>
    <row r="246" customHeight="1" spans="1:3">
      <c r="A246" s="220">
        <v>245</v>
      </c>
      <c r="B246" s="220" t="s">
        <v>4755</v>
      </c>
      <c r="C246" s="221" t="s">
        <v>9548</v>
      </c>
    </row>
    <row r="247" customHeight="1" spans="1:3">
      <c r="A247" s="222">
        <v>246</v>
      </c>
      <c r="B247" s="222" t="s">
        <v>4873</v>
      </c>
      <c r="C247" s="223" t="s">
        <v>9549</v>
      </c>
    </row>
    <row r="248" customHeight="1" spans="1:3">
      <c r="A248" s="220">
        <v>247</v>
      </c>
      <c r="B248" s="220" t="s">
        <v>4742</v>
      </c>
      <c r="C248" s="221" t="s">
        <v>9550</v>
      </c>
    </row>
    <row r="249" customHeight="1" spans="1:3">
      <c r="A249" s="222">
        <v>248</v>
      </c>
      <c r="B249" s="222" t="s">
        <v>4888</v>
      </c>
      <c r="C249" s="223" t="s">
        <v>9551</v>
      </c>
    </row>
    <row r="250" customHeight="1" spans="1:3">
      <c r="A250" s="220">
        <v>249</v>
      </c>
      <c r="B250" s="220" t="s">
        <v>4883</v>
      </c>
      <c r="C250" s="221" t="s">
        <v>9552</v>
      </c>
    </row>
    <row r="251" customHeight="1" spans="1:3">
      <c r="A251" s="222">
        <v>250</v>
      </c>
      <c r="B251" s="222" t="s">
        <v>3683</v>
      </c>
      <c r="C251" s="223" t="s">
        <v>9553</v>
      </c>
    </row>
    <row r="252" customHeight="1" spans="1:3">
      <c r="A252" s="220">
        <v>251</v>
      </c>
      <c r="B252" s="220" t="s">
        <v>1233</v>
      </c>
      <c r="C252" s="221" t="s">
        <v>9554</v>
      </c>
    </row>
    <row r="253" customHeight="1" spans="1:3">
      <c r="A253" s="222">
        <v>252</v>
      </c>
      <c r="B253" s="222" t="s">
        <v>4838</v>
      </c>
      <c r="C253" s="223" t="s">
        <v>9555</v>
      </c>
    </row>
    <row r="254" customHeight="1" spans="1:3">
      <c r="A254" s="220">
        <v>253</v>
      </c>
      <c r="B254" s="220" t="s">
        <v>4842</v>
      </c>
      <c r="C254" s="221" t="s">
        <v>9556</v>
      </c>
    </row>
    <row r="255" customHeight="1" spans="1:3">
      <c r="A255" s="222">
        <v>254</v>
      </c>
      <c r="B255" s="222" t="s">
        <v>3436</v>
      </c>
      <c r="C255" s="223" t="s">
        <v>9557</v>
      </c>
    </row>
    <row r="256" customHeight="1" spans="1:3">
      <c r="A256" s="220">
        <v>255</v>
      </c>
      <c r="B256" s="220" t="s">
        <v>3396</v>
      </c>
      <c r="C256" s="221" t="s">
        <v>9558</v>
      </c>
    </row>
    <row r="257" customHeight="1" spans="1:3">
      <c r="A257" s="222">
        <v>256</v>
      </c>
      <c r="B257" s="222" t="s">
        <v>1141</v>
      </c>
      <c r="C257" s="223" t="s">
        <v>9559</v>
      </c>
    </row>
    <row r="258" customHeight="1" spans="1:3">
      <c r="A258" s="220">
        <v>257</v>
      </c>
      <c r="B258" s="220" t="s">
        <v>893</v>
      </c>
      <c r="C258" s="221" t="s">
        <v>9560</v>
      </c>
    </row>
    <row r="259" customHeight="1" spans="1:3">
      <c r="A259" s="222">
        <v>258</v>
      </c>
      <c r="B259" s="222" t="s">
        <v>4903</v>
      </c>
      <c r="C259" s="223" t="s">
        <v>9561</v>
      </c>
    </row>
    <row r="260" customHeight="1" spans="1:3">
      <c r="A260" s="220">
        <v>259</v>
      </c>
      <c r="B260" s="220" t="s">
        <v>928</v>
      </c>
      <c r="C260" s="221" t="s">
        <v>9562</v>
      </c>
    </row>
    <row r="261" customHeight="1" spans="1:3">
      <c r="A261" s="222">
        <v>260</v>
      </c>
      <c r="B261" s="222" t="s">
        <v>3711</v>
      </c>
      <c r="C261" s="223" t="s">
        <v>9563</v>
      </c>
    </row>
    <row r="262" customHeight="1" spans="1:3">
      <c r="A262" s="220">
        <v>261</v>
      </c>
      <c r="B262" s="220" t="s">
        <v>1676</v>
      </c>
      <c r="C262" s="221" t="s">
        <v>9564</v>
      </c>
    </row>
    <row r="263" customHeight="1" spans="1:3">
      <c r="A263" s="222">
        <v>262</v>
      </c>
      <c r="B263" s="222" t="s">
        <v>4979</v>
      </c>
      <c r="C263" s="223" t="s">
        <v>9565</v>
      </c>
    </row>
    <row r="264" customHeight="1" spans="1:3">
      <c r="A264" s="220">
        <v>263</v>
      </c>
      <c r="B264" s="220" t="s">
        <v>4983</v>
      </c>
      <c r="C264" s="221" t="s">
        <v>9566</v>
      </c>
    </row>
    <row r="265" customHeight="1" spans="1:3">
      <c r="A265" s="222">
        <v>264</v>
      </c>
      <c r="B265" s="222" t="s">
        <v>4988</v>
      </c>
      <c r="C265" s="223" t="s">
        <v>9567</v>
      </c>
    </row>
    <row r="266" customHeight="1" spans="1:3">
      <c r="A266" s="220">
        <v>265</v>
      </c>
      <c r="B266" s="220" t="s">
        <v>4992</v>
      </c>
      <c r="C266" s="221" t="s">
        <v>9568</v>
      </c>
    </row>
    <row r="267" customHeight="1" spans="1:3">
      <c r="A267" s="222">
        <v>266</v>
      </c>
      <c r="B267" s="222" t="s">
        <v>4999</v>
      </c>
      <c r="C267" s="223" t="s">
        <v>9569</v>
      </c>
    </row>
    <row r="268" customHeight="1" spans="1:3">
      <c r="A268" s="220">
        <v>268</v>
      </c>
      <c r="B268" s="220" t="s">
        <v>5066</v>
      </c>
      <c r="C268" s="221" t="s">
        <v>9570</v>
      </c>
    </row>
    <row r="269" customHeight="1" spans="1:3">
      <c r="A269" s="222">
        <v>269</v>
      </c>
      <c r="B269" s="222" t="s">
        <v>5115</v>
      </c>
      <c r="C269" s="223" t="s">
        <v>9571</v>
      </c>
    </row>
    <row r="270" customHeight="1" spans="1:3">
      <c r="A270" s="220">
        <v>270</v>
      </c>
      <c r="B270" s="220" t="s">
        <v>5368</v>
      </c>
      <c r="C270" s="221" t="s">
        <v>9572</v>
      </c>
    </row>
    <row r="271" customHeight="1" spans="1:3">
      <c r="A271" s="222">
        <v>271</v>
      </c>
      <c r="B271" s="222" t="s">
        <v>5190</v>
      </c>
      <c r="C271" s="223" t="s">
        <v>9573</v>
      </c>
    </row>
    <row r="272" customHeight="1" spans="1:3">
      <c r="A272" s="220">
        <v>272</v>
      </c>
      <c r="B272" s="220" t="s">
        <v>5123</v>
      </c>
      <c r="C272" s="221" t="s">
        <v>9574</v>
      </c>
    </row>
    <row r="273" customHeight="1" spans="1:3">
      <c r="A273" s="222">
        <v>273</v>
      </c>
      <c r="B273" s="222" t="s">
        <v>5107</v>
      </c>
      <c r="C273" s="223" t="s">
        <v>9575</v>
      </c>
    </row>
    <row r="274" customHeight="1" spans="1:3">
      <c r="A274" s="220">
        <v>274</v>
      </c>
      <c r="B274" s="220" t="s">
        <v>5175</v>
      </c>
      <c r="C274" s="221" t="s">
        <v>9576</v>
      </c>
    </row>
    <row r="275" customHeight="1" spans="1:3">
      <c r="A275" s="222">
        <v>275</v>
      </c>
      <c r="B275" s="222" t="s">
        <v>5164</v>
      </c>
      <c r="C275" s="223" t="s">
        <v>9577</v>
      </c>
    </row>
    <row r="276" customHeight="1" spans="1:3">
      <c r="A276" s="220">
        <v>276</v>
      </c>
      <c r="B276" s="220" t="s">
        <v>5236</v>
      </c>
      <c r="C276" s="221" t="s">
        <v>9578</v>
      </c>
    </row>
    <row r="277" customHeight="1" spans="1:3">
      <c r="A277" s="222">
        <v>277</v>
      </c>
      <c r="B277" s="222" t="s">
        <v>5152</v>
      </c>
      <c r="C277" s="223" t="s">
        <v>9579</v>
      </c>
    </row>
    <row r="278" customHeight="1" spans="1:3">
      <c r="A278" s="220">
        <v>278</v>
      </c>
      <c r="B278" s="220" t="s">
        <v>5245</v>
      </c>
      <c r="C278" s="221" t="s">
        <v>9580</v>
      </c>
    </row>
    <row r="279" customHeight="1" spans="1:3">
      <c r="A279" s="222">
        <v>279</v>
      </c>
      <c r="B279" s="222" t="s">
        <v>5301</v>
      </c>
      <c r="C279" s="223" t="s">
        <v>9581</v>
      </c>
    </row>
    <row r="280" customHeight="1" spans="1:3">
      <c r="A280" s="220">
        <v>280</v>
      </c>
      <c r="B280" s="220" t="s">
        <v>5148</v>
      </c>
      <c r="C280" s="221" t="s">
        <v>9582</v>
      </c>
    </row>
    <row r="281" customHeight="1" spans="1:3">
      <c r="A281" s="222">
        <v>281</v>
      </c>
      <c r="B281" s="222" t="s">
        <v>5330</v>
      </c>
      <c r="C281" s="223" t="s">
        <v>9583</v>
      </c>
    </row>
    <row r="282" customHeight="1" spans="1:3">
      <c r="A282" s="220">
        <v>282</v>
      </c>
      <c r="B282" s="220" t="s">
        <v>5349</v>
      </c>
      <c r="C282" s="221" t="s">
        <v>9584</v>
      </c>
    </row>
    <row r="283" customHeight="1" spans="1:3">
      <c r="A283" s="222">
        <v>283</v>
      </c>
      <c r="B283" s="222" t="s">
        <v>5384</v>
      </c>
      <c r="C283" s="223" t="s">
        <v>9585</v>
      </c>
    </row>
    <row r="284" customHeight="1" spans="1:3">
      <c r="A284" s="220">
        <v>284</v>
      </c>
      <c r="B284" s="220" t="s">
        <v>5396</v>
      </c>
      <c r="C284" s="221" t="s">
        <v>9586</v>
      </c>
    </row>
    <row r="285" customHeight="1" spans="1:3">
      <c r="A285" s="222">
        <v>285</v>
      </c>
      <c r="B285" s="222" t="s">
        <v>5392</v>
      </c>
      <c r="C285" s="223" t="s">
        <v>9587</v>
      </c>
    </row>
    <row r="286" customHeight="1" spans="1:3">
      <c r="A286" s="220">
        <v>286</v>
      </c>
      <c r="B286" s="220" t="s">
        <v>5388</v>
      </c>
      <c r="C286" s="221" t="s">
        <v>9588</v>
      </c>
    </row>
    <row r="287" customHeight="1" spans="1:3">
      <c r="A287" s="222">
        <v>287</v>
      </c>
      <c r="B287" s="222" t="s">
        <v>5400</v>
      </c>
      <c r="C287" s="223" t="s">
        <v>9589</v>
      </c>
    </row>
    <row r="288" customHeight="1" spans="1:3">
      <c r="A288" s="220">
        <v>288</v>
      </c>
      <c r="B288" s="220" t="s">
        <v>5410</v>
      </c>
      <c r="C288" s="221" t="s">
        <v>9590</v>
      </c>
    </row>
    <row r="289" customHeight="1" spans="1:3">
      <c r="A289" s="222">
        <v>289</v>
      </c>
      <c r="B289" s="222" t="s">
        <v>5414</v>
      </c>
      <c r="C289" s="223" t="s">
        <v>9591</v>
      </c>
    </row>
    <row r="290" customHeight="1" spans="1:3">
      <c r="A290" s="220">
        <v>290</v>
      </c>
      <c r="B290" s="220" t="s">
        <v>5216</v>
      </c>
      <c r="C290" s="221" t="s">
        <v>9592</v>
      </c>
    </row>
    <row r="291" customHeight="1" spans="1:3">
      <c r="A291" s="222">
        <v>291</v>
      </c>
      <c r="B291" s="222" t="s">
        <v>1277</v>
      </c>
      <c r="C291" s="223" t="s">
        <v>9593</v>
      </c>
    </row>
    <row r="292" customHeight="1" spans="1:3">
      <c r="A292" s="220">
        <v>292</v>
      </c>
      <c r="B292" s="220" t="s">
        <v>3018</v>
      </c>
      <c r="C292" s="221" t="s">
        <v>9594</v>
      </c>
    </row>
    <row r="293" customHeight="1" spans="1:3">
      <c r="A293" s="222">
        <v>293</v>
      </c>
      <c r="B293" s="222" t="s">
        <v>5326</v>
      </c>
      <c r="C293" s="223" t="s">
        <v>9595</v>
      </c>
    </row>
    <row r="294" customHeight="1" spans="1:3">
      <c r="A294" s="220">
        <v>294</v>
      </c>
      <c r="B294" s="220" t="s">
        <v>5282</v>
      </c>
      <c r="C294" s="221" t="s">
        <v>9596</v>
      </c>
    </row>
    <row r="295" customHeight="1" spans="1:3">
      <c r="A295" s="222">
        <v>295</v>
      </c>
      <c r="B295" s="222" t="s">
        <v>5266</v>
      </c>
      <c r="C295" s="223" t="s">
        <v>9597</v>
      </c>
    </row>
    <row r="296" customHeight="1" spans="1:3">
      <c r="A296" s="220">
        <v>296</v>
      </c>
      <c r="B296" s="220" t="s">
        <v>5318</v>
      </c>
      <c r="C296" s="221" t="s">
        <v>9598</v>
      </c>
    </row>
    <row r="297" customHeight="1" spans="1:3">
      <c r="A297" s="222">
        <v>297</v>
      </c>
      <c r="B297" s="222" t="s">
        <v>5261</v>
      </c>
      <c r="C297" s="223" t="s">
        <v>9599</v>
      </c>
    </row>
    <row r="298" customHeight="1" spans="1:3">
      <c r="A298" s="220">
        <v>298</v>
      </c>
      <c r="B298" s="220" t="s">
        <v>5182</v>
      </c>
      <c r="C298" s="221" t="s">
        <v>9600</v>
      </c>
    </row>
    <row r="299" customHeight="1" spans="1:3">
      <c r="A299" s="222">
        <v>299</v>
      </c>
      <c r="B299" s="222" t="s">
        <v>5424</v>
      </c>
      <c r="C299" s="223" t="s">
        <v>9601</v>
      </c>
    </row>
    <row r="300" customHeight="1" spans="1:3">
      <c r="A300" s="220">
        <v>300</v>
      </c>
      <c r="B300" s="220" t="s">
        <v>5016</v>
      </c>
      <c r="C300" s="221" t="s">
        <v>9602</v>
      </c>
    </row>
    <row r="301" customHeight="1" spans="1:3">
      <c r="A301" s="222">
        <v>301</v>
      </c>
      <c r="B301" s="222" t="s">
        <v>5441</v>
      </c>
      <c r="C301" s="223" t="s">
        <v>9603</v>
      </c>
    </row>
    <row r="302" customHeight="1" spans="1:3">
      <c r="A302" s="220">
        <v>305</v>
      </c>
      <c r="B302" s="220" t="s">
        <v>5431</v>
      </c>
      <c r="C302" s="221" t="s">
        <v>9604</v>
      </c>
    </row>
    <row r="303" customHeight="1" spans="1:3">
      <c r="A303" s="222">
        <v>306</v>
      </c>
      <c r="B303" s="222" t="s">
        <v>5420</v>
      </c>
      <c r="C303" s="223" t="s">
        <v>9605</v>
      </c>
    </row>
    <row r="304" customHeight="1" spans="1:3">
      <c r="A304" s="220">
        <v>307</v>
      </c>
      <c r="B304" s="220" t="s">
        <v>5466</v>
      </c>
      <c r="C304" s="221" t="s">
        <v>9606</v>
      </c>
    </row>
    <row r="305" customHeight="1" spans="1:3">
      <c r="A305" s="222">
        <v>308</v>
      </c>
      <c r="B305" s="222" t="s">
        <v>5470</v>
      </c>
      <c r="C305" s="223" t="s">
        <v>9607</v>
      </c>
    </row>
    <row r="306" customHeight="1" spans="1:3">
      <c r="A306" s="220">
        <v>309</v>
      </c>
      <c r="B306" s="220" t="s">
        <v>5472</v>
      </c>
      <c r="C306" s="221" t="s">
        <v>9608</v>
      </c>
    </row>
    <row r="307" customHeight="1" spans="1:3">
      <c r="A307" s="222">
        <v>310</v>
      </c>
      <c r="B307" s="222" t="s">
        <v>5474</v>
      </c>
      <c r="C307" s="223" t="s">
        <v>9609</v>
      </c>
    </row>
    <row r="308" customHeight="1" spans="1:3">
      <c r="A308" s="220">
        <v>311</v>
      </c>
      <c r="B308" s="220" t="s">
        <v>3275</v>
      </c>
      <c r="C308" s="221" t="s">
        <v>9563</v>
      </c>
    </row>
    <row r="309" customHeight="1" spans="1:3">
      <c r="A309" s="222">
        <v>312</v>
      </c>
      <c r="B309" s="222" t="s">
        <v>1480</v>
      </c>
      <c r="C309" s="223" t="s">
        <v>9610</v>
      </c>
    </row>
    <row r="310" customHeight="1" spans="1:3">
      <c r="A310" s="220">
        <v>313</v>
      </c>
      <c r="B310" s="220" t="s">
        <v>3623</v>
      </c>
      <c r="C310" s="221" t="s">
        <v>9611</v>
      </c>
    </row>
    <row r="311" customHeight="1" spans="1:3">
      <c r="A311" s="222">
        <v>314</v>
      </c>
      <c r="B311" s="222" t="s">
        <v>1448</v>
      </c>
      <c r="C311" s="223" t="s">
        <v>9612</v>
      </c>
    </row>
    <row r="312" customHeight="1" spans="1:3">
      <c r="A312" s="220">
        <v>315</v>
      </c>
      <c r="B312" s="220" t="s">
        <v>3928</v>
      </c>
      <c r="C312" s="221" t="s">
        <v>9613</v>
      </c>
    </row>
    <row r="313" customHeight="1" spans="1:3">
      <c r="A313" s="222">
        <v>316</v>
      </c>
      <c r="B313" s="222" t="s">
        <v>5203</v>
      </c>
      <c r="C313" s="223" t="s">
        <v>9614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0"/>
  <sheetViews>
    <sheetView workbookViewId="0">
      <selection activeCell="B2" sqref="B2"/>
    </sheetView>
  </sheetViews>
  <sheetFormatPr defaultColWidth="9" defaultRowHeight="16" customHeight="1"/>
  <cols>
    <col min="1" max="1" width="8.91666666666667" style="218" customWidth="1"/>
    <col min="2" max="2" width="131" style="1" customWidth="1"/>
    <col min="3" max="3" width="8.91666666666667" style="218" customWidth="1"/>
    <col min="4" max="16383" width="8.91666666666667" customWidth="1"/>
  </cols>
  <sheetData>
    <row r="1" customHeight="1" spans="1:3">
      <c r="A1" s="219" t="s">
        <v>9615</v>
      </c>
      <c r="B1" s="219" t="s">
        <v>235</v>
      </c>
      <c r="C1" s="219" t="s">
        <v>291</v>
      </c>
    </row>
    <row r="2" customHeight="1" spans="1:3">
      <c r="A2" s="220" t="s">
        <v>109</v>
      </c>
      <c r="B2" s="221" t="s">
        <v>9616</v>
      </c>
      <c r="C2" s="220"/>
    </row>
    <row r="3" customHeight="1" spans="1:3">
      <c r="A3" s="222" t="s">
        <v>115</v>
      </c>
      <c r="B3" s="223" t="s">
        <v>9617</v>
      </c>
      <c r="C3" s="222"/>
    </row>
    <row r="4" customHeight="1" spans="1:3">
      <c r="A4" s="220" t="s">
        <v>121</v>
      </c>
      <c r="B4" s="221" t="s">
        <v>9618</v>
      </c>
      <c r="C4" s="220"/>
    </row>
    <row r="5" customHeight="1" spans="1:3">
      <c r="A5" s="222" t="s">
        <v>127</v>
      </c>
      <c r="B5" s="223" t="s">
        <v>9619</v>
      </c>
      <c r="C5" s="222"/>
    </row>
    <row r="6" customHeight="1" spans="1:3">
      <c r="A6" s="220" t="s">
        <v>133</v>
      </c>
      <c r="B6" s="221" t="s">
        <v>9620</v>
      </c>
      <c r="C6" s="220"/>
    </row>
    <row r="7" customHeight="1" spans="1:3">
      <c r="A7" s="222" t="s">
        <v>149</v>
      </c>
      <c r="B7" s="223" t="s">
        <v>9621</v>
      </c>
      <c r="C7" s="222"/>
    </row>
    <row r="8" customHeight="1" spans="1:3">
      <c r="A8" s="220" t="s">
        <v>159</v>
      </c>
      <c r="B8" s="221" t="s">
        <v>9622</v>
      </c>
      <c r="C8" s="220"/>
    </row>
    <row r="9" customHeight="1" spans="1:3">
      <c r="A9" s="222" t="s">
        <v>154</v>
      </c>
      <c r="B9" s="223" t="s">
        <v>9623</v>
      </c>
      <c r="C9" s="222"/>
    </row>
    <row r="10" customHeight="1" spans="1:3">
      <c r="A10" s="220" t="s">
        <v>139</v>
      </c>
      <c r="B10" s="221" t="s">
        <v>9624</v>
      </c>
      <c r="C10" s="220"/>
    </row>
    <row r="11" customHeight="1" spans="1:3">
      <c r="A11" s="222" t="s">
        <v>144</v>
      </c>
      <c r="B11" s="223" t="s">
        <v>9625</v>
      </c>
      <c r="C11" s="222"/>
    </row>
    <row r="12" customHeight="1" spans="1:3">
      <c r="A12" s="220" t="s">
        <v>9626</v>
      </c>
      <c r="B12" s="221" t="s">
        <v>9627</v>
      </c>
      <c r="C12" s="220"/>
    </row>
    <row r="13" customHeight="1" spans="1:3">
      <c r="A13" s="222" t="s">
        <v>167</v>
      </c>
      <c r="B13" s="223" t="s">
        <v>9628</v>
      </c>
      <c r="C13" s="222"/>
    </row>
    <row r="14" customHeight="1" spans="1:3">
      <c r="A14" s="220" t="s">
        <v>171</v>
      </c>
      <c r="B14" s="221" t="s">
        <v>9629</v>
      </c>
      <c r="C14" s="220"/>
    </row>
    <row r="15" customHeight="1" spans="1:3">
      <c r="A15" s="222" t="s">
        <v>175</v>
      </c>
      <c r="B15" s="223" t="s">
        <v>9630</v>
      </c>
      <c r="C15" s="222"/>
    </row>
    <row r="16" customHeight="1" spans="1:3">
      <c r="A16" s="220" t="s">
        <v>9631</v>
      </c>
      <c r="B16" s="221" t="s">
        <v>9616</v>
      </c>
      <c r="C16" s="220"/>
    </row>
    <row r="17" customHeight="1" spans="1:9">
      <c r="A17" s="222" t="s">
        <v>9632</v>
      </c>
      <c r="B17" s="223" t="s">
        <v>9633</v>
      </c>
      <c r="C17" s="222"/>
    </row>
    <row r="18" customHeight="1" spans="1:9">
      <c r="A18" s="220" t="s">
        <v>9634</v>
      </c>
      <c r="B18" s="221" t="s">
        <v>9635</v>
      </c>
      <c r="C18" s="220"/>
    </row>
    <row r="19" customHeight="1" spans="1:9">
      <c r="A19" s="222" t="s">
        <v>9636</v>
      </c>
      <c r="B19" s="223" t="s">
        <v>9637</v>
      </c>
      <c r="C19" s="222"/>
    </row>
    <row r="20" customHeight="1" spans="1:9">
      <c r="A20" s="220" t="s">
        <v>9638</v>
      </c>
      <c r="B20" s="221" t="s">
        <v>9639</v>
      </c>
      <c r="C20" s="220"/>
    </row>
    <row r="21" customHeight="1" spans="1:9">
      <c r="A21" s="222" t="s">
        <v>9640</v>
      </c>
      <c r="B21" s="223" t="s">
        <v>9617</v>
      </c>
      <c r="C21" s="222"/>
    </row>
    <row r="22" customHeight="1" spans="1:9">
      <c r="A22" s="220" t="s">
        <v>9641</v>
      </c>
      <c r="B22" s="221" t="s">
        <v>9618</v>
      </c>
      <c r="C22" s="220"/>
    </row>
    <row r="23" customHeight="1" spans="1:9">
      <c r="A23" s="222" t="s">
        <v>9642</v>
      </c>
      <c r="B23" s="223" t="s">
        <v>9627</v>
      </c>
      <c r="C23" s="222"/>
    </row>
    <row r="24" customHeight="1" spans="1:9">
      <c r="A24" s="220" t="s">
        <v>180</v>
      </c>
      <c r="B24" s="221" t="s">
        <v>9643</v>
      </c>
      <c r="C24" s="220"/>
    </row>
    <row r="25" customHeight="1" spans="1:9">
      <c r="A25" s="222" t="s">
        <v>185</v>
      </c>
      <c r="B25" s="223" t="s">
        <v>9644</v>
      </c>
      <c r="C25" s="222"/>
    </row>
    <row r="26" customHeight="1" spans="1:9">
      <c r="A26" s="220" t="s">
        <v>9645</v>
      </c>
      <c r="B26" s="221" t="s">
        <v>9644</v>
      </c>
      <c r="C26" s="220"/>
    </row>
    <row r="27" customHeight="1" spans="1:9">
      <c r="A27" s="222" t="s">
        <v>9646</v>
      </c>
      <c r="B27" s="223" t="s">
        <v>9647</v>
      </c>
      <c r="C27" s="222"/>
    </row>
    <row r="28" customHeight="1" spans="1:9">
      <c r="A28" s="220" t="s">
        <v>9648</v>
      </c>
      <c r="B28" s="221" t="s">
        <v>9644</v>
      </c>
      <c r="C28" s="220"/>
    </row>
    <row r="29" customHeight="1" spans="1:9">
      <c r="A29" s="220" t="s">
        <v>9649</v>
      </c>
      <c r="B29" s="221" t="s">
        <v>9650</v>
      </c>
      <c r="C29" s="220" t="s">
        <v>188</v>
      </c>
      <c r="D29" s="224"/>
      <c r="E29" s="224"/>
      <c r="F29" s="224"/>
      <c r="G29" s="224"/>
      <c r="H29" s="224"/>
      <c r="I29" s="224"/>
    </row>
    <row r="30" customHeight="1" spans="1:9">
      <c r="A30" s="222" t="s">
        <v>9651</v>
      </c>
      <c r="B30" s="223" t="s">
        <v>9652</v>
      </c>
      <c r="C30" s="222" t="s">
        <v>188</v>
      </c>
      <c r="D30" s="224"/>
      <c r="E30" s="224"/>
      <c r="F30" s="224"/>
      <c r="G30" s="224"/>
      <c r="H30" s="224"/>
      <c r="I30" s="224"/>
    </row>
    <row r="31" customHeight="1" spans="1:9">
      <c r="A31" s="220" t="s">
        <v>9653</v>
      </c>
      <c r="B31" s="221" t="s">
        <v>9654</v>
      </c>
      <c r="C31" s="220" t="s">
        <v>188</v>
      </c>
      <c r="D31" s="224"/>
      <c r="E31" s="224"/>
      <c r="F31" s="224"/>
      <c r="G31" s="224"/>
      <c r="H31" s="224"/>
      <c r="I31" s="224"/>
    </row>
    <row r="32" customHeight="1" spans="1:9">
      <c r="A32" s="222" t="s">
        <v>9655</v>
      </c>
      <c r="B32" s="223" t="s">
        <v>9656</v>
      </c>
      <c r="C32" s="222" t="s">
        <v>146</v>
      </c>
      <c r="D32" s="224"/>
      <c r="E32" s="224"/>
      <c r="F32" s="224"/>
      <c r="G32" s="224"/>
      <c r="H32" s="224"/>
      <c r="I32" s="224"/>
    </row>
    <row r="33" customHeight="1" spans="1:9">
      <c r="A33" s="220" t="s">
        <v>9657</v>
      </c>
      <c r="B33" s="221" t="s">
        <v>9658</v>
      </c>
      <c r="C33" s="220" t="s">
        <v>146</v>
      </c>
      <c r="D33" s="224"/>
      <c r="E33" s="224"/>
      <c r="F33" s="224"/>
      <c r="G33" s="224"/>
      <c r="H33" s="224"/>
      <c r="I33" s="224"/>
    </row>
    <row r="34" customHeight="1" spans="1:9">
      <c r="A34" s="222" t="s">
        <v>9659</v>
      </c>
      <c r="B34" s="223" t="s">
        <v>9660</v>
      </c>
      <c r="C34" s="222" t="s">
        <v>146</v>
      </c>
      <c r="D34" s="224"/>
      <c r="E34" s="224"/>
      <c r="F34" s="224"/>
      <c r="G34" s="224"/>
      <c r="H34" s="224"/>
      <c r="I34" s="224"/>
    </row>
    <row r="35" customHeight="1" spans="1:9">
      <c r="A35" s="220" t="s">
        <v>9661</v>
      </c>
      <c r="B35" s="221" t="s">
        <v>9662</v>
      </c>
      <c r="C35" s="220" t="s">
        <v>188</v>
      </c>
      <c r="D35" s="224"/>
      <c r="E35" s="224"/>
      <c r="F35" s="224"/>
      <c r="G35" s="224"/>
      <c r="H35" s="224"/>
      <c r="I35" s="224"/>
    </row>
    <row r="36" customHeight="1" spans="1:9">
      <c r="A36" s="222" t="s">
        <v>9663</v>
      </c>
      <c r="B36" s="223" t="s">
        <v>9664</v>
      </c>
      <c r="C36" s="222" t="s">
        <v>173</v>
      </c>
      <c r="D36" s="224"/>
      <c r="E36" s="224"/>
      <c r="F36" s="224"/>
      <c r="G36" s="224"/>
      <c r="H36" s="224"/>
      <c r="I36" s="224"/>
    </row>
    <row r="37" customHeight="1" spans="1:9">
      <c r="A37" s="220" t="s">
        <v>9665</v>
      </c>
      <c r="B37" s="221" t="s">
        <v>9666</v>
      </c>
      <c r="C37" s="220" t="s">
        <v>173</v>
      </c>
      <c r="D37" s="224"/>
      <c r="E37" s="224"/>
      <c r="F37" s="224"/>
      <c r="G37" s="224"/>
      <c r="H37" s="224"/>
      <c r="I37" s="224"/>
    </row>
    <row r="38" customHeight="1" spans="1:9">
      <c r="A38" s="222" t="s">
        <v>9667</v>
      </c>
      <c r="B38" s="223" t="s">
        <v>9668</v>
      </c>
      <c r="C38" s="222" t="s">
        <v>173</v>
      </c>
      <c r="D38" s="224"/>
      <c r="E38" s="224"/>
      <c r="F38" s="224"/>
      <c r="G38" s="224"/>
      <c r="H38" s="224"/>
      <c r="I38" s="224"/>
    </row>
    <row r="39" customHeight="1" spans="1:9">
      <c r="A39" s="220" t="s">
        <v>9669</v>
      </c>
      <c r="B39" s="221" t="s">
        <v>9670</v>
      </c>
      <c r="C39" s="220" t="s">
        <v>173</v>
      </c>
      <c r="D39" s="224"/>
      <c r="E39" s="224"/>
      <c r="F39" s="224"/>
      <c r="G39" s="224"/>
      <c r="H39" s="224"/>
      <c r="I39" s="224"/>
    </row>
    <row r="40" customHeight="1" spans="1:9">
      <c r="A40" s="222" t="s">
        <v>9671</v>
      </c>
      <c r="B40" s="223" t="s">
        <v>9672</v>
      </c>
      <c r="C40" s="222" t="s">
        <v>173</v>
      </c>
      <c r="D40" s="224"/>
      <c r="E40" s="224"/>
      <c r="F40" s="224"/>
      <c r="G40" s="224"/>
      <c r="H40" s="224"/>
      <c r="I40" s="224"/>
    </row>
    <row r="41" customHeight="1" spans="1:9">
      <c r="A41" s="220" t="s">
        <v>9673</v>
      </c>
      <c r="B41" s="221" t="s">
        <v>9672</v>
      </c>
      <c r="C41" s="220" t="s">
        <v>173</v>
      </c>
      <c r="D41" s="224"/>
      <c r="E41" s="224"/>
      <c r="F41" s="224"/>
      <c r="G41" s="224"/>
      <c r="H41" s="224"/>
      <c r="I41" s="224"/>
    </row>
    <row r="42" customHeight="1" spans="1:9">
      <c r="A42" s="222" t="s">
        <v>9674</v>
      </c>
      <c r="B42" s="223" t="s">
        <v>9672</v>
      </c>
      <c r="C42" s="222" t="s">
        <v>173</v>
      </c>
      <c r="D42" s="224"/>
      <c r="E42" s="224"/>
      <c r="F42" s="224"/>
      <c r="G42" s="224"/>
      <c r="H42" s="224"/>
      <c r="I42" s="224"/>
    </row>
    <row r="43" customHeight="1" spans="1:9">
      <c r="A43" s="220" t="s">
        <v>9675</v>
      </c>
      <c r="B43" s="221" t="s">
        <v>9676</v>
      </c>
      <c r="C43" s="220" t="s">
        <v>146</v>
      </c>
      <c r="D43" s="224"/>
      <c r="E43" s="224"/>
      <c r="F43" s="224"/>
      <c r="G43" s="224"/>
      <c r="H43" s="224"/>
      <c r="I43" s="224"/>
    </row>
    <row r="44" customHeight="1" spans="1:9">
      <c r="A44" s="222" t="s">
        <v>9677</v>
      </c>
      <c r="B44" s="223" t="s">
        <v>9678</v>
      </c>
      <c r="C44" s="222" t="s">
        <v>146</v>
      </c>
      <c r="D44" s="224"/>
      <c r="E44" s="224"/>
      <c r="F44" s="224"/>
      <c r="G44" s="224"/>
      <c r="H44" s="224"/>
      <c r="I44" s="224"/>
    </row>
    <row r="45" customHeight="1" spans="1:9">
      <c r="A45" s="220" t="s">
        <v>9679</v>
      </c>
      <c r="B45" s="221" t="s">
        <v>9680</v>
      </c>
      <c r="C45" s="220" t="s">
        <v>188</v>
      </c>
      <c r="D45" s="224"/>
      <c r="E45" s="224"/>
      <c r="F45" s="224"/>
      <c r="G45" s="224"/>
      <c r="H45" s="224"/>
      <c r="I45" s="224"/>
    </row>
    <row r="46" customHeight="1" spans="1:9">
      <c r="A46" s="222" t="s">
        <v>9681</v>
      </c>
      <c r="B46" s="223" t="s">
        <v>9682</v>
      </c>
      <c r="C46" s="222" t="s">
        <v>146</v>
      </c>
      <c r="D46" s="224"/>
      <c r="E46" s="224"/>
      <c r="F46" s="224"/>
      <c r="G46" s="224"/>
      <c r="H46" s="224"/>
      <c r="I46" s="224"/>
    </row>
    <row r="47" customHeight="1" spans="1:9">
      <c r="A47" s="220" t="s">
        <v>9683</v>
      </c>
      <c r="B47" s="221" t="s">
        <v>9684</v>
      </c>
      <c r="C47" s="220" t="s">
        <v>146</v>
      </c>
      <c r="D47" s="224"/>
      <c r="E47" s="224"/>
      <c r="F47" s="224"/>
      <c r="G47" s="224"/>
      <c r="H47" s="224"/>
      <c r="I47" s="224"/>
    </row>
    <row r="48" customHeight="1" spans="1:9">
      <c r="A48" s="222" t="s">
        <v>9685</v>
      </c>
      <c r="B48" s="223" t="s">
        <v>9686</v>
      </c>
      <c r="C48" s="222" t="s">
        <v>173</v>
      </c>
      <c r="D48" s="224"/>
      <c r="E48" s="224"/>
      <c r="F48" s="224"/>
      <c r="G48" s="224"/>
      <c r="H48" s="224"/>
      <c r="I48" s="224"/>
    </row>
    <row r="49" customHeight="1" spans="1:9">
      <c r="A49" s="220" t="s">
        <v>9687</v>
      </c>
      <c r="B49" s="221" t="s">
        <v>9688</v>
      </c>
      <c r="C49" s="220" t="s">
        <v>188</v>
      </c>
      <c r="D49" s="224"/>
      <c r="E49" s="224"/>
      <c r="F49" s="224"/>
      <c r="G49" s="224"/>
      <c r="H49" s="224"/>
      <c r="I49" s="224"/>
    </row>
    <row r="50" customHeight="1" spans="1:9">
      <c r="A50" s="222" t="s">
        <v>9689</v>
      </c>
      <c r="B50" s="223" t="s">
        <v>9690</v>
      </c>
      <c r="C50" s="222" t="s">
        <v>188</v>
      </c>
      <c r="D50" s="224"/>
      <c r="E50" s="224"/>
      <c r="F50" s="224"/>
      <c r="G50" s="224"/>
      <c r="H50" s="224"/>
      <c r="I50" s="224"/>
    </row>
    <row r="51" customHeight="1" spans="1:9">
      <c r="A51" s="220" t="s">
        <v>9691</v>
      </c>
      <c r="B51" s="221" t="s">
        <v>9692</v>
      </c>
      <c r="C51" s="220" t="s">
        <v>146</v>
      </c>
      <c r="D51" s="224"/>
      <c r="E51" s="224"/>
      <c r="F51" s="224"/>
      <c r="G51" s="224"/>
      <c r="H51" s="224"/>
      <c r="I51" s="224"/>
    </row>
    <row r="52" customHeight="1" spans="1:9">
      <c r="A52" s="222" t="s">
        <v>9693</v>
      </c>
      <c r="B52" s="223" t="s">
        <v>9694</v>
      </c>
      <c r="C52" s="222" t="s">
        <v>146</v>
      </c>
      <c r="D52" s="224"/>
      <c r="E52" s="224"/>
      <c r="F52" s="224"/>
      <c r="G52" s="224"/>
      <c r="H52" s="224"/>
      <c r="I52" s="224"/>
    </row>
    <row r="53" customHeight="1" spans="1:9">
      <c r="A53" s="220" t="s">
        <v>9695</v>
      </c>
      <c r="B53" s="221" t="s">
        <v>9696</v>
      </c>
      <c r="C53" s="220" t="s">
        <v>146</v>
      </c>
      <c r="D53" s="224"/>
      <c r="E53" s="224"/>
      <c r="F53" s="224"/>
      <c r="G53" s="224"/>
      <c r="H53" s="224"/>
      <c r="I53" s="224"/>
    </row>
    <row r="54" customHeight="1" spans="1:9">
      <c r="A54" s="222" t="s">
        <v>9697</v>
      </c>
      <c r="B54" s="223" t="s">
        <v>9698</v>
      </c>
      <c r="C54" s="222" t="s">
        <v>146</v>
      </c>
      <c r="D54" s="224"/>
      <c r="E54" s="224"/>
      <c r="F54" s="224"/>
      <c r="G54" s="224"/>
      <c r="H54" s="224"/>
      <c r="I54" s="224"/>
    </row>
    <row r="55" customHeight="1" spans="1:9">
      <c r="A55" s="220" t="s">
        <v>9699</v>
      </c>
      <c r="B55" s="221" t="s">
        <v>9700</v>
      </c>
      <c r="C55" s="220" t="s">
        <v>146</v>
      </c>
      <c r="D55" s="224"/>
      <c r="E55" s="224"/>
      <c r="F55" s="224"/>
      <c r="G55" s="224"/>
      <c r="H55" s="224"/>
      <c r="I55" s="224"/>
    </row>
    <row r="56" customHeight="1" spans="1:9">
      <c r="A56" s="222" t="s">
        <v>9701</v>
      </c>
      <c r="B56" s="223" t="s">
        <v>9702</v>
      </c>
      <c r="C56" s="222" t="s">
        <v>146</v>
      </c>
      <c r="D56" s="224"/>
      <c r="E56" s="224"/>
      <c r="F56" s="224"/>
      <c r="G56" s="224"/>
      <c r="H56" s="224"/>
      <c r="I56" s="224"/>
    </row>
    <row r="57" customHeight="1" spans="1:9">
      <c r="A57" s="220" t="s">
        <v>9703</v>
      </c>
      <c r="B57" s="221" t="s">
        <v>9704</v>
      </c>
      <c r="C57" s="220" t="s">
        <v>146</v>
      </c>
      <c r="D57" s="224"/>
      <c r="E57" s="224"/>
      <c r="F57" s="224"/>
      <c r="G57" s="224"/>
      <c r="H57" s="224"/>
      <c r="I57" s="224"/>
    </row>
    <row r="58" customHeight="1" spans="1:9">
      <c r="A58" s="222" t="s">
        <v>9705</v>
      </c>
      <c r="B58" s="223" t="s">
        <v>9706</v>
      </c>
      <c r="C58" s="222" t="s">
        <v>146</v>
      </c>
      <c r="D58" s="224"/>
      <c r="E58" s="224"/>
      <c r="F58" s="224"/>
      <c r="G58" s="224"/>
      <c r="H58" s="224"/>
      <c r="I58" s="224"/>
    </row>
    <row r="59" customHeight="1" spans="1:9">
      <c r="A59" s="220" t="s">
        <v>9707</v>
      </c>
      <c r="B59" s="221" t="s">
        <v>9708</v>
      </c>
      <c r="C59" s="220" t="s">
        <v>146</v>
      </c>
      <c r="D59" s="224"/>
      <c r="E59" s="224"/>
      <c r="F59" s="224"/>
      <c r="G59" s="224"/>
      <c r="H59" s="224"/>
      <c r="I59" s="224"/>
    </row>
    <row r="60" customHeight="1" spans="1:9">
      <c r="A60" s="222" t="s">
        <v>5685</v>
      </c>
      <c r="B60" s="223" t="s">
        <v>9709</v>
      </c>
      <c r="C60" s="222" t="s">
        <v>146</v>
      </c>
      <c r="D60" s="224"/>
      <c r="E60" s="224"/>
      <c r="F60" s="224"/>
      <c r="G60" s="224"/>
      <c r="H60" s="224"/>
      <c r="I60" s="224"/>
    </row>
    <row r="61" customHeight="1" spans="1:9">
      <c r="A61" s="220" t="s">
        <v>9710</v>
      </c>
      <c r="B61" s="221" t="s">
        <v>9711</v>
      </c>
      <c r="C61" s="220" t="s">
        <v>146</v>
      </c>
      <c r="D61" s="224"/>
      <c r="E61" s="224"/>
      <c r="F61" s="224"/>
      <c r="G61" s="224"/>
      <c r="H61" s="224"/>
      <c r="I61" s="224"/>
    </row>
    <row r="62" customHeight="1" spans="1:9">
      <c r="A62" s="222" t="s">
        <v>9712</v>
      </c>
      <c r="B62" s="223" t="s">
        <v>9713</v>
      </c>
      <c r="C62" s="222" t="s">
        <v>146</v>
      </c>
      <c r="D62" s="224"/>
      <c r="E62" s="224"/>
      <c r="F62" s="224"/>
      <c r="G62" s="224"/>
      <c r="H62" s="224"/>
      <c r="I62" s="224"/>
    </row>
    <row r="63" customHeight="1" spans="1:9">
      <c r="A63" s="220" t="s">
        <v>9714</v>
      </c>
      <c r="B63" s="221" t="s">
        <v>9715</v>
      </c>
      <c r="C63" s="220" t="s">
        <v>146</v>
      </c>
      <c r="D63" s="224"/>
      <c r="E63" s="224"/>
      <c r="F63" s="224"/>
      <c r="G63" s="224"/>
      <c r="H63" s="224"/>
      <c r="I63" s="224"/>
    </row>
    <row r="64" customHeight="1" spans="1:9">
      <c r="A64" s="222" t="s">
        <v>9716</v>
      </c>
      <c r="B64" s="223" t="s">
        <v>9717</v>
      </c>
      <c r="C64" s="222" t="s">
        <v>146</v>
      </c>
      <c r="D64" s="224"/>
      <c r="E64" s="224"/>
      <c r="F64" s="224"/>
      <c r="G64" s="224"/>
      <c r="H64" s="224"/>
      <c r="I64" s="224"/>
    </row>
    <row r="65" customHeight="1" spans="1:9">
      <c r="A65" s="220" t="s">
        <v>9718</v>
      </c>
      <c r="B65" s="221" t="s">
        <v>9719</v>
      </c>
      <c r="C65" s="220" t="s">
        <v>146</v>
      </c>
      <c r="D65" s="224"/>
      <c r="E65" s="224"/>
      <c r="F65" s="224"/>
      <c r="G65" s="224"/>
      <c r="H65" s="224"/>
      <c r="I65" s="224"/>
    </row>
    <row r="66" customHeight="1" spans="1:9">
      <c r="A66" s="222" t="s">
        <v>9720</v>
      </c>
      <c r="B66" s="223" t="s">
        <v>9721</v>
      </c>
      <c r="C66" s="222" t="s">
        <v>146</v>
      </c>
      <c r="D66" s="224"/>
      <c r="E66" s="224"/>
      <c r="F66" s="224"/>
      <c r="G66" s="224"/>
      <c r="H66" s="224"/>
      <c r="I66" s="224"/>
    </row>
    <row r="67" customHeight="1" spans="1:9">
      <c r="A67" s="220" t="s">
        <v>9722</v>
      </c>
      <c r="B67" s="221" t="s">
        <v>9723</v>
      </c>
      <c r="C67" s="220" t="s">
        <v>146</v>
      </c>
      <c r="D67" s="224"/>
      <c r="E67" s="224"/>
      <c r="F67" s="224"/>
      <c r="G67" s="224"/>
      <c r="H67" s="224"/>
      <c r="I67" s="224"/>
    </row>
    <row r="68" customHeight="1" spans="1:9">
      <c r="A68" s="222" t="s">
        <v>9724</v>
      </c>
      <c r="B68" s="223" t="s">
        <v>9725</v>
      </c>
      <c r="C68" s="222" t="s">
        <v>146</v>
      </c>
      <c r="D68" s="224"/>
      <c r="E68" s="224"/>
      <c r="F68" s="224"/>
      <c r="G68" s="224"/>
      <c r="H68" s="224"/>
      <c r="I68" s="224"/>
    </row>
    <row r="69" customHeight="1" spans="1:9">
      <c r="A69" s="220" t="s">
        <v>9726</v>
      </c>
      <c r="B69" s="221" t="s">
        <v>9727</v>
      </c>
      <c r="C69" s="220" t="s">
        <v>151</v>
      </c>
      <c r="D69" s="224"/>
      <c r="E69" s="224"/>
      <c r="F69" s="224"/>
      <c r="G69" s="224"/>
      <c r="H69" s="224"/>
      <c r="I69" s="224"/>
    </row>
    <row r="70" customHeight="1" spans="1:9">
      <c r="A70" s="222" t="s">
        <v>9728</v>
      </c>
      <c r="B70" s="223" t="s">
        <v>9729</v>
      </c>
      <c r="C70" s="222" t="s">
        <v>146</v>
      </c>
      <c r="D70" s="224"/>
      <c r="E70" s="224"/>
      <c r="F70" s="224"/>
      <c r="G70" s="224"/>
      <c r="H70" s="224"/>
      <c r="I70" s="224"/>
    </row>
    <row r="71" customHeight="1" spans="1:9">
      <c r="A71" s="220" t="s">
        <v>9730</v>
      </c>
      <c r="B71" s="221" t="s">
        <v>9731</v>
      </c>
      <c r="C71" s="220" t="s">
        <v>188</v>
      </c>
      <c r="D71" s="224"/>
      <c r="E71" s="224"/>
      <c r="F71" s="224"/>
      <c r="G71" s="224"/>
      <c r="H71" s="224"/>
      <c r="I71" s="224"/>
    </row>
    <row r="72" customHeight="1" spans="1:9">
      <c r="A72" s="222" t="s">
        <v>9732</v>
      </c>
      <c r="B72" s="223" t="s">
        <v>9733</v>
      </c>
      <c r="C72" s="222" t="s">
        <v>151</v>
      </c>
      <c r="D72" s="224"/>
      <c r="E72" s="224"/>
      <c r="F72" s="224"/>
      <c r="G72" s="224"/>
      <c r="H72" s="224"/>
      <c r="I72" s="224"/>
    </row>
    <row r="73" customHeight="1" spans="1:9">
      <c r="A73" s="220" t="s">
        <v>9734</v>
      </c>
      <c r="B73" s="221" t="s">
        <v>9735</v>
      </c>
      <c r="C73" s="220" t="s">
        <v>173</v>
      </c>
      <c r="D73" s="224"/>
      <c r="E73" s="224"/>
      <c r="F73" s="224"/>
      <c r="G73" s="224"/>
      <c r="H73" s="224"/>
      <c r="I73" s="224"/>
    </row>
    <row r="74" customHeight="1" spans="1:9">
      <c r="A74" s="222" t="s">
        <v>9736</v>
      </c>
      <c r="B74" s="223" t="s">
        <v>9737</v>
      </c>
      <c r="C74" s="222" t="s">
        <v>188</v>
      </c>
      <c r="D74" s="224"/>
      <c r="E74" s="224"/>
      <c r="F74" s="224"/>
      <c r="G74" s="224"/>
      <c r="H74" s="224"/>
      <c r="I74" s="224"/>
    </row>
    <row r="75" customHeight="1" spans="1:9">
      <c r="A75" s="220" t="s">
        <v>9738</v>
      </c>
      <c r="B75" s="221" t="s">
        <v>9739</v>
      </c>
      <c r="C75" s="220" t="s">
        <v>151</v>
      </c>
      <c r="D75" s="224"/>
      <c r="E75" s="224"/>
      <c r="F75" s="224"/>
      <c r="G75" s="224"/>
      <c r="H75" s="224"/>
      <c r="I75" s="224"/>
    </row>
    <row r="76" customHeight="1" spans="1:9">
      <c r="A76" s="222" t="s">
        <v>9740</v>
      </c>
      <c r="B76" s="223" t="s">
        <v>9741</v>
      </c>
      <c r="C76" s="222" t="s">
        <v>188</v>
      </c>
      <c r="D76" s="224"/>
      <c r="E76" s="224"/>
      <c r="F76" s="224"/>
      <c r="G76" s="224"/>
      <c r="H76" s="224"/>
      <c r="I76" s="224"/>
    </row>
    <row r="77" customHeight="1" spans="1:9">
      <c r="A77" s="220" t="s">
        <v>9742</v>
      </c>
      <c r="B77" s="221" t="s">
        <v>9743</v>
      </c>
      <c r="C77" s="220" t="s">
        <v>146</v>
      </c>
      <c r="D77" s="224"/>
      <c r="E77" s="224"/>
      <c r="F77" s="224"/>
      <c r="G77" s="224"/>
      <c r="H77" s="224"/>
      <c r="I77" s="224"/>
    </row>
    <row r="78" customHeight="1" spans="1:9">
      <c r="A78" s="222" t="s">
        <v>9744</v>
      </c>
      <c r="B78" s="223" t="s">
        <v>9745</v>
      </c>
      <c r="C78" s="222" t="s">
        <v>188</v>
      </c>
      <c r="D78" s="224"/>
      <c r="E78" s="224"/>
      <c r="F78" s="224"/>
      <c r="G78" s="224"/>
      <c r="H78" s="224"/>
      <c r="I78" s="224"/>
    </row>
    <row r="79" customHeight="1" spans="1:9">
      <c r="A79" s="220" t="s">
        <v>9746</v>
      </c>
      <c r="B79" s="221" t="s">
        <v>9747</v>
      </c>
      <c r="C79" s="220" t="s">
        <v>151</v>
      </c>
      <c r="D79" s="224"/>
      <c r="E79" s="224"/>
      <c r="F79" s="224"/>
      <c r="G79" s="224"/>
      <c r="H79" s="224"/>
      <c r="I79" s="224"/>
    </row>
    <row r="80" customHeight="1" spans="1:9">
      <c r="A80" s="222" t="s">
        <v>9748</v>
      </c>
      <c r="B80" s="223" t="s">
        <v>9749</v>
      </c>
      <c r="C80" s="222" t="s">
        <v>146</v>
      </c>
      <c r="D80" s="224"/>
      <c r="E80" s="224"/>
      <c r="F80" s="224"/>
      <c r="G80" s="224"/>
      <c r="H80" s="224"/>
      <c r="I80" s="224"/>
    </row>
    <row r="81" customHeight="1" spans="1:9">
      <c r="A81" s="220" t="s">
        <v>9750</v>
      </c>
      <c r="B81" s="221" t="s">
        <v>9751</v>
      </c>
      <c r="C81" s="220" t="s">
        <v>173</v>
      </c>
      <c r="D81" s="224"/>
      <c r="E81" s="224"/>
      <c r="F81" s="224"/>
      <c r="G81" s="224"/>
      <c r="H81" s="224"/>
      <c r="I81" s="224"/>
    </row>
    <row r="82" customHeight="1" spans="1:9">
      <c r="A82" s="222" t="s">
        <v>9752</v>
      </c>
      <c r="B82" s="223" t="s">
        <v>9753</v>
      </c>
      <c r="C82" s="222" t="s">
        <v>188</v>
      </c>
      <c r="D82" s="224"/>
      <c r="E82" s="224"/>
      <c r="F82" s="224"/>
      <c r="G82" s="224"/>
      <c r="H82" s="224"/>
      <c r="I82" s="224"/>
    </row>
    <row r="83" customHeight="1" spans="1:9">
      <c r="A83" s="220" t="s">
        <v>9754</v>
      </c>
      <c r="B83" s="221" t="s">
        <v>9755</v>
      </c>
      <c r="C83" s="220" t="s">
        <v>146</v>
      </c>
      <c r="D83" s="224"/>
      <c r="E83" s="224"/>
      <c r="F83" s="224"/>
      <c r="G83" s="224"/>
      <c r="H83" s="224"/>
      <c r="I83" s="224"/>
    </row>
    <row r="84" customHeight="1" spans="1:9">
      <c r="A84" s="222" t="s">
        <v>9756</v>
      </c>
      <c r="B84" s="223" t="s">
        <v>9666</v>
      </c>
      <c r="C84" s="222" t="s">
        <v>146</v>
      </c>
      <c r="D84" s="224"/>
      <c r="E84" s="224"/>
      <c r="F84" s="224"/>
      <c r="G84" s="224"/>
      <c r="H84" s="224"/>
      <c r="I84" s="224"/>
    </row>
    <row r="85" customHeight="1" spans="1:9">
      <c r="A85" s="220" t="s">
        <v>9757</v>
      </c>
      <c r="B85" s="221" t="s">
        <v>9715</v>
      </c>
      <c r="C85" s="220" t="s">
        <v>146</v>
      </c>
      <c r="D85" s="224"/>
      <c r="E85" s="224"/>
      <c r="F85" s="224"/>
      <c r="G85" s="224"/>
      <c r="H85" s="224"/>
      <c r="I85" s="224"/>
    </row>
    <row r="86" customHeight="1" spans="1:9">
      <c r="A86" s="222" t="s">
        <v>9758</v>
      </c>
      <c r="B86" s="223" t="s">
        <v>9759</v>
      </c>
      <c r="C86" s="222" t="s">
        <v>146</v>
      </c>
      <c r="D86" s="224"/>
      <c r="E86" s="224"/>
      <c r="F86" s="224"/>
      <c r="G86" s="224"/>
      <c r="H86" s="224"/>
      <c r="I86" s="224"/>
    </row>
    <row r="87" customHeight="1" spans="1:9">
      <c r="A87" s="220" t="s">
        <v>9760</v>
      </c>
      <c r="B87" s="221" t="s">
        <v>9761</v>
      </c>
      <c r="C87" s="220" t="s">
        <v>146</v>
      </c>
      <c r="D87" s="224"/>
      <c r="E87" s="224"/>
      <c r="F87" s="224"/>
      <c r="G87" s="224"/>
      <c r="H87" s="224"/>
      <c r="I87" s="224"/>
    </row>
    <row r="88" customHeight="1" spans="1:9">
      <c r="A88" s="222" t="s">
        <v>9762</v>
      </c>
      <c r="B88" s="223" t="s">
        <v>9706</v>
      </c>
      <c r="C88" s="222" t="s">
        <v>146</v>
      </c>
      <c r="D88" s="224"/>
      <c r="E88" s="224"/>
      <c r="F88" s="224"/>
      <c r="G88" s="224"/>
      <c r="H88" s="224"/>
      <c r="I88" s="224"/>
    </row>
    <row r="89" customHeight="1" spans="1:9">
      <c r="A89" s="220" t="s">
        <v>9763</v>
      </c>
      <c r="B89" s="221" t="s">
        <v>9698</v>
      </c>
      <c r="C89" s="220" t="s">
        <v>146</v>
      </c>
      <c r="D89" s="224"/>
      <c r="E89" s="224"/>
      <c r="F89" s="224"/>
      <c r="G89" s="224"/>
      <c r="H89" s="224"/>
      <c r="I89" s="224"/>
    </row>
    <row r="90" customHeight="1" spans="1:9">
      <c r="A90" s="222" t="s">
        <v>9764</v>
      </c>
      <c r="B90" s="223" t="s">
        <v>9735</v>
      </c>
      <c r="C90" s="222" t="s">
        <v>173</v>
      </c>
      <c r="D90" s="224"/>
      <c r="E90" s="224"/>
      <c r="F90" s="224"/>
      <c r="G90" s="224"/>
      <c r="H90" s="224"/>
      <c r="I90" s="224"/>
    </row>
    <row r="91" customHeight="1" spans="1:9">
      <c r="A91" s="220" t="s">
        <v>9765</v>
      </c>
      <c r="B91" s="221" t="s">
        <v>9721</v>
      </c>
      <c r="C91" s="220" t="s">
        <v>146</v>
      </c>
      <c r="D91" s="224"/>
      <c r="E91" s="224"/>
      <c r="F91" s="224"/>
      <c r="G91" s="224"/>
      <c r="H91" s="224"/>
      <c r="I91" s="224"/>
    </row>
    <row r="92" customHeight="1" spans="1:9">
      <c r="A92" s="222" t="s">
        <v>9766</v>
      </c>
      <c r="B92" s="223" t="s">
        <v>9767</v>
      </c>
      <c r="C92" s="222" t="s">
        <v>130</v>
      </c>
      <c r="D92" s="224"/>
      <c r="E92" s="224"/>
      <c r="F92" s="224"/>
      <c r="G92" s="224"/>
      <c r="H92" s="224"/>
      <c r="I92" s="224"/>
    </row>
    <row r="93" customHeight="1" spans="1:9">
      <c r="A93" s="220" t="s">
        <v>9768</v>
      </c>
      <c r="B93" s="221" t="s">
        <v>9769</v>
      </c>
      <c r="C93" s="220" t="s">
        <v>130</v>
      </c>
      <c r="D93" s="224"/>
      <c r="E93" s="224"/>
      <c r="F93" s="224"/>
      <c r="G93" s="224"/>
      <c r="H93" s="224"/>
      <c r="I93" s="224"/>
    </row>
    <row r="94" customHeight="1" spans="1:9">
      <c r="A94" s="222" t="s">
        <v>9770</v>
      </c>
      <c r="B94" s="223" t="s">
        <v>9771</v>
      </c>
      <c r="C94" s="222" t="s">
        <v>130</v>
      </c>
      <c r="D94" s="224"/>
      <c r="E94" s="224"/>
      <c r="F94" s="224"/>
      <c r="G94" s="224"/>
      <c r="H94" s="224"/>
      <c r="I94" s="224"/>
    </row>
    <row r="95" customHeight="1" spans="1:9">
      <c r="A95" s="220" t="s">
        <v>9772</v>
      </c>
      <c r="B95" s="221" t="s">
        <v>9773</v>
      </c>
      <c r="C95" s="220" t="s">
        <v>130</v>
      </c>
      <c r="D95" s="224"/>
      <c r="E95" s="224"/>
      <c r="F95" s="224"/>
      <c r="G95" s="224"/>
      <c r="H95" s="224"/>
      <c r="I95" s="224"/>
    </row>
    <row r="96" customHeight="1" spans="1:9">
      <c r="A96" s="222" t="s">
        <v>9774</v>
      </c>
      <c r="B96" s="223" t="s">
        <v>9775</v>
      </c>
      <c r="C96" s="222" t="s">
        <v>173</v>
      </c>
      <c r="D96" s="224"/>
      <c r="E96" s="224"/>
      <c r="F96" s="224"/>
      <c r="G96" s="224"/>
      <c r="H96" s="224"/>
      <c r="I96" s="224"/>
    </row>
    <row r="97" customHeight="1" spans="1:9">
      <c r="A97" s="220" t="s">
        <v>9776</v>
      </c>
      <c r="B97" s="221" t="s">
        <v>9777</v>
      </c>
      <c r="C97" s="220" t="s">
        <v>89</v>
      </c>
      <c r="D97" s="224"/>
      <c r="E97" s="224"/>
      <c r="F97" s="224"/>
      <c r="G97" s="224"/>
      <c r="H97" s="224"/>
      <c r="I97" s="224"/>
    </row>
    <row r="98" customHeight="1" spans="1:9">
      <c r="A98" s="222" t="s">
        <v>9778</v>
      </c>
      <c r="B98" s="223" t="s">
        <v>9779</v>
      </c>
      <c r="C98" s="222" t="s">
        <v>173</v>
      </c>
      <c r="D98" s="224"/>
      <c r="E98" s="224"/>
      <c r="F98" s="224"/>
      <c r="G98" s="224"/>
      <c r="H98" s="224"/>
      <c r="I98" s="224"/>
    </row>
    <row r="99" customHeight="1" spans="1:9">
      <c r="A99" s="220" t="s">
        <v>9780</v>
      </c>
      <c r="B99" s="221" t="s">
        <v>9781</v>
      </c>
      <c r="C99" s="220" t="s">
        <v>173</v>
      </c>
      <c r="D99" s="224"/>
      <c r="E99" s="224"/>
      <c r="F99" s="224"/>
      <c r="G99" s="224"/>
      <c r="H99" s="224"/>
      <c r="I99" s="224"/>
    </row>
    <row r="100" customHeight="1" spans="1:9">
      <c r="A100" s="222" t="s">
        <v>9782</v>
      </c>
      <c r="B100" s="223" t="s">
        <v>9781</v>
      </c>
      <c r="C100" s="222" t="s">
        <v>173</v>
      </c>
      <c r="D100" s="224"/>
      <c r="E100" s="224"/>
      <c r="F100" s="224"/>
      <c r="G100" s="224"/>
      <c r="H100" s="224"/>
      <c r="I100" s="224"/>
    </row>
    <row r="101" customHeight="1" spans="1:9">
      <c r="A101" s="220" t="s">
        <v>9783</v>
      </c>
      <c r="B101" s="221" t="s">
        <v>9784</v>
      </c>
      <c r="C101" s="220" t="s">
        <v>151</v>
      </c>
      <c r="D101" s="224"/>
      <c r="E101" s="224"/>
      <c r="F101" s="224"/>
      <c r="G101" s="224"/>
      <c r="H101" s="224"/>
      <c r="I101" s="224"/>
    </row>
    <row r="102" customHeight="1" spans="1:9">
      <c r="A102" s="222" t="s">
        <v>9785</v>
      </c>
      <c r="B102" s="223" t="s">
        <v>9786</v>
      </c>
      <c r="C102" s="222" t="s">
        <v>151</v>
      </c>
      <c r="D102" s="224"/>
      <c r="E102" s="224"/>
      <c r="F102" s="224"/>
      <c r="G102" s="224"/>
      <c r="H102" s="224"/>
      <c r="I102" s="224"/>
    </row>
    <row r="103" customHeight="1" spans="1:9">
      <c r="A103" s="220" t="s">
        <v>9787</v>
      </c>
      <c r="B103" s="221" t="s">
        <v>9788</v>
      </c>
      <c r="C103" s="220" t="s">
        <v>188</v>
      </c>
      <c r="D103" s="224"/>
      <c r="E103" s="224"/>
      <c r="F103" s="224"/>
      <c r="G103" s="224"/>
      <c r="H103" s="224"/>
      <c r="I103" s="224"/>
    </row>
    <row r="104" customHeight="1" spans="1:9">
      <c r="A104" s="222" t="s">
        <v>9789</v>
      </c>
      <c r="B104" s="223" t="s">
        <v>9790</v>
      </c>
      <c r="C104" s="222" t="s">
        <v>188</v>
      </c>
      <c r="D104" s="224"/>
      <c r="E104" s="224"/>
      <c r="F104" s="224"/>
      <c r="G104" s="224"/>
      <c r="H104" s="224"/>
      <c r="I104" s="224"/>
    </row>
    <row r="105" customHeight="1" spans="1:9">
      <c r="A105" s="220" t="s">
        <v>9791</v>
      </c>
      <c r="B105" s="221" t="s">
        <v>9792</v>
      </c>
      <c r="C105" s="220" t="s">
        <v>151</v>
      </c>
      <c r="D105" s="224"/>
      <c r="E105" s="224"/>
      <c r="F105" s="224"/>
      <c r="G105" s="224"/>
      <c r="H105" s="224"/>
      <c r="I105" s="224"/>
    </row>
    <row r="106" customHeight="1" spans="1:9">
      <c r="A106" s="222" t="s">
        <v>9793</v>
      </c>
      <c r="B106" s="223" t="s">
        <v>9794</v>
      </c>
      <c r="C106" s="222" t="s">
        <v>188</v>
      </c>
      <c r="D106" s="224"/>
      <c r="E106" s="224"/>
      <c r="F106" s="224"/>
      <c r="G106" s="224"/>
      <c r="H106" s="224"/>
      <c r="I106" s="224"/>
    </row>
    <row r="107" customHeight="1" spans="1:9">
      <c r="A107" s="220" t="s">
        <v>9795</v>
      </c>
      <c r="B107" s="221" t="s">
        <v>9796</v>
      </c>
      <c r="C107" s="220" t="s">
        <v>151</v>
      </c>
      <c r="D107" s="224"/>
      <c r="E107" s="224"/>
      <c r="F107" s="224"/>
      <c r="G107" s="224"/>
      <c r="H107" s="224"/>
      <c r="I107" s="224"/>
    </row>
    <row r="108" customHeight="1" spans="1:9">
      <c r="A108" s="222" t="s">
        <v>9797</v>
      </c>
      <c r="B108" s="223" t="s">
        <v>9798</v>
      </c>
      <c r="C108" s="222" t="s">
        <v>89</v>
      </c>
      <c r="D108" s="224"/>
      <c r="E108" s="224"/>
      <c r="F108" s="224"/>
      <c r="G108" s="224"/>
      <c r="H108" s="224"/>
      <c r="I108" s="224"/>
    </row>
    <row r="109" customHeight="1" spans="1:9">
      <c r="A109" s="220" t="s">
        <v>9799</v>
      </c>
      <c r="B109" s="221" t="s">
        <v>9800</v>
      </c>
      <c r="C109" s="220" t="s">
        <v>89</v>
      </c>
      <c r="D109" s="224"/>
      <c r="E109" s="224"/>
      <c r="F109" s="224"/>
      <c r="G109" s="224"/>
      <c r="H109" s="224"/>
      <c r="I109" s="224"/>
    </row>
    <row r="110" customHeight="1" spans="1:9">
      <c r="A110" s="222" t="s">
        <v>9801</v>
      </c>
      <c r="B110" s="223" t="s">
        <v>9802</v>
      </c>
      <c r="C110" s="222" t="s">
        <v>151</v>
      </c>
      <c r="D110" s="224"/>
      <c r="E110" s="224"/>
      <c r="F110" s="224"/>
      <c r="G110" s="224"/>
      <c r="H110" s="224"/>
      <c r="I110" s="224"/>
    </row>
    <row r="111" customHeight="1" spans="1:9">
      <c r="A111" s="220" t="s">
        <v>9803</v>
      </c>
      <c r="B111" s="221" t="s">
        <v>9804</v>
      </c>
      <c r="C111" s="220" t="s">
        <v>151</v>
      </c>
      <c r="D111" s="224"/>
      <c r="E111" s="224"/>
      <c r="F111" s="224"/>
      <c r="G111" s="224"/>
      <c r="H111" s="224"/>
      <c r="I111" s="224"/>
    </row>
    <row r="112" customHeight="1" spans="1:9">
      <c r="A112" s="222" t="s">
        <v>9805</v>
      </c>
      <c r="B112" s="223" t="s">
        <v>9806</v>
      </c>
      <c r="C112" s="222" t="s">
        <v>173</v>
      </c>
      <c r="D112" s="224"/>
      <c r="E112" s="224"/>
      <c r="F112" s="224"/>
      <c r="G112" s="224"/>
      <c r="H112" s="224"/>
      <c r="I112" s="224"/>
    </row>
    <row r="113" customHeight="1" spans="1:9">
      <c r="A113" s="220" t="s">
        <v>9807</v>
      </c>
      <c r="B113" s="221" t="s">
        <v>9808</v>
      </c>
      <c r="C113" s="220" t="s">
        <v>173</v>
      </c>
      <c r="D113" s="224"/>
      <c r="E113" s="224"/>
      <c r="F113" s="224"/>
      <c r="G113" s="224"/>
      <c r="H113" s="224"/>
      <c r="I113" s="224"/>
    </row>
    <row r="114" customHeight="1" spans="1:9">
      <c r="A114" s="222" t="s">
        <v>9809</v>
      </c>
      <c r="B114" s="223" t="s">
        <v>9810</v>
      </c>
      <c r="C114" s="222" t="s">
        <v>173</v>
      </c>
      <c r="D114" s="224"/>
      <c r="E114" s="224"/>
      <c r="F114" s="224"/>
      <c r="G114" s="224"/>
      <c r="H114" s="224"/>
      <c r="I114" s="224"/>
    </row>
    <row r="115" customHeight="1" spans="1:9">
      <c r="A115" s="220" t="s">
        <v>9811</v>
      </c>
      <c r="B115" s="221" t="s">
        <v>9812</v>
      </c>
      <c r="C115" s="220" t="s">
        <v>173</v>
      </c>
      <c r="D115" s="224"/>
      <c r="E115" s="224"/>
      <c r="F115" s="224"/>
      <c r="G115" s="224"/>
      <c r="H115" s="224"/>
      <c r="I115" s="224"/>
    </row>
    <row r="116" customHeight="1" spans="1:9">
      <c r="A116" s="222" t="s">
        <v>9813</v>
      </c>
      <c r="B116" s="223" t="s">
        <v>9814</v>
      </c>
      <c r="C116" s="222" t="s">
        <v>173</v>
      </c>
      <c r="D116" s="224"/>
      <c r="E116" s="224"/>
      <c r="F116" s="224"/>
      <c r="G116" s="224"/>
      <c r="H116" s="224"/>
      <c r="I116" s="224"/>
    </row>
    <row r="117" customHeight="1" spans="1:9">
      <c r="A117" s="220" t="s">
        <v>9815</v>
      </c>
      <c r="B117" s="221" t="s">
        <v>9816</v>
      </c>
      <c r="C117" s="220" t="s">
        <v>173</v>
      </c>
      <c r="D117" s="224"/>
      <c r="E117" s="224"/>
      <c r="F117" s="224"/>
      <c r="G117" s="224"/>
      <c r="H117" s="224"/>
      <c r="I117" s="224"/>
    </row>
    <row r="118" customHeight="1" spans="1:9">
      <c r="A118" s="222" t="s">
        <v>9817</v>
      </c>
      <c r="B118" s="223" t="s">
        <v>9818</v>
      </c>
      <c r="C118" s="222" t="s">
        <v>173</v>
      </c>
      <c r="D118" s="224"/>
      <c r="E118" s="224"/>
      <c r="F118" s="224"/>
      <c r="G118" s="224"/>
      <c r="H118" s="224"/>
      <c r="I118" s="224"/>
    </row>
    <row r="119" customHeight="1" spans="1:9">
      <c r="A119" s="220" t="s">
        <v>9819</v>
      </c>
      <c r="B119" s="221" t="s">
        <v>9820</v>
      </c>
      <c r="C119" s="220" t="s">
        <v>130</v>
      </c>
      <c r="D119" s="224"/>
      <c r="E119" s="224"/>
      <c r="F119" s="224"/>
      <c r="G119" s="224"/>
      <c r="H119" s="224"/>
      <c r="I119" s="224"/>
    </row>
    <row r="120" customHeight="1" spans="1:9">
      <c r="A120" s="222" t="s">
        <v>9821</v>
      </c>
      <c r="B120" s="223" t="s">
        <v>9822</v>
      </c>
      <c r="C120" s="222" t="s">
        <v>130</v>
      </c>
      <c r="D120" s="224"/>
      <c r="E120" s="224"/>
      <c r="F120" s="224"/>
      <c r="G120" s="224"/>
      <c r="H120" s="224"/>
      <c r="I120" s="224"/>
    </row>
    <row r="121" customHeight="1" spans="1:9">
      <c r="A121" s="220" t="s">
        <v>9823</v>
      </c>
      <c r="B121" s="221" t="s">
        <v>9824</v>
      </c>
      <c r="C121" s="220" t="s">
        <v>130</v>
      </c>
      <c r="D121" s="224"/>
      <c r="E121" s="224"/>
      <c r="F121" s="224"/>
      <c r="G121" s="224"/>
      <c r="H121" s="224"/>
      <c r="I121" s="224"/>
    </row>
    <row r="122" customHeight="1" spans="1:9">
      <c r="A122" s="222" t="s">
        <v>9825</v>
      </c>
      <c r="B122" s="223" t="s">
        <v>9826</v>
      </c>
      <c r="C122" s="222" t="s">
        <v>130</v>
      </c>
      <c r="D122" s="224"/>
      <c r="E122" s="224"/>
      <c r="F122" s="224"/>
      <c r="G122" s="224"/>
      <c r="H122" s="224"/>
      <c r="I122" s="224"/>
    </row>
    <row r="123" customHeight="1" spans="1:9">
      <c r="A123" s="220" t="s">
        <v>9827</v>
      </c>
      <c r="B123" s="221" t="s">
        <v>9828</v>
      </c>
      <c r="C123" s="220" t="s">
        <v>130</v>
      </c>
      <c r="D123" s="224"/>
      <c r="E123" s="224"/>
      <c r="F123" s="224"/>
      <c r="G123" s="224"/>
      <c r="H123" s="224"/>
      <c r="I123" s="224"/>
    </row>
    <row r="124" customHeight="1" spans="1:9">
      <c r="A124" s="222" t="s">
        <v>9829</v>
      </c>
      <c r="B124" s="223" t="s">
        <v>9830</v>
      </c>
      <c r="C124" s="222" t="s">
        <v>130</v>
      </c>
      <c r="D124" s="224"/>
      <c r="E124" s="224"/>
      <c r="F124" s="224"/>
      <c r="G124" s="224"/>
      <c r="H124" s="224"/>
      <c r="I124" s="224"/>
    </row>
    <row r="125" customHeight="1" spans="1:9">
      <c r="A125" s="220" t="s">
        <v>9831</v>
      </c>
      <c r="B125" s="221" t="s">
        <v>9832</v>
      </c>
      <c r="C125" s="220" t="s">
        <v>130</v>
      </c>
      <c r="D125" s="224"/>
      <c r="E125" s="224"/>
      <c r="F125" s="224"/>
      <c r="G125" s="224"/>
      <c r="H125" s="224"/>
      <c r="I125" s="224"/>
    </row>
    <row r="126" customHeight="1" spans="1:9">
      <c r="A126" s="222" t="s">
        <v>9833</v>
      </c>
      <c r="B126" s="223" t="s">
        <v>9834</v>
      </c>
      <c r="C126" s="222" t="s">
        <v>130</v>
      </c>
      <c r="D126" s="224"/>
      <c r="E126" s="224"/>
      <c r="F126" s="224"/>
      <c r="G126" s="224"/>
      <c r="H126" s="224"/>
      <c r="I126" s="224"/>
    </row>
    <row r="127" customHeight="1" spans="1:9">
      <c r="A127" s="220" t="s">
        <v>9835</v>
      </c>
      <c r="B127" s="221" t="s">
        <v>9836</v>
      </c>
      <c r="C127" s="220" t="s">
        <v>130</v>
      </c>
      <c r="D127" s="224"/>
      <c r="E127" s="224"/>
      <c r="F127" s="224"/>
      <c r="G127" s="224"/>
      <c r="H127" s="224"/>
      <c r="I127" s="224"/>
    </row>
    <row r="128" customHeight="1" spans="1:9">
      <c r="A128" s="222" t="s">
        <v>9837</v>
      </c>
      <c r="B128" s="223" t="s">
        <v>9775</v>
      </c>
      <c r="C128" s="222" t="s">
        <v>173</v>
      </c>
      <c r="D128" s="224"/>
      <c r="E128" s="224"/>
      <c r="F128" s="224"/>
      <c r="G128" s="224"/>
      <c r="H128" s="224"/>
      <c r="I128" s="224"/>
    </row>
    <row r="129" customHeight="1" spans="1:9">
      <c r="A129" s="220" t="s">
        <v>9838</v>
      </c>
      <c r="B129" s="221" t="s">
        <v>9761</v>
      </c>
      <c r="C129" s="220" t="s">
        <v>146</v>
      </c>
      <c r="D129" s="224"/>
      <c r="E129" s="224"/>
      <c r="F129" s="224"/>
      <c r="G129" s="224"/>
      <c r="H129" s="224"/>
      <c r="I129" s="224"/>
    </row>
    <row r="130" customHeight="1" spans="1:9">
      <c r="A130" s="222" t="s">
        <v>9839</v>
      </c>
      <c r="B130" s="223" t="s">
        <v>9840</v>
      </c>
      <c r="C130" s="222" t="s">
        <v>146</v>
      </c>
      <c r="D130" s="224"/>
      <c r="E130" s="224"/>
      <c r="F130" s="224"/>
      <c r="G130" s="224"/>
      <c r="H130" s="224"/>
      <c r="I130" s="224"/>
    </row>
    <row r="131" customHeight="1" spans="1:9">
      <c r="A131" s="220" t="s">
        <v>9841</v>
      </c>
      <c r="B131" s="221" t="s">
        <v>9842</v>
      </c>
      <c r="C131" s="220" t="s">
        <v>130</v>
      </c>
      <c r="D131" s="224"/>
      <c r="E131" s="224"/>
      <c r="F131" s="224"/>
      <c r="G131" s="224"/>
      <c r="H131" s="224"/>
      <c r="I131" s="224"/>
    </row>
    <row r="132" customHeight="1" spans="1:9">
      <c r="A132" s="222" t="s">
        <v>9843</v>
      </c>
      <c r="B132" s="223" t="s">
        <v>9844</v>
      </c>
      <c r="C132" s="222" t="s">
        <v>146</v>
      </c>
      <c r="D132" s="224"/>
      <c r="E132" s="224"/>
      <c r="F132" s="224"/>
      <c r="G132" s="224"/>
      <c r="H132" s="224"/>
      <c r="I132" s="224"/>
    </row>
    <row r="133" customHeight="1" spans="1:9">
      <c r="A133" s="220" t="s">
        <v>9845</v>
      </c>
      <c r="B133" s="221" t="s">
        <v>9846</v>
      </c>
      <c r="C133" s="220" t="s">
        <v>124</v>
      </c>
      <c r="D133" s="224"/>
      <c r="E133" s="224"/>
      <c r="F133" s="224"/>
      <c r="G133" s="224"/>
      <c r="H133" s="224"/>
      <c r="I133" s="224"/>
    </row>
    <row r="134" customHeight="1" spans="1:9">
      <c r="A134" s="222" t="s">
        <v>9847</v>
      </c>
      <c r="B134" s="223" t="s">
        <v>9848</v>
      </c>
      <c r="C134" s="222" t="s">
        <v>124</v>
      </c>
      <c r="D134" s="224"/>
      <c r="E134" s="224"/>
      <c r="F134" s="224"/>
      <c r="G134" s="224"/>
      <c r="H134" s="224"/>
      <c r="I134" s="224"/>
    </row>
    <row r="135" customHeight="1" spans="1:9">
      <c r="A135" s="220" t="s">
        <v>9849</v>
      </c>
      <c r="B135" s="221" t="s">
        <v>9846</v>
      </c>
      <c r="C135" s="220" t="s">
        <v>124</v>
      </c>
      <c r="D135" s="224"/>
      <c r="E135" s="224"/>
      <c r="F135" s="224"/>
      <c r="G135" s="224"/>
      <c r="H135" s="224"/>
      <c r="I135" s="224"/>
    </row>
    <row r="136" customHeight="1" spans="1:9">
      <c r="A136" s="222" t="s">
        <v>9850</v>
      </c>
      <c r="B136" s="223" t="s">
        <v>9851</v>
      </c>
      <c r="C136" s="222" t="s">
        <v>124</v>
      </c>
      <c r="D136" s="224"/>
      <c r="E136" s="224"/>
      <c r="F136" s="224"/>
      <c r="G136" s="224"/>
      <c r="H136" s="224"/>
      <c r="I136" s="224"/>
    </row>
    <row r="137" customHeight="1" spans="1:9">
      <c r="A137" s="220" t="s">
        <v>9852</v>
      </c>
      <c r="B137" s="221" t="s">
        <v>9853</v>
      </c>
      <c r="C137" s="220" t="s">
        <v>124</v>
      </c>
      <c r="D137" s="224"/>
      <c r="E137" s="224"/>
      <c r="F137" s="224"/>
      <c r="G137" s="224"/>
      <c r="H137" s="224"/>
      <c r="I137" s="224"/>
    </row>
    <row r="138" customHeight="1" spans="1:9">
      <c r="A138" s="222" t="s">
        <v>9854</v>
      </c>
      <c r="B138" s="223" t="s">
        <v>9855</v>
      </c>
      <c r="C138" s="222"/>
      <c r="D138" s="224"/>
      <c r="E138" s="224"/>
      <c r="F138" s="224"/>
      <c r="G138" s="224"/>
      <c r="H138" s="224"/>
      <c r="I138" s="224"/>
    </row>
    <row r="139" customHeight="1" spans="1:9">
      <c r="A139" s="220" t="s">
        <v>9856</v>
      </c>
      <c r="B139" s="221" t="s">
        <v>9755</v>
      </c>
      <c r="C139" s="220"/>
      <c r="D139" s="224"/>
      <c r="E139" s="224"/>
      <c r="F139" s="224"/>
      <c r="G139" s="224"/>
      <c r="H139" s="224"/>
      <c r="I139" s="224"/>
    </row>
    <row r="140" customHeight="1" spans="1:9">
      <c r="A140" s="222" t="s">
        <v>9857</v>
      </c>
      <c r="B140" s="223" t="s">
        <v>9858</v>
      </c>
      <c r="C140" s="222"/>
      <c r="D140" s="224"/>
      <c r="E140" s="224"/>
      <c r="F140" s="224"/>
      <c r="G140" s="224"/>
      <c r="H140" s="224"/>
      <c r="I140" s="224"/>
    </row>
    <row r="141" customHeight="1" spans="1:9">
      <c r="A141" s="220" t="s">
        <v>9859</v>
      </c>
      <c r="B141" s="221" t="s">
        <v>9860</v>
      </c>
      <c r="C141" s="220"/>
      <c r="D141" s="224"/>
      <c r="E141" s="224"/>
      <c r="F141" s="224"/>
      <c r="G141" s="224"/>
      <c r="H141" s="224"/>
      <c r="I141" s="224"/>
    </row>
    <row r="142" customHeight="1" spans="1:9">
      <c r="A142" s="222" t="s">
        <v>9861</v>
      </c>
      <c r="B142" s="223" t="s">
        <v>9862</v>
      </c>
      <c r="C142" s="222"/>
      <c r="D142" s="224"/>
      <c r="E142" s="224"/>
      <c r="F142" s="224"/>
      <c r="G142" s="224"/>
      <c r="H142" s="224"/>
      <c r="I142" s="224"/>
    </row>
    <row r="143" customHeight="1" spans="1:9">
      <c r="A143" s="220" t="s">
        <v>9863</v>
      </c>
      <c r="B143" s="221" t="s">
        <v>9864</v>
      </c>
      <c r="C143" s="220"/>
      <c r="D143" s="224"/>
      <c r="E143" s="224"/>
      <c r="F143" s="224"/>
      <c r="G143" s="224"/>
      <c r="H143" s="224"/>
      <c r="I143" s="224"/>
    </row>
    <row r="144" customHeight="1" spans="1:9">
      <c r="A144" s="222" t="s">
        <v>9865</v>
      </c>
      <c r="B144" s="223" t="s">
        <v>9866</v>
      </c>
      <c r="C144" s="222"/>
      <c r="D144" s="224"/>
      <c r="E144" s="224"/>
      <c r="F144" s="224"/>
      <c r="G144" s="224"/>
      <c r="H144" s="224"/>
      <c r="I144" s="224"/>
    </row>
    <row r="145" customHeight="1" spans="1:9">
      <c r="A145" s="220" t="s">
        <v>9867</v>
      </c>
      <c r="B145" s="221" t="s">
        <v>9868</v>
      </c>
      <c r="C145" s="220"/>
      <c r="D145" s="224"/>
      <c r="E145" s="224"/>
      <c r="F145" s="224"/>
      <c r="G145" s="224"/>
      <c r="H145" s="224"/>
      <c r="I145" s="224"/>
    </row>
    <row r="146" customHeight="1" spans="1:9">
      <c r="A146" s="222" t="s">
        <v>9869</v>
      </c>
      <c r="B146" s="223" t="s">
        <v>9870</v>
      </c>
      <c r="C146" s="222"/>
      <c r="D146" s="224"/>
      <c r="E146" s="224"/>
      <c r="F146" s="224"/>
      <c r="G146" s="224"/>
      <c r="H146" s="224"/>
      <c r="I146" s="224"/>
    </row>
    <row r="147" customHeight="1" spans="1:9">
      <c r="A147" s="220" t="s">
        <v>9871</v>
      </c>
      <c r="B147" s="221" t="s">
        <v>9872</v>
      </c>
      <c r="C147" s="220"/>
      <c r="D147" s="224"/>
      <c r="E147" s="224"/>
      <c r="F147" s="224"/>
      <c r="G147" s="224"/>
      <c r="H147" s="224"/>
      <c r="I147" s="224"/>
    </row>
    <row r="148" customHeight="1" spans="1:9">
      <c r="A148" s="222" t="s">
        <v>9873</v>
      </c>
      <c r="B148" s="223" t="s">
        <v>9874</v>
      </c>
      <c r="C148" s="222"/>
      <c r="D148" s="224"/>
      <c r="E148" s="224"/>
      <c r="F148" s="224"/>
      <c r="G148" s="224"/>
      <c r="H148" s="224"/>
      <c r="I148" s="224"/>
    </row>
    <row r="149" customHeight="1" spans="1:9">
      <c r="A149" s="220" t="s">
        <v>9875</v>
      </c>
      <c r="B149" s="221" t="s">
        <v>9876</v>
      </c>
      <c r="C149" s="220"/>
      <c r="D149" s="224"/>
      <c r="E149" s="224"/>
      <c r="F149" s="224"/>
      <c r="G149" s="224"/>
      <c r="H149" s="224"/>
      <c r="I149" s="224"/>
    </row>
    <row r="150" customHeight="1" spans="1:9">
      <c r="A150" s="222" t="s">
        <v>9877</v>
      </c>
      <c r="B150" s="223" t="s">
        <v>9878</v>
      </c>
      <c r="C150" s="222"/>
      <c r="D150" s="224"/>
      <c r="E150" s="224"/>
      <c r="F150" s="224"/>
      <c r="G150" s="224"/>
      <c r="H150" s="224"/>
      <c r="I150" s="224"/>
    </row>
    <row r="151" customHeight="1" spans="1:9">
      <c r="A151" s="220" t="s">
        <v>9879</v>
      </c>
      <c r="B151" s="221" t="s">
        <v>9880</v>
      </c>
      <c r="C151" s="220"/>
      <c r="D151" s="224"/>
      <c r="E151" s="224"/>
      <c r="F151" s="224"/>
      <c r="G151" s="224"/>
      <c r="H151" s="224"/>
      <c r="I151" s="224"/>
    </row>
    <row r="152" customHeight="1" spans="1:9">
      <c r="A152" s="222" t="s">
        <v>9881</v>
      </c>
      <c r="B152" s="223" t="s">
        <v>9882</v>
      </c>
      <c r="C152" s="222"/>
      <c r="D152" s="224"/>
      <c r="E152" s="224"/>
      <c r="F152" s="224"/>
      <c r="G152" s="224"/>
      <c r="H152" s="224"/>
      <c r="I152" s="224"/>
    </row>
    <row r="153" customHeight="1" spans="1:9">
      <c r="A153" s="220" t="s">
        <v>9883</v>
      </c>
      <c r="B153" s="221" t="s">
        <v>9884</v>
      </c>
      <c r="C153" s="220"/>
      <c r="D153" s="224"/>
      <c r="E153" s="224"/>
      <c r="F153" s="224"/>
      <c r="G153" s="224"/>
      <c r="H153" s="224"/>
      <c r="I153" s="224"/>
    </row>
    <row r="154" customHeight="1" spans="1:9">
      <c r="A154" s="222" t="s">
        <v>9885</v>
      </c>
      <c r="B154" s="223" t="s">
        <v>9725</v>
      </c>
      <c r="C154" s="222"/>
      <c r="D154" s="224"/>
      <c r="E154" s="224"/>
      <c r="F154" s="224"/>
      <c r="G154" s="224"/>
      <c r="H154" s="224"/>
      <c r="I154" s="224"/>
    </row>
    <row r="155" customHeight="1" spans="1:9">
      <c r="A155" s="220" t="s">
        <v>9886</v>
      </c>
      <c r="B155" s="221" t="s">
        <v>9887</v>
      </c>
      <c r="C155" s="220"/>
      <c r="D155" s="224"/>
      <c r="E155" s="224"/>
      <c r="F155" s="224"/>
      <c r="G155" s="224"/>
      <c r="H155" s="224"/>
      <c r="I155" s="224"/>
    </row>
    <row r="156" customHeight="1" spans="1:9">
      <c r="A156" s="222" t="s">
        <v>9888</v>
      </c>
      <c r="B156" s="223" t="s">
        <v>9889</v>
      </c>
      <c r="C156" s="222"/>
      <c r="D156" s="224"/>
      <c r="E156" s="224"/>
      <c r="F156" s="224"/>
      <c r="G156" s="224"/>
      <c r="H156" s="224"/>
      <c r="I156" s="224"/>
    </row>
    <row r="157" customHeight="1" spans="1:9">
      <c r="A157" s="220" t="s">
        <v>9890</v>
      </c>
      <c r="B157" s="221" t="s">
        <v>9891</v>
      </c>
      <c r="C157" s="220"/>
      <c r="D157" s="224"/>
      <c r="E157" s="224"/>
      <c r="F157" s="224"/>
      <c r="G157" s="224"/>
      <c r="H157" s="224"/>
      <c r="I157" s="224"/>
    </row>
    <row r="158" customHeight="1" spans="1:9">
      <c r="A158" s="222" t="s">
        <v>9892</v>
      </c>
      <c r="B158" s="223" t="s">
        <v>9893</v>
      </c>
      <c r="C158" s="222"/>
      <c r="D158" s="224"/>
      <c r="E158" s="224"/>
      <c r="F158" s="224"/>
      <c r="G158" s="224"/>
      <c r="H158" s="224"/>
      <c r="I158" s="224"/>
    </row>
    <row r="159" customHeight="1" spans="1:9">
      <c r="A159" s="220" t="s">
        <v>9894</v>
      </c>
      <c r="B159" s="221" t="s">
        <v>9895</v>
      </c>
      <c r="C159" s="220"/>
      <c r="D159" s="224"/>
      <c r="E159" s="224"/>
      <c r="F159" s="224"/>
      <c r="G159" s="224"/>
      <c r="H159" s="224"/>
      <c r="I159" s="224"/>
    </row>
    <row r="160" customHeight="1" spans="1:9">
      <c r="A160" s="222" t="s">
        <v>9896</v>
      </c>
      <c r="B160" s="223" t="s">
        <v>9897</v>
      </c>
      <c r="C160" s="222"/>
      <c r="D160" s="224"/>
      <c r="E160" s="224"/>
      <c r="F160" s="224"/>
      <c r="G160" s="224"/>
      <c r="H160" s="224"/>
      <c r="I160" s="224"/>
    </row>
    <row r="161" customHeight="1" spans="1:9">
      <c r="A161" s="220" t="s">
        <v>9898</v>
      </c>
      <c r="B161" s="221" t="s">
        <v>9899</v>
      </c>
      <c r="C161" s="220"/>
      <c r="D161" s="224"/>
      <c r="E161" s="224"/>
      <c r="F161" s="224"/>
      <c r="G161" s="224"/>
      <c r="H161" s="224"/>
      <c r="I161" s="224"/>
    </row>
    <row r="162" customHeight="1" spans="1:9">
      <c r="A162" s="222" t="s">
        <v>9900</v>
      </c>
      <c r="B162" s="223" t="s">
        <v>9901</v>
      </c>
      <c r="C162" s="222"/>
      <c r="D162" s="224"/>
      <c r="E162" s="224"/>
      <c r="F162" s="224"/>
      <c r="G162" s="224"/>
      <c r="H162" s="224"/>
      <c r="I162" s="224"/>
    </row>
    <row r="163" customHeight="1" spans="1:9">
      <c r="A163" s="220" t="s">
        <v>9902</v>
      </c>
      <c r="B163" s="221" t="s">
        <v>9903</v>
      </c>
      <c r="C163" s="220" t="s">
        <v>89</v>
      </c>
    </row>
    <row r="164" customHeight="1" spans="1:9">
      <c r="A164" s="222" t="s">
        <v>9904</v>
      </c>
      <c r="B164" s="223" t="s">
        <v>9905</v>
      </c>
      <c r="C164" s="222" t="s">
        <v>124</v>
      </c>
    </row>
    <row r="165" customHeight="1" spans="1:9">
      <c r="A165" s="220" t="s">
        <v>9906</v>
      </c>
      <c r="B165" s="221" t="s">
        <v>9907</v>
      </c>
      <c r="C165" s="220" t="s">
        <v>124</v>
      </c>
    </row>
    <row r="166" customHeight="1" spans="1:9">
      <c r="A166" s="222" t="s">
        <v>9908</v>
      </c>
      <c r="B166" s="223" t="s">
        <v>9909</v>
      </c>
      <c r="C166" s="222" t="s">
        <v>124</v>
      </c>
    </row>
    <row r="167" customHeight="1" spans="1:9">
      <c r="A167" s="220" t="s">
        <v>9910</v>
      </c>
      <c r="B167" s="221" t="s">
        <v>9911</v>
      </c>
      <c r="C167" s="220" t="s">
        <v>124</v>
      </c>
    </row>
    <row r="168" customHeight="1" spans="1:9">
      <c r="A168" s="222" t="s">
        <v>9912</v>
      </c>
      <c r="B168" s="223" t="s">
        <v>9913</v>
      </c>
      <c r="C168" s="222" t="s">
        <v>124</v>
      </c>
    </row>
    <row r="169" customHeight="1" spans="1:9">
      <c r="A169" s="220" t="s">
        <v>9914</v>
      </c>
      <c r="B169" s="221" t="s">
        <v>9915</v>
      </c>
      <c r="C169" s="220" t="s">
        <v>124</v>
      </c>
    </row>
    <row r="170" customHeight="1" spans="1:9">
      <c r="A170" s="222" t="s">
        <v>9916</v>
      </c>
      <c r="B170" s="223" t="s">
        <v>9917</v>
      </c>
      <c r="C170" s="222" t="s">
        <v>124</v>
      </c>
    </row>
    <row r="171" customHeight="1" spans="1:9">
      <c r="A171" s="220" t="s">
        <v>9918</v>
      </c>
      <c r="B171" s="221" t="s">
        <v>9919</v>
      </c>
      <c r="C171" s="220" t="s">
        <v>124</v>
      </c>
    </row>
    <row r="172" customHeight="1" spans="1:9">
      <c r="A172" s="222" t="s">
        <v>9920</v>
      </c>
      <c r="B172" s="223" t="s">
        <v>9921</v>
      </c>
      <c r="C172" s="222" t="s">
        <v>89</v>
      </c>
    </row>
    <row r="173" customHeight="1" spans="1:9">
      <c r="A173" s="220" t="s">
        <v>9922</v>
      </c>
      <c r="B173" s="221" t="s">
        <v>9923</v>
      </c>
      <c r="C173" s="220" t="s">
        <v>130</v>
      </c>
    </row>
    <row r="174" customHeight="1" spans="1:9">
      <c r="A174" s="222" t="s">
        <v>9924</v>
      </c>
      <c r="B174" s="223" t="s">
        <v>9925</v>
      </c>
      <c r="C174" s="222" t="s">
        <v>130</v>
      </c>
    </row>
    <row r="175" customHeight="1" spans="1:9">
      <c r="A175" s="220" t="s">
        <v>9926</v>
      </c>
      <c r="B175" s="221" t="s">
        <v>9927</v>
      </c>
      <c r="C175" s="220" t="s">
        <v>89</v>
      </c>
    </row>
    <row r="176" customHeight="1" spans="1:9">
      <c r="A176" s="222" t="s">
        <v>9928</v>
      </c>
      <c r="B176" s="223" t="s">
        <v>9929</v>
      </c>
      <c r="C176" s="222" t="s">
        <v>130</v>
      </c>
    </row>
    <row r="177" customHeight="1" spans="1:3">
      <c r="A177" s="220" t="s">
        <v>9930</v>
      </c>
      <c r="B177" s="221" t="s">
        <v>9931</v>
      </c>
      <c r="C177" s="220" t="s">
        <v>89</v>
      </c>
    </row>
    <row r="178" customHeight="1" spans="1:3">
      <c r="A178" s="222" t="s">
        <v>9932</v>
      </c>
      <c r="B178" s="223" t="s">
        <v>9933</v>
      </c>
      <c r="C178" s="222" t="s">
        <v>130</v>
      </c>
    </row>
    <row r="179" customHeight="1" spans="1:3">
      <c r="A179" s="220" t="s">
        <v>9934</v>
      </c>
      <c r="B179" s="221" t="s">
        <v>9935</v>
      </c>
      <c r="C179" s="220" t="s">
        <v>130</v>
      </c>
    </row>
    <row r="180" customHeight="1" spans="1:3">
      <c r="A180" s="222" t="s">
        <v>9936</v>
      </c>
      <c r="B180" s="223" t="s">
        <v>9935</v>
      </c>
      <c r="C180" s="222" t="s">
        <v>130</v>
      </c>
    </row>
    <row r="181" customHeight="1" spans="1:3">
      <c r="A181" s="220" t="s">
        <v>9937</v>
      </c>
      <c r="B181" s="221" t="s">
        <v>9935</v>
      </c>
      <c r="C181" s="220" t="s">
        <v>130</v>
      </c>
    </row>
    <row r="182" customHeight="1" spans="1:3">
      <c r="A182" s="222" t="s">
        <v>9938</v>
      </c>
      <c r="B182" s="223" t="s">
        <v>9935</v>
      </c>
      <c r="C182" s="222" t="s">
        <v>130</v>
      </c>
    </row>
    <row r="183" customHeight="1" spans="1:3">
      <c r="A183" s="220" t="s">
        <v>9939</v>
      </c>
      <c r="B183" s="221" t="s">
        <v>9935</v>
      </c>
      <c r="C183" s="220" t="s">
        <v>130</v>
      </c>
    </row>
    <row r="184" customHeight="1" spans="1:3">
      <c r="A184" s="222" t="s">
        <v>9940</v>
      </c>
      <c r="B184" s="223" t="s">
        <v>9941</v>
      </c>
      <c r="C184" s="222" t="s">
        <v>89</v>
      </c>
    </row>
    <row r="185" customHeight="1" spans="1:3">
      <c r="A185" s="220" t="s">
        <v>9942</v>
      </c>
      <c r="B185" s="221" t="s">
        <v>9943</v>
      </c>
      <c r="C185" s="220" t="s">
        <v>89</v>
      </c>
    </row>
    <row r="186" customHeight="1" spans="1:3">
      <c r="A186" s="222" t="s">
        <v>9944</v>
      </c>
      <c r="B186" s="223" t="s">
        <v>9945</v>
      </c>
      <c r="C186" s="222" t="s">
        <v>89</v>
      </c>
    </row>
    <row r="187" customHeight="1" spans="1:3">
      <c r="A187" s="220" t="s">
        <v>9946</v>
      </c>
      <c r="B187" s="221" t="s">
        <v>9947</v>
      </c>
      <c r="C187" s="220" t="s">
        <v>89</v>
      </c>
    </row>
    <row r="188" customHeight="1" spans="1:3">
      <c r="A188" s="222" t="s">
        <v>9948</v>
      </c>
      <c r="B188" s="223" t="s">
        <v>9949</v>
      </c>
      <c r="C188" s="222" t="s">
        <v>89</v>
      </c>
    </row>
    <row r="189" customHeight="1" spans="1:3">
      <c r="A189" s="220" t="s">
        <v>9950</v>
      </c>
      <c r="B189" s="221" t="s">
        <v>9951</v>
      </c>
      <c r="C189" s="220" t="s">
        <v>89</v>
      </c>
    </row>
    <row r="190" customHeight="1" spans="1:3">
      <c r="A190" s="222" t="s">
        <v>9952</v>
      </c>
      <c r="B190" s="223" t="s">
        <v>9953</v>
      </c>
      <c r="C190" s="222" t="s">
        <v>89</v>
      </c>
    </row>
    <row r="191" customHeight="1" spans="1:3">
      <c r="A191" s="220" t="s">
        <v>9954</v>
      </c>
      <c r="B191" s="221" t="s">
        <v>9955</v>
      </c>
      <c r="C191" s="220" t="s">
        <v>89</v>
      </c>
    </row>
    <row r="192" customHeight="1" spans="1:3">
      <c r="A192" s="222" t="s">
        <v>9956</v>
      </c>
      <c r="B192" s="223" t="s">
        <v>9957</v>
      </c>
      <c r="C192" s="222" t="s">
        <v>89</v>
      </c>
    </row>
    <row r="193" customHeight="1" spans="1:3">
      <c r="A193" s="220" t="s">
        <v>9958</v>
      </c>
      <c r="B193" s="221" t="s">
        <v>9959</v>
      </c>
      <c r="C193" s="220" t="s">
        <v>89</v>
      </c>
    </row>
    <row r="194" customHeight="1" spans="1:3">
      <c r="A194" s="222" t="s">
        <v>9960</v>
      </c>
      <c r="B194" s="223" t="s">
        <v>9961</v>
      </c>
      <c r="C194" s="222" t="s">
        <v>89</v>
      </c>
    </row>
    <row r="195" customHeight="1" spans="1:3">
      <c r="A195" s="220" t="s">
        <v>9962</v>
      </c>
      <c r="B195" s="221" t="s">
        <v>9963</v>
      </c>
      <c r="C195" s="220" t="s">
        <v>89</v>
      </c>
    </row>
    <row r="196" customHeight="1" spans="1:3">
      <c r="A196" s="222" t="s">
        <v>9964</v>
      </c>
      <c r="B196" s="223" t="s">
        <v>9965</v>
      </c>
      <c r="C196" s="222" t="s">
        <v>89</v>
      </c>
    </row>
    <row r="197" customHeight="1" spans="1:3">
      <c r="A197" s="220" t="s">
        <v>9966</v>
      </c>
      <c r="B197" s="221" t="s">
        <v>9967</v>
      </c>
      <c r="C197" s="220" t="s">
        <v>89</v>
      </c>
    </row>
    <row r="198" customHeight="1" spans="1:3">
      <c r="A198" s="222" t="s">
        <v>9968</v>
      </c>
      <c r="B198" s="223" t="s">
        <v>9969</v>
      </c>
      <c r="C198" s="222" t="s">
        <v>89</v>
      </c>
    </row>
    <row r="199" customHeight="1" spans="1:3">
      <c r="A199" s="220" t="s">
        <v>9970</v>
      </c>
      <c r="B199" s="221" t="s">
        <v>9971</v>
      </c>
      <c r="C199" s="220" t="s">
        <v>89</v>
      </c>
    </row>
    <row r="200" customHeight="1" spans="1:3">
      <c r="A200" s="222" t="s">
        <v>9972</v>
      </c>
      <c r="B200" s="223" t="s">
        <v>9973</v>
      </c>
      <c r="C200" s="222" t="s">
        <v>89</v>
      </c>
    </row>
    <row r="201" customHeight="1" spans="1:3">
      <c r="A201" s="220" t="s">
        <v>9974</v>
      </c>
      <c r="B201" s="221" t="s">
        <v>9975</v>
      </c>
      <c r="C201" s="220" t="s">
        <v>89</v>
      </c>
    </row>
    <row r="202" customHeight="1" spans="1:3">
      <c r="A202" s="222" t="s">
        <v>9976</v>
      </c>
      <c r="B202" s="223" t="s">
        <v>9977</v>
      </c>
      <c r="C202" s="222" t="s">
        <v>89</v>
      </c>
    </row>
    <row r="203" customHeight="1" spans="1:3">
      <c r="A203" s="220" t="s">
        <v>9978</v>
      </c>
      <c r="B203" s="221" t="s">
        <v>9979</v>
      </c>
      <c r="C203" s="220" t="s">
        <v>89</v>
      </c>
    </row>
    <row r="204" customHeight="1" spans="1:3">
      <c r="A204" s="222" t="s">
        <v>9980</v>
      </c>
      <c r="B204" s="223" t="s">
        <v>9981</v>
      </c>
      <c r="C204" s="222" t="s">
        <v>89</v>
      </c>
    </row>
    <row r="205" customHeight="1" spans="1:3">
      <c r="A205" s="220" t="s">
        <v>9982</v>
      </c>
      <c r="B205" s="221" t="s">
        <v>9983</v>
      </c>
      <c r="C205" s="220" t="s">
        <v>89</v>
      </c>
    </row>
    <row r="206" customHeight="1" spans="1:3">
      <c r="A206" s="222" t="s">
        <v>9984</v>
      </c>
      <c r="B206" s="223" t="s">
        <v>9985</v>
      </c>
      <c r="C206" s="222" t="s">
        <v>89</v>
      </c>
    </row>
    <row r="207" customHeight="1" spans="1:3">
      <c r="A207" s="220" t="s">
        <v>9986</v>
      </c>
      <c r="B207" s="221" t="s">
        <v>9987</v>
      </c>
      <c r="C207" s="220" t="s">
        <v>89</v>
      </c>
    </row>
    <row r="208" customHeight="1" spans="1:3">
      <c r="A208" s="222" t="s">
        <v>9988</v>
      </c>
      <c r="B208" s="223" t="s">
        <v>9989</v>
      </c>
      <c r="C208" s="222" t="s">
        <v>89</v>
      </c>
    </row>
    <row r="209" customHeight="1" spans="1:3">
      <c r="A209" s="220" t="s">
        <v>9990</v>
      </c>
      <c r="B209" s="221" t="s">
        <v>9991</v>
      </c>
      <c r="C209" s="220" t="s">
        <v>89</v>
      </c>
    </row>
    <row r="210" customHeight="1" spans="1:3">
      <c r="A210" s="222" t="s">
        <v>9992</v>
      </c>
      <c r="B210" s="223" t="s">
        <v>9993</v>
      </c>
      <c r="C210" s="222" t="s">
        <v>89</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S226"/>
  <sheetViews>
    <sheetView workbookViewId="0">
      <selection activeCell="E4" sqref="E4:E5"/>
    </sheetView>
  </sheetViews>
  <sheetFormatPr defaultColWidth="9" defaultRowHeight="16" customHeight="1"/>
  <cols>
    <col min="1" max="18" width="5.33333333333333" style="1" customWidth="1"/>
    <col min="19" max="21" width="8.91666666666667" style="1" customWidth="1"/>
    <col min="22" max="16384" width="8.91666666666667" customWidth="1"/>
  </cols>
  <sheetData>
    <row r="1" customHeight="1" spans="2:45">
      <c r="I1" s="2"/>
      <c r="J1" s="2" t="s">
        <v>9994</v>
      </c>
      <c r="K1" s="2" t="s">
        <v>9995</v>
      </c>
      <c r="L1" s="2" t="s">
        <v>9996</v>
      </c>
      <c r="M1" s="2" t="s">
        <v>264</v>
      </c>
      <c r="N1" s="2" t="s">
        <v>9997</v>
      </c>
      <c r="O1" s="2" t="s">
        <v>9998</v>
      </c>
      <c r="P1" s="2" t="s">
        <v>9999</v>
      </c>
      <c r="Q1" s="2" t="s">
        <v>10000</v>
      </c>
    </row>
    <row r="2" customHeight="1" spans="2:45">
      <c r="B2" s="3"/>
      <c r="C2" s="4" t="s">
        <v>10001</v>
      </c>
      <c r="D2" s="4" t="s">
        <v>10002</v>
      </c>
      <c r="E2" s="4" t="s">
        <v>10003</v>
      </c>
      <c r="F2" s="4" t="s">
        <v>10004</v>
      </c>
      <c r="G2" s="4" t="s">
        <v>10005</v>
      </c>
      <c r="H2" s="4" t="s">
        <v>10006</v>
      </c>
      <c r="I2" s="4" t="s">
        <v>10007</v>
      </c>
      <c r="J2" s="4" t="s">
        <v>10007</v>
      </c>
      <c r="K2" s="4" t="s">
        <v>10006</v>
      </c>
      <c r="L2" s="4" t="s">
        <v>10005</v>
      </c>
      <c r="M2" s="4" t="s">
        <v>10004</v>
      </c>
      <c r="N2" s="4" t="s">
        <v>10003</v>
      </c>
      <c r="O2" s="4" t="s">
        <v>10002</v>
      </c>
      <c r="P2" s="4" t="s">
        <v>10001</v>
      </c>
      <c r="Q2" s="5"/>
      <c r="R2" s="2"/>
      <c r="T2" s="6" t="s">
        <v>10008</v>
      </c>
      <c r="U2" s="6" t="s">
        <v>285</v>
      </c>
      <c r="W2" s="7"/>
      <c r="X2" s="8"/>
      <c r="Y2" s="9"/>
      <c r="AA2" t="s">
        <v>10009</v>
      </c>
      <c r="AB2" s="10" t="s">
        <v>262</v>
      </c>
      <c r="AC2" s="10" t="s">
        <v>263</v>
      </c>
      <c r="AD2" s="10" t="s">
        <v>264</v>
      </c>
      <c r="AE2" s="10" t="s">
        <v>265</v>
      </c>
      <c r="AF2" s="10" t="s">
        <v>266</v>
      </c>
      <c r="AG2" s="10" t="s">
        <v>267</v>
      </c>
      <c r="AH2" s="10" t="s">
        <v>268</v>
      </c>
      <c r="AI2" s="10" t="s">
        <v>269</v>
      </c>
      <c r="AJ2" s="10" t="s">
        <v>270</v>
      </c>
      <c r="AK2" s="10" t="s">
        <v>276</v>
      </c>
      <c r="AL2" s="10" t="s">
        <v>277</v>
      </c>
      <c r="AM2" s="10" t="s">
        <v>278</v>
      </c>
      <c r="AN2" s="10" t="s">
        <v>279</v>
      </c>
      <c r="AO2" s="10" t="s">
        <v>280</v>
      </c>
      <c r="AP2" s="10" t="s">
        <v>281</v>
      </c>
      <c r="AQ2" s="10" t="s">
        <v>282</v>
      </c>
      <c r="AR2" s="10" t="s">
        <v>283</v>
      </c>
      <c r="AS2" s="10" t="s">
        <v>284</v>
      </c>
    </row>
    <row r="3" customHeight="1" spans="2:45">
      <c r="B3" s="3"/>
      <c r="Q3" s="5"/>
      <c r="R3" s="2"/>
      <c r="T3" s="11" t="s">
        <v>84</v>
      </c>
      <c r="U3" s="11">
        <v>1</v>
      </c>
      <c r="W3" s="12"/>
      <c r="X3" s="13"/>
      <c r="Y3" s="14"/>
      <c r="AA3" s="10" t="s">
        <v>262</v>
      </c>
      <c r="AB3" s="15">
        <v>1</v>
      </c>
      <c r="AC3" s="15">
        <v>1</v>
      </c>
      <c r="AD3" s="15">
        <v>1</v>
      </c>
      <c r="AE3" s="15">
        <v>1</v>
      </c>
      <c r="AF3" s="15">
        <v>1</v>
      </c>
      <c r="AG3" s="15">
        <v>0.5</v>
      </c>
      <c r="AH3" s="15">
        <v>1</v>
      </c>
      <c r="AI3" s="15">
        <v>0</v>
      </c>
      <c r="AJ3" s="15">
        <v>0.5</v>
      </c>
      <c r="AK3" s="15">
        <v>1</v>
      </c>
      <c r="AL3" s="15">
        <v>1</v>
      </c>
      <c r="AM3" s="15">
        <v>1</v>
      </c>
      <c r="AN3" s="15">
        <v>1</v>
      </c>
      <c r="AO3" s="15">
        <v>1</v>
      </c>
      <c r="AP3" s="15">
        <v>1</v>
      </c>
      <c r="AQ3" s="15">
        <v>1</v>
      </c>
      <c r="AR3" s="15">
        <v>1</v>
      </c>
      <c r="AS3" s="15">
        <v>1</v>
      </c>
    </row>
    <row r="4" customHeight="1" spans="2:45">
      <c r="B4" s="5" t="s">
        <v>10010</v>
      </c>
      <c r="C4" s="16"/>
      <c r="D4" s="16"/>
      <c r="E4" s="16"/>
      <c r="F4" s="16"/>
      <c r="G4" s="16"/>
      <c r="H4" s="16"/>
      <c r="I4" s="17"/>
      <c r="J4" s="16"/>
      <c r="K4" s="16"/>
      <c r="L4" s="16"/>
      <c r="M4" s="16"/>
      <c r="N4" s="16"/>
      <c r="O4" s="16"/>
      <c r="P4" s="16"/>
      <c r="Q4" s="18" t="s">
        <v>254</v>
      </c>
      <c r="R4" s="2"/>
      <c r="T4" s="19" t="s">
        <v>93</v>
      </c>
      <c r="U4" s="19">
        <v>1.5</v>
      </c>
      <c r="W4" s="20"/>
      <c r="X4" s="21" t="s">
        <v>84</v>
      </c>
      <c r="Y4" s="22"/>
      <c r="AA4" s="10" t="s">
        <v>263</v>
      </c>
      <c r="AB4" s="15">
        <v>2</v>
      </c>
      <c r="AC4" s="15">
        <v>1</v>
      </c>
      <c r="AD4" s="15">
        <v>0.5</v>
      </c>
      <c r="AE4" s="15">
        <v>0.5</v>
      </c>
      <c r="AF4" s="15">
        <v>1</v>
      </c>
      <c r="AG4" s="15">
        <v>2</v>
      </c>
      <c r="AH4" s="15">
        <v>0.5</v>
      </c>
      <c r="AI4" s="15">
        <v>0</v>
      </c>
      <c r="AJ4" s="15">
        <v>2</v>
      </c>
      <c r="AK4" s="15">
        <v>1</v>
      </c>
      <c r="AL4" s="15">
        <v>1</v>
      </c>
      <c r="AM4" s="15">
        <v>1</v>
      </c>
      <c r="AN4" s="15">
        <v>1</v>
      </c>
      <c r="AO4" s="15">
        <v>0.5</v>
      </c>
      <c r="AP4" s="15">
        <v>2</v>
      </c>
      <c r="AQ4" s="15">
        <v>1</v>
      </c>
      <c r="AR4" s="15">
        <v>2</v>
      </c>
      <c r="AS4" s="15">
        <v>0.5</v>
      </c>
    </row>
    <row r="5" customHeight="1" spans="2:45">
      <c r="C5" s="23"/>
      <c r="D5" s="23"/>
      <c r="E5" s="23"/>
      <c r="F5" s="23"/>
      <c r="G5" s="23"/>
      <c r="H5" s="23"/>
      <c r="I5" s="24"/>
      <c r="J5" s="23"/>
      <c r="K5" s="23"/>
      <c r="L5" s="23"/>
      <c r="M5" s="23"/>
      <c r="N5" s="23"/>
      <c r="O5" s="23"/>
      <c r="P5" s="23"/>
      <c r="R5" s="2"/>
      <c r="T5" s="11" t="s">
        <v>103</v>
      </c>
      <c r="U5" s="11">
        <v>2</v>
      </c>
      <c r="W5" s="25"/>
      <c r="X5" s="26"/>
      <c r="Y5" s="27"/>
      <c r="AA5" s="10" t="s">
        <v>264</v>
      </c>
      <c r="AB5" s="15">
        <v>1</v>
      </c>
      <c r="AC5" s="15">
        <v>2</v>
      </c>
      <c r="AD5" s="15">
        <v>1</v>
      </c>
      <c r="AE5" s="15">
        <v>1</v>
      </c>
      <c r="AF5" s="15">
        <v>1</v>
      </c>
      <c r="AG5" s="15">
        <v>0.5</v>
      </c>
      <c r="AH5" s="15">
        <v>2</v>
      </c>
      <c r="AI5" s="15">
        <v>1</v>
      </c>
      <c r="AJ5" s="15">
        <v>0.5</v>
      </c>
      <c r="AK5" s="15">
        <v>1</v>
      </c>
      <c r="AL5" s="15">
        <v>1</v>
      </c>
      <c r="AM5" s="15">
        <v>2</v>
      </c>
      <c r="AN5" s="15">
        <v>0.5</v>
      </c>
      <c r="AO5" s="15">
        <v>1</v>
      </c>
      <c r="AP5" s="15">
        <v>1</v>
      </c>
      <c r="AQ5" s="15">
        <v>1</v>
      </c>
      <c r="AR5" s="15">
        <v>1</v>
      </c>
      <c r="AS5" s="15">
        <v>1</v>
      </c>
    </row>
    <row r="6" customHeight="1" spans="2:45">
      <c r="B6" s="5" t="s">
        <v>10011</v>
      </c>
      <c r="C6" s="16"/>
      <c r="D6" s="16"/>
      <c r="E6" s="16"/>
      <c r="F6" s="16"/>
      <c r="G6" s="16"/>
      <c r="H6" s="28"/>
      <c r="I6" s="29"/>
      <c r="J6" s="30"/>
      <c r="K6" s="17"/>
      <c r="L6" s="16"/>
      <c r="M6" s="16"/>
      <c r="N6" s="16"/>
      <c r="O6" s="16"/>
      <c r="P6" s="16"/>
      <c r="Q6" s="18" t="s">
        <v>10012</v>
      </c>
      <c r="R6" s="2"/>
      <c r="T6" s="19" t="s">
        <v>10013</v>
      </c>
      <c r="U6" s="19">
        <v>225</v>
      </c>
      <c r="W6" s="31"/>
      <c r="X6" s="32"/>
      <c r="Y6" s="33"/>
      <c r="AA6" s="10" t="s">
        <v>265</v>
      </c>
      <c r="AB6" s="15">
        <v>1</v>
      </c>
      <c r="AC6" s="15">
        <v>1</v>
      </c>
      <c r="AD6" s="15">
        <v>1</v>
      </c>
      <c r="AE6" s="15">
        <v>0.5</v>
      </c>
      <c r="AF6" s="15">
        <v>0.5</v>
      </c>
      <c r="AG6" s="15">
        <v>0.5</v>
      </c>
      <c r="AH6" s="15">
        <v>1</v>
      </c>
      <c r="AI6" s="15">
        <v>0.5</v>
      </c>
      <c r="AJ6" s="15">
        <v>0</v>
      </c>
      <c r="AK6" s="15">
        <v>1</v>
      </c>
      <c r="AL6" s="15">
        <v>1</v>
      </c>
      <c r="AM6" s="15">
        <v>2</v>
      </c>
      <c r="AN6" s="15">
        <v>1</v>
      </c>
      <c r="AO6" s="15">
        <v>1</v>
      </c>
      <c r="AP6" s="15">
        <v>1</v>
      </c>
      <c r="AQ6" s="15">
        <v>1</v>
      </c>
      <c r="AR6" s="15">
        <v>1</v>
      </c>
      <c r="AS6" s="15">
        <v>2</v>
      </c>
    </row>
    <row r="7" customHeight="1" spans="2:45">
      <c r="C7" s="23"/>
      <c r="D7" s="23"/>
      <c r="E7" s="23"/>
      <c r="F7" s="23"/>
      <c r="G7" s="23"/>
      <c r="H7" s="34"/>
      <c r="I7" s="35"/>
      <c r="J7" s="36"/>
      <c r="K7" s="24"/>
      <c r="L7" s="23"/>
      <c r="M7" s="23"/>
      <c r="N7" s="23"/>
      <c r="O7" s="23"/>
      <c r="P7" s="23"/>
      <c r="R7" s="2"/>
      <c r="T7" s="11" t="s">
        <v>10014</v>
      </c>
      <c r="U7" s="11">
        <v>1.5</v>
      </c>
      <c r="AA7" s="10" t="s">
        <v>266</v>
      </c>
      <c r="AB7" s="15">
        <v>1</v>
      </c>
      <c r="AC7" s="15">
        <v>1</v>
      </c>
      <c r="AD7" s="15">
        <v>0</v>
      </c>
      <c r="AE7" s="15">
        <v>2</v>
      </c>
      <c r="AF7" s="15">
        <v>1</v>
      </c>
      <c r="AG7" s="15">
        <v>2</v>
      </c>
      <c r="AH7" s="15">
        <v>0.5</v>
      </c>
      <c r="AI7" s="15">
        <v>1</v>
      </c>
      <c r="AJ7" s="15">
        <v>2</v>
      </c>
      <c r="AK7" s="15">
        <v>2</v>
      </c>
      <c r="AL7" s="15">
        <v>1</v>
      </c>
      <c r="AM7" s="15">
        <v>0.5</v>
      </c>
      <c r="AN7" s="15">
        <v>2</v>
      </c>
      <c r="AO7" s="15">
        <v>1</v>
      </c>
      <c r="AP7" s="15">
        <v>1</v>
      </c>
      <c r="AQ7" s="15">
        <v>1</v>
      </c>
      <c r="AR7" s="15">
        <v>1</v>
      </c>
      <c r="AS7" s="15">
        <v>1</v>
      </c>
    </row>
    <row r="8" customHeight="1" spans="2:45">
      <c r="B8" s="5" t="s">
        <v>201</v>
      </c>
      <c r="C8" s="16"/>
      <c r="D8" s="16"/>
      <c r="E8" s="16"/>
      <c r="F8" s="16"/>
      <c r="G8" s="37"/>
      <c r="H8" s="38"/>
      <c r="I8" s="39"/>
      <c r="J8" s="40"/>
      <c r="K8" s="41"/>
      <c r="L8" s="40"/>
      <c r="M8" s="16"/>
      <c r="N8" s="16"/>
      <c r="O8" s="16"/>
      <c r="P8" s="16"/>
      <c r="Q8" s="18" t="s">
        <v>10015</v>
      </c>
      <c r="R8" s="2"/>
      <c r="T8" s="19" t="s">
        <v>10016</v>
      </c>
      <c r="U8" s="19">
        <v>1</v>
      </c>
      <c r="W8" s="7"/>
      <c r="X8" s="42"/>
      <c r="Y8" s="9"/>
      <c r="AA8" s="10" t="s">
        <v>267</v>
      </c>
      <c r="AB8" s="15">
        <v>1</v>
      </c>
      <c r="AC8" s="15">
        <v>0.5</v>
      </c>
      <c r="AD8" s="15">
        <v>2</v>
      </c>
      <c r="AE8" s="15">
        <v>1</v>
      </c>
      <c r="AF8" s="15">
        <v>0.5</v>
      </c>
      <c r="AG8" s="15">
        <v>1</v>
      </c>
      <c r="AH8" s="15">
        <v>2</v>
      </c>
      <c r="AI8" s="15">
        <v>1</v>
      </c>
      <c r="AJ8" s="15">
        <v>0.5</v>
      </c>
      <c r="AK8" s="15">
        <v>2</v>
      </c>
      <c r="AL8" s="15">
        <v>1</v>
      </c>
      <c r="AM8" s="15">
        <v>1</v>
      </c>
      <c r="AN8" s="15">
        <v>1</v>
      </c>
      <c r="AO8" s="15">
        <v>1</v>
      </c>
      <c r="AP8" s="15">
        <v>2</v>
      </c>
      <c r="AQ8" s="15">
        <v>1</v>
      </c>
      <c r="AR8" s="15">
        <v>1</v>
      </c>
      <c r="AS8" s="15">
        <v>1</v>
      </c>
    </row>
    <row r="9" customHeight="1" spans="2:45">
      <c r="C9" s="23"/>
      <c r="D9" s="23"/>
      <c r="E9" s="23"/>
      <c r="F9" s="23"/>
      <c r="G9" s="43"/>
      <c r="H9" s="44"/>
      <c r="I9" s="45"/>
      <c r="J9" s="46"/>
      <c r="K9" s="47"/>
      <c r="L9" s="46"/>
      <c r="M9" s="23"/>
      <c r="N9" s="23"/>
      <c r="O9" s="23"/>
      <c r="P9" s="23"/>
      <c r="R9" s="2"/>
      <c r="T9" s="11" t="s">
        <v>10017</v>
      </c>
      <c r="U9" s="11">
        <v>2</v>
      </c>
      <c r="W9" s="48"/>
      <c r="X9" s="49"/>
      <c r="Y9" s="50"/>
      <c r="AA9" s="10" t="s">
        <v>268</v>
      </c>
      <c r="AB9" s="15">
        <v>1</v>
      </c>
      <c r="AC9" s="15">
        <v>0.5</v>
      </c>
      <c r="AD9" s="15">
        <v>0.5</v>
      </c>
      <c r="AE9" s="15">
        <v>0.5</v>
      </c>
      <c r="AF9" s="15">
        <v>1</v>
      </c>
      <c r="AG9" s="15">
        <v>1</v>
      </c>
      <c r="AH9" s="15">
        <v>1</v>
      </c>
      <c r="AI9" s="15">
        <v>0.5</v>
      </c>
      <c r="AJ9" s="15">
        <v>0.5</v>
      </c>
      <c r="AK9" s="15">
        <v>0.5</v>
      </c>
      <c r="AL9" s="15">
        <v>1</v>
      </c>
      <c r="AM9" s="15">
        <v>2</v>
      </c>
      <c r="AN9" s="15">
        <v>1</v>
      </c>
      <c r="AO9" s="15">
        <v>2</v>
      </c>
      <c r="AP9" s="15">
        <v>1</v>
      </c>
      <c r="AQ9" s="15">
        <v>1</v>
      </c>
      <c r="AR9" s="15">
        <v>2</v>
      </c>
      <c r="AS9" s="15">
        <v>0.5</v>
      </c>
    </row>
    <row r="10" customHeight="1" spans="2:45">
      <c r="B10" s="5" t="s">
        <v>10018</v>
      </c>
      <c r="C10" s="16"/>
      <c r="D10" s="16"/>
      <c r="E10" s="16"/>
      <c r="F10" s="16"/>
      <c r="G10" s="37"/>
      <c r="H10" s="51"/>
      <c r="I10" s="39"/>
      <c r="J10" s="40"/>
      <c r="K10" s="52"/>
      <c r="L10" s="40"/>
      <c r="M10" s="16"/>
      <c r="N10" s="16"/>
      <c r="O10" s="16"/>
      <c r="P10" s="16"/>
      <c r="Q10" s="18" t="s">
        <v>10019</v>
      </c>
      <c r="R10" s="2"/>
      <c r="T10" s="19" t="s">
        <v>10020</v>
      </c>
      <c r="U10" s="19">
        <v>4</v>
      </c>
      <c r="W10" s="20"/>
      <c r="X10" s="21" t="s">
        <v>93</v>
      </c>
      <c r="Y10" s="22"/>
      <c r="AA10" s="10" t="s">
        <v>269</v>
      </c>
      <c r="AB10" s="15">
        <v>0</v>
      </c>
      <c r="AC10" s="15">
        <v>1</v>
      </c>
      <c r="AD10" s="15">
        <v>1</v>
      </c>
      <c r="AE10" s="15">
        <v>1</v>
      </c>
      <c r="AF10" s="15">
        <v>1</v>
      </c>
      <c r="AG10" s="15">
        <v>1</v>
      </c>
      <c r="AH10" s="15">
        <v>1</v>
      </c>
      <c r="AI10" s="15">
        <v>2</v>
      </c>
      <c r="AJ10" s="15">
        <v>1</v>
      </c>
      <c r="AK10" s="15">
        <v>1</v>
      </c>
      <c r="AL10" s="15">
        <v>1</v>
      </c>
      <c r="AM10" s="15">
        <v>1</v>
      </c>
      <c r="AN10" s="15">
        <v>1</v>
      </c>
      <c r="AO10" s="15">
        <v>2</v>
      </c>
      <c r="AP10" s="15">
        <v>1</v>
      </c>
      <c r="AQ10" s="15">
        <v>1</v>
      </c>
      <c r="AR10" s="15">
        <v>0.5</v>
      </c>
      <c r="AS10" s="15">
        <v>1</v>
      </c>
    </row>
    <row r="11" customHeight="1" spans="2:45">
      <c r="C11" s="23"/>
      <c r="D11" s="23"/>
      <c r="E11" s="23"/>
      <c r="F11" s="23"/>
      <c r="G11" s="43"/>
      <c r="H11" s="44"/>
      <c r="I11" s="45"/>
      <c r="J11" s="46"/>
      <c r="K11" s="47"/>
      <c r="L11" s="46"/>
      <c r="M11" s="23"/>
      <c r="N11" s="23"/>
      <c r="O11" s="23"/>
      <c r="P11" s="23"/>
      <c r="R11" s="2"/>
      <c r="T11" s="11" t="s">
        <v>10021</v>
      </c>
      <c r="U11" s="11">
        <v>8</v>
      </c>
      <c r="W11" s="25"/>
      <c r="X11" s="26"/>
      <c r="Y11" s="27"/>
      <c r="AA11" s="10" t="s">
        <v>270</v>
      </c>
      <c r="AB11" s="15">
        <v>1</v>
      </c>
      <c r="AC11" s="15">
        <v>1</v>
      </c>
      <c r="AD11" s="15">
        <v>1</v>
      </c>
      <c r="AE11" s="15">
        <v>1</v>
      </c>
      <c r="AF11" s="15">
        <v>1</v>
      </c>
      <c r="AG11" s="15">
        <v>2</v>
      </c>
      <c r="AH11" s="15">
        <v>1</v>
      </c>
      <c r="AI11" s="15">
        <v>1</v>
      </c>
      <c r="AJ11" s="15">
        <v>0.5</v>
      </c>
      <c r="AK11" s="15">
        <v>0.5</v>
      </c>
      <c r="AL11" s="15">
        <v>0.5</v>
      </c>
      <c r="AM11" s="15">
        <v>1</v>
      </c>
      <c r="AN11" s="15">
        <v>0.5</v>
      </c>
      <c r="AO11" s="15">
        <v>1</v>
      </c>
      <c r="AP11" s="15">
        <v>2</v>
      </c>
      <c r="AQ11" s="15">
        <v>1</v>
      </c>
      <c r="AR11" s="15">
        <v>1</v>
      </c>
      <c r="AS11" s="15">
        <v>2</v>
      </c>
    </row>
    <row r="12" customHeight="1" spans="2:45">
      <c r="B12" s="5" t="s">
        <v>10022</v>
      </c>
      <c r="C12" s="16"/>
      <c r="D12" s="16"/>
      <c r="E12" s="16"/>
      <c r="F12" s="16"/>
      <c r="G12" s="37"/>
      <c r="H12" s="53"/>
      <c r="I12" s="39"/>
      <c r="J12" s="40"/>
      <c r="K12" s="54"/>
      <c r="L12" s="40"/>
      <c r="M12" s="16"/>
      <c r="N12" s="16"/>
      <c r="O12" s="16"/>
      <c r="P12" s="16"/>
      <c r="Q12" s="18" t="s">
        <v>10023</v>
      </c>
      <c r="R12" s="2"/>
      <c r="T12" s="19" t="s">
        <v>10024</v>
      </c>
      <c r="U12" s="19">
        <v>1</v>
      </c>
      <c r="W12" s="31"/>
      <c r="X12" s="32"/>
      <c r="Y12" s="33"/>
      <c r="AA12" s="10" t="s">
        <v>276</v>
      </c>
      <c r="AB12" s="15">
        <v>1</v>
      </c>
      <c r="AC12" s="15">
        <v>1</v>
      </c>
      <c r="AD12" s="15">
        <v>1</v>
      </c>
      <c r="AE12" s="15">
        <v>1</v>
      </c>
      <c r="AF12" s="15">
        <v>1</v>
      </c>
      <c r="AG12" s="15">
        <v>0.5</v>
      </c>
      <c r="AH12" s="15">
        <v>2</v>
      </c>
      <c r="AI12" s="15">
        <v>1</v>
      </c>
      <c r="AJ12" s="15">
        <v>2</v>
      </c>
      <c r="AK12" s="15">
        <v>0.5</v>
      </c>
      <c r="AL12" s="15">
        <v>0.5</v>
      </c>
      <c r="AM12" s="15">
        <v>2</v>
      </c>
      <c r="AN12" s="15">
        <v>1</v>
      </c>
      <c r="AO12" s="15">
        <v>1</v>
      </c>
      <c r="AP12" s="15">
        <v>2</v>
      </c>
      <c r="AQ12" s="15">
        <v>0.5</v>
      </c>
      <c r="AR12" s="15">
        <v>1</v>
      </c>
      <c r="AS12" s="15">
        <v>1</v>
      </c>
    </row>
    <row r="13" customHeight="1" spans="2:45">
      <c r="C13" s="23"/>
      <c r="D13" s="23"/>
      <c r="E13" s="23"/>
      <c r="F13" s="23"/>
      <c r="G13" s="43"/>
      <c r="H13" s="55"/>
      <c r="I13" s="45"/>
      <c r="J13" s="46"/>
      <c r="K13" s="56"/>
      <c r="L13" s="46"/>
      <c r="M13" s="23"/>
      <c r="N13" s="23"/>
      <c r="O13" s="23"/>
      <c r="P13" s="23"/>
      <c r="R13" s="2"/>
      <c r="T13" s="11" t="s">
        <v>10025</v>
      </c>
      <c r="U13" s="11">
        <v>4</v>
      </c>
      <c r="AA13" s="10" t="s">
        <v>277</v>
      </c>
      <c r="AB13" s="15">
        <v>1</v>
      </c>
      <c r="AC13" s="15">
        <v>1</v>
      </c>
      <c r="AD13" s="15">
        <v>1</v>
      </c>
      <c r="AE13" s="15">
        <v>1</v>
      </c>
      <c r="AF13" s="15">
        <v>2</v>
      </c>
      <c r="AG13" s="15">
        <v>2</v>
      </c>
      <c r="AH13" s="15">
        <v>1</v>
      </c>
      <c r="AI13" s="15">
        <v>1</v>
      </c>
      <c r="AJ13" s="15">
        <v>1</v>
      </c>
      <c r="AK13" s="15">
        <v>2</v>
      </c>
      <c r="AL13" s="15">
        <v>0.5</v>
      </c>
      <c r="AM13" s="15">
        <v>0.5</v>
      </c>
      <c r="AN13" s="15">
        <v>1</v>
      </c>
      <c r="AO13" s="15">
        <v>1</v>
      </c>
      <c r="AP13" s="15">
        <v>1</v>
      </c>
      <c r="AQ13" s="15">
        <v>0.5</v>
      </c>
      <c r="AR13" s="15">
        <v>1</v>
      </c>
      <c r="AS13" s="15">
        <v>1</v>
      </c>
    </row>
    <row r="14" customHeight="1" spans="2:45">
      <c r="B14" s="5" t="s">
        <v>10026</v>
      </c>
      <c r="C14" s="16"/>
      <c r="D14" s="16"/>
      <c r="E14" s="16"/>
      <c r="F14" s="16"/>
      <c r="G14" s="16"/>
      <c r="H14" s="57"/>
      <c r="I14" s="58"/>
      <c r="J14" s="59"/>
      <c r="K14" s="60"/>
      <c r="L14" s="16"/>
      <c r="M14" s="16"/>
      <c r="N14" s="16"/>
      <c r="O14" s="16"/>
      <c r="P14" s="16"/>
      <c r="Q14" s="18" t="s">
        <v>10027</v>
      </c>
      <c r="R14" s="2"/>
      <c r="T14" s="19" t="s">
        <v>10028</v>
      </c>
      <c r="U14" s="19">
        <v>1</v>
      </c>
      <c r="W14" s="61"/>
      <c r="X14" s="62"/>
      <c r="Y14" s="63"/>
      <c r="AA14" s="10" t="s">
        <v>278</v>
      </c>
      <c r="AB14" s="15">
        <v>1</v>
      </c>
      <c r="AC14" s="15">
        <v>1</v>
      </c>
      <c r="AD14" s="15">
        <v>0.5</v>
      </c>
      <c r="AE14" s="15">
        <v>0.5</v>
      </c>
      <c r="AF14" s="15">
        <v>2</v>
      </c>
      <c r="AG14" s="15">
        <v>2</v>
      </c>
      <c r="AH14" s="15">
        <v>0.5</v>
      </c>
      <c r="AI14" s="15">
        <v>1</v>
      </c>
      <c r="AJ14" s="15">
        <v>0.5</v>
      </c>
      <c r="AK14" s="15">
        <v>0.5</v>
      </c>
      <c r="AL14" s="15">
        <v>2</v>
      </c>
      <c r="AM14" s="15">
        <v>0.5</v>
      </c>
      <c r="AN14" s="15">
        <v>1</v>
      </c>
      <c r="AO14" s="15">
        <v>1</v>
      </c>
      <c r="AP14" s="15">
        <v>1</v>
      </c>
      <c r="AQ14" s="15">
        <v>0.5</v>
      </c>
      <c r="AR14" s="15">
        <v>1</v>
      </c>
      <c r="AS14" s="15">
        <v>1</v>
      </c>
    </row>
    <row r="15" customHeight="1" spans="2:45">
      <c r="C15" s="23"/>
      <c r="D15" s="23"/>
      <c r="E15" s="23"/>
      <c r="F15" s="23"/>
      <c r="G15" s="23"/>
      <c r="H15" s="43"/>
      <c r="I15" s="64"/>
      <c r="J15" s="65"/>
      <c r="K15" s="23"/>
      <c r="L15" s="23"/>
      <c r="M15" s="23"/>
      <c r="N15" s="23"/>
      <c r="O15" s="23"/>
      <c r="P15" s="23"/>
      <c r="R15" s="2"/>
      <c r="T15" s="11" t="s">
        <v>10029</v>
      </c>
      <c r="U15" s="11">
        <v>4</v>
      </c>
      <c r="W15" s="66"/>
      <c r="X15" s="67"/>
      <c r="Y15" s="68"/>
      <c r="AA15" s="10" t="s">
        <v>279</v>
      </c>
      <c r="AB15" s="15">
        <v>1</v>
      </c>
      <c r="AC15" s="15">
        <v>1</v>
      </c>
      <c r="AD15" s="15">
        <v>2</v>
      </c>
      <c r="AE15" s="15">
        <v>1</v>
      </c>
      <c r="AF15" s="15">
        <v>0</v>
      </c>
      <c r="AG15" s="15">
        <v>1</v>
      </c>
      <c r="AH15" s="15">
        <v>1</v>
      </c>
      <c r="AI15" s="15">
        <v>1</v>
      </c>
      <c r="AJ15" s="15">
        <v>1</v>
      </c>
      <c r="AK15" s="15">
        <v>1</v>
      </c>
      <c r="AL15" s="15">
        <v>2</v>
      </c>
      <c r="AM15" s="15">
        <v>0.5</v>
      </c>
      <c r="AN15" s="15">
        <v>0.5</v>
      </c>
      <c r="AO15" s="15">
        <v>1</v>
      </c>
      <c r="AP15" s="15">
        <v>1</v>
      </c>
      <c r="AQ15" s="15">
        <v>0.5</v>
      </c>
      <c r="AR15" s="15">
        <v>1</v>
      </c>
      <c r="AS15" s="15">
        <v>1</v>
      </c>
    </row>
    <row r="16" customHeight="1" spans="2:45">
      <c r="B16" s="5" t="s">
        <v>10030</v>
      </c>
      <c r="C16" s="16"/>
      <c r="D16" s="16"/>
      <c r="E16" s="16"/>
      <c r="F16" s="16"/>
      <c r="G16" s="16"/>
      <c r="H16" s="16"/>
      <c r="I16" s="60"/>
      <c r="J16" s="16"/>
      <c r="K16" s="16"/>
      <c r="L16" s="16"/>
      <c r="M16" s="16"/>
      <c r="N16" s="16"/>
      <c r="O16" s="16"/>
      <c r="P16" s="16"/>
      <c r="Q16" s="18" t="s">
        <v>10031</v>
      </c>
      <c r="R16" s="2"/>
      <c r="T16" s="19" t="s">
        <v>10032</v>
      </c>
      <c r="U16" s="19">
        <v>1</v>
      </c>
      <c r="W16" s="20"/>
      <c r="X16" s="21" t="s">
        <v>103</v>
      </c>
      <c r="Y16" s="22"/>
      <c r="AA16" s="10" t="s">
        <v>280</v>
      </c>
      <c r="AB16" s="15">
        <v>1</v>
      </c>
      <c r="AC16" s="15">
        <v>2</v>
      </c>
      <c r="AD16" s="15">
        <v>1</v>
      </c>
      <c r="AE16" s="15">
        <v>2</v>
      </c>
      <c r="AF16" s="15">
        <v>1</v>
      </c>
      <c r="AG16" s="15">
        <v>1</v>
      </c>
      <c r="AH16" s="15">
        <v>1</v>
      </c>
      <c r="AI16" s="15">
        <v>1</v>
      </c>
      <c r="AJ16" s="15">
        <v>0.5</v>
      </c>
      <c r="AK16" s="15">
        <v>1</v>
      </c>
      <c r="AL16" s="15">
        <v>1</v>
      </c>
      <c r="AM16" s="15">
        <v>1</v>
      </c>
      <c r="AN16" s="15">
        <v>1</v>
      </c>
      <c r="AO16" s="15">
        <v>0.5</v>
      </c>
      <c r="AP16" s="15">
        <v>1</v>
      </c>
      <c r="AQ16" s="15">
        <v>1</v>
      </c>
      <c r="AR16" s="15">
        <v>0</v>
      </c>
      <c r="AS16" s="15">
        <v>1</v>
      </c>
    </row>
    <row r="17" customHeight="1" spans="3:45">
      <c r="C17" s="23"/>
      <c r="D17" s="23"/>
      <c r="E17" s="23"/>
      <c r="F17" s="23"/>
      <c r="G17" s="23"/>
      <c r="H17" s="23"/>
      <c r="I17" s="23"/>
      <c r="J17" s="23"/>
      <c r="K17" s="23"/>
      <c r="L17" s="23"/>
      <c r="M17" s="23"/>
      <c r="N17" s="23"/>
      <c r="O17" s="23"/>
      <c r="P17" s="23"/>
      <c r="R17" s="2"/>
      <c r="T17" s="11" t="s">
        <v>10033</v>
      </c>
      <c r="U17" s="11">
        <v>1</v>
      </c>
      <c r="W17" s="25"/>
      <c r="X17" s="26"/>
      <c r="Y17" s="27"/>
      <c r="AA17" s="10" t="s">
        <v>281</v>
      </c>
      <c r="AB17" s="15">
        <v>1</v>
      </c>
      <c r="AC17" s="15">
        <v>1</v>
      </c>
      <c r="AD17" s="15">
        <v>2</v>
      </c>
      <c r="AE17" s="15">
        <v>1</v>
      </c>
      <c r="AF17" s="15">
        <v>2</v>
      </c>
      <c r="AG17" s="15">
        <v>1</v>
      </c>
      <c r="AH17" s="15">
        <v>1</v>
      </c>
      <c r="AI17" s="15">
        <v>1</v>
      </c>
      <c r="AJ17" s="15">
        <v>0.5</v>
      </c>
      <c r="AK17" s="15">
        <v>0.5</v>
      </c>
      <c r="AL17" s="15">
        <v>0.5</v>
      </c>
      <c r="AM17" s="15">
        <v>2</v>
      </c>
      <c r="AN17" s="15">
        <v>1</v>
      </c>
      <c r="AO17" s="15">
        <v>1</v>
      </c>
      <c r="AP17" s="15">
        <v>0.5</v>
      </c>
      <c r="AQ17" s="15">
        <v>2</v>
      </c>
      <c r="AR17" s="15">
        <v>1</v>
      </c>
      <c r="AS17" s="15">
        <v>1</v>
      </c>
    </row>
    <row r="18" customHeight="1" spans="3:45">
      <c r="C18" t="s">
        <v>10034</v>
      </c>
      <c r="R18" s="2"/>
      <c r="T18" s="19" t="s">
        <v>10035</v>
      </c>
      <c r="U18" s="19">
        <v>8</v>
      </c>
      <c r="W18" s="31"/>
      <c r="X18" s="32"/>
      <c r="Y18" s="33"/>
      <c r="AA18" s="10" t="s">
        <v>282</v>
      </c>
      <c r="AB18" s="15">
        <v>1</v>
      </c>
      <c r="AC18" s="15">
        <v>1</v>
      </c>
      <c r="AD18" s="15">
        <v>1</v>
      </c>
      <c r="AE18" s="15">
        <v>1</v>
      </c>
      <c r="AF18" s="15">
        <v>1</v>
      </c>
      <c r="AG18" s="15">
        <v>1</v>
      </c>
      <c r="AH18" s="15">
        <v>1</v>
      </c>
      <c r="AI18" s="15">
        <v>1</v>
      </c>
      <c r="AJ18" s="15">
        <v>0.5</v>
      </c>
      <c r="AK18" s="15">
        <v>1</v>
      </c>
      <c r="AL18" s="15">
        <v>1</v>
      </c>
      <c r="AM18" s="15">
        <v>1</v>
      </c>
      <c r="AN18" s="15">
        <v>1</v>
      </c>
      <c r="AO18" s="15">
        <v>1</v>
      </c>
      <c r="AP18" s="15">
        <v>1</v>
      </c>
      <c r="AQ18" s="15">
        <v>2</v>
      </c>
      <c r="AR18" s="15">
        <v>1</v>
      </c>
      <c r="AS18" s="15">
        <v>0</v>
      </c>
    </row>
    <row r="19" customHeight="1" spans="3:45">
      <c r="R19" s="2"/>
      <c r="T19" s="11" t="s">
        <v>10036</v>
      </c>
      <c r="U19" s="11">
        <v>1</v>
      </c>
      <c r="AA19" s="10" t="s">
        <v>283</v>
      </c>
      <c r="AB19" s="15">
        <v>1</v>
      </c>
      <c r="AC19" s="15">
        <v>0.5</v>
      </c>
      <c r="AD19" s="15">
        <v>1</v>
      </c>
      <c r="AE19" s="15">
        <v>1</v>
      </c>
      <c r="AF19" s="15">
        <v>1</v>
      </c>
      <c r="AG19" s="15">
        <v>1</v>
      </c>
      <c r="AH19" s="15">
        <v>1</v>
      </c>
      <c r="AI19" s="15">
        <v>2</v>
      </c>
      <c r="AJ19" s="15">
        <v>1</v>
      </c>
      <c r="AK19" s="15">
        <v>1</v>
      </c>
      <c r="AL19" s="15">
        <v>1</v>
      </c>
      <c r="AM19" s="15">
        <v>1</v>
      </c>
      <c r="AN19" s="15">
        <v>1</v>
      </c>
      <c r="AO19" s="15">
        <v>2</v>
      </c>
      <c r="AP19" s="15">
        <v>1</v>
      </c>
      <c r="AQ19" s="15">
        <v>1</v>
      </c>
      <c r="AR19" s="15">
        <v>0.5</v>
      </c>
      <c r="AS19" s="15">
        <v>0.5</v>
      </c>
    </row>
    <row r="20" customHeight="1" spans="3:45">
      <c r="T20" s="19" t="s">
        <v>10037</v>
      </c>
      <c r="U20" s="19">
        <v>1</v>
      </c>
      <c r="W20" s="69"/>
      <c r="X20" s="70" t="s">
        <v>10038</v>
      </c>
      <c r="Y20" s="71"/>
      <c r="AA20" s="10" t="s">
        <v>284</v>
      </c>
      <c r="AB20" s="15">
        <v>1</v>
      </c>
      <c r="AC20" s="15">
        <v>2</v>
      </c>
      <c r="AD20" s="15">
        <v>1</v>
      </c>
      <c r="AE20" s="15">
        <v>0.5</v>
      </c>
      <c r="AF20" s="15">
        <v>1</v>
      </c>
      <c r="AG20" s="15">
        <v>1</v>
      </c>
      <c r="AH20" s="15">
        <v>1</v>
      </c>
      <c r="AI20" s="15">
        <v>1</v>
      </c>
      <c r="AJ20" s="15">
        <v>0.5</v>
      </c>
      <c r="AK20" s="15">
        <v>0.5</v>
      </c>
      <c r="AL20" s="15">
        <v>1</v>
      </c>
      <c r="AM20" s="15">
        <v>1</v>
      </c>
      <c r="AN20" s="15">
        <v>1</v>
      </c>
      <c r="AO20" s="15">
        <v>1</v>
      </c>
      <c r="AP20" s="15">
        <v>1</v>
      </c>
      <c r="AQ20" s="15">
        <v>2</v>
      </c>
      <c r="AR20" s="15">
        <v>2</v>
      </c>
      <c r="AS20" s="15">
        <v>1</v>
      </c>
    </row>
    <row r="21" customHeight="1" spans="3:45">
      <c r="C21" s="6" t="s">
        <v>209</v>
      </c>
      <c r="D21" s="6" t="s">
        <v>331</v>
      </c>
      <c r="E21" s="6" t="s">
        <v>332</v>
      </c>
      <c r="G21" s="72" t="s">
        <v>196</v>
      </c>
      <c r="H21" s="73" t="s">
        <v>10039</v>
      </c>
      <c r="J21" s="6" t="s">
        <v>10040</v>
      </c>
      <c r="K21" s="74"/>
      <c r="T21" s="11" t="s">
        <v>10041</v>
      </c>
      <c r="U21" s="11">
        <v>4</v>
      </c>
      <c r="W21" s="75"/>
      <c r="X21" s="76"/>
      <c r="Y21" s="77"/>
    </row>
    <row r="22" customHeight="1" spans="3:45">
      <c r="C22" s="11" t="s">
        <v>210</v>
      </c>
      <c r="D22" s="11">
        <v>1</v>
      </c>
      <c r="E22" s="11">
        <v>1</v>
      </c>
      <c r="G22" s="78" t="s">
        <v>10042</v>
      </c>
      <c r="H22" s="78">
        <v>6</v>
      </c>
      <c r="J22" s="11" t="s">
        <v>10039</v>
      </c>
      <c r="K22" s="11" t="s">
        <v>10043</v>
      </c>
      <c r="T22" s="19" t="s">
        <v>10044</v>
      </c>
      <c r="U22" s="19">
        <v>1.5</v>
      </c>
      <c r="W22" s="20"/>
      <c r="X22" s="21" t="s">
        <v>10013</v>
      </c>
      <c r="Y22" s="22"/>
    </row>
    <row r="23" customHeight="1" spans="3:45">
      <c r="C23" s="19" t="s">
        <v>10045</v>
      </c>
      <c r="D23" s="19">
        <v>0.9</v>
      </c>
      <c r="E23" s="19">
        <v>0.9</v>
      </c>
      <c r="G23" s="79" t="s">
        <v>10010</v>
      </c>
      <c r="H23" s="79">
        <v>3</v>
      </c>
      <c r="J23" s="19">
        <v>0</v>
      </c>
      <c r="K23" s="19" t="s">
        <v>263</v>
      </c>
      <c r="T23" s="11" t="s">
        <v>10046</v>
      </c>
      <c r="U23" s="11">
        <v>1</v>
      </c>
      <c r="W23" s="25"/>
      <c r="X23" s="26"/>
      <c r="Y23" s="27"/>
      <c r="AA23" t="s">
        <v>10047</v>
      </c>
      <c r="AB23" s="10" t="s">
        <v>262</v>
      </c>
      <c r="AC23" s="10" t="s">
        <v>263</v>
      </c>
      <c r="AD23" s="10" t="s">
        <v>264</v>
      </c>
      <c r="AE23" s="10" t="s">
        <v>265</v>
      </c>
      <c r="AF23" s="10" t="s">
        <v>266</v>
      </c>
      <c r="AG23" s="10" t="s">
        <v>267</v>
      </c>
      <c r="AH23" s="10" t="s">
        <v>268</v>
      </c>
      <c r="AI23" s="10" t="s">
        <v>269</v>
      </c>
      <c r="AJ23" s="10" t="s">
        <v>270</v>
      </c>
      <c r="AK23" s="10" t="s">
        <v>276</v>
      </c>
      <c r="AL23" s="10" t="s">
        <v>277</v>
      </c>
      <c r="AM23" s="10" t="s">
        <v>278</v>
      </c>
      <c r="AN23" s="10" t="s">
        <v>279</v>
      </c>
      <c r="AO23" s="10" t="s">
        <v>280</v>
      </c>
      <c r="AP23" s="10" t="s">
        <v>281</v>
      </c>
      <c r="AQ23" s="10" t="s">
        <v>282</v>
      </c>
      <c r="AR23" s="10" t="s">
        <v>283</v>
      </c>
      <c r="AS23" s="10" t="s">
        <v>284</v>
      </c>
    </row>
    <row r="24" customHeight="1" spans="3:45">
      <c r="C24" s="11" t="s">
        <v>10048</v>
      </c>
      <c r="D24" s="11">
        <v>1.1</v>
      </c>
      <c r="E24" s="11">
        <v>1.1</v>
      </c>
      <c r="G24" s="78" t="s">
        <v>10011</v>
      </c>
      <c r="H24" s="78">
        <v>1</v>
      </c>
      <c r="J24" s="11">
        <v>1</v>
      </c>
      <c r="K24" s="11" t="s">
        <v>264</v>
      </c>
      <c r="T24" s="19" t="s">
        <v>10049</v>
      </c>
      <c r="U24" s="19">
        <v>3.5</v>
      </c>
      <c r="W24" s="31"/>
      <c r="X24" s="32"/>
      <c r="Y24" s="33"/>
      <c r="AA24" s="10" t="s">
        <v>262</v>
      </c>
      <c r="AB24" s="15">
        <v>1</v>
      </c>
      <c r="AC24" s="15">
        <v>2</v>
      </c>
      <c r="AD24" s="15">
        <v>1</v>
      </c>
      <c r="AE24" s="15">
        <v>1</v>
      </c>
      <c r="AF24" s="15">
        <v>1</v>
      </c>
      <c r="AG24" s="15">
        <v>1</v>
      </c>
      <c r="AH24" s="15">
        <v>1</v>
      </c>
      <c r="AI24" s="15">
        <v>0</v>
      </c>
      <c r="AJ24" s="15">
        <v>1</v>
      </c>
      <c r="AK24" s="15">
        <v>1</v>
      </c>
      <c r="AL24" s="15">
        <v>1</v>
      </c>
      <c r="AM24" s="15">
        <v>1</v>
      </c>
      <c r="AN24" s="15">
        <v>1</v>
      </c>
      <c r="AO24" s="15">
        <v>1</v>
      </c>
      <c r="AP24" s="15">
        <v>1</v>
      </c>
      <c r="AQ24" s="15">
        <v>1</v>
      </c>
      <c r="AR24" s="15">
        <v>1</v>
      </c>
      <c r="AS24" s="15">
        <v>1</v>
      </c>
    </row>
    <row r="25" customHeight="1" spans="3:45">
      <c r="C25" s="19" t="s">
        <v>10050</v>
      </c>
      <c r="D25" s="19">
        <v>0.8</v>
      </c>
      <c r="E25" s="19">
        <v>0.7</v>
      </c>
      <c r="G25" s="79" t="s">
        <v>201</v>
      </c>
      <c r="H25" s="79">
        <v>0</v>
      </c>
      <c r="J25" s="19">
        <v>2</v>
      </c>
      <c r="K25" s="19" t="s">
        <v>265</v>
      </c>
      <c r="R25" s="5"/>
      <c r="T25" s="11" t="s">
        <v>10051</v>
      </c>
      <c r="U25" s="11">
        <v>1</v>
      </c>
      <c r="AA25" s="10" t="s">
        <v>263</v>
      </c>
      <c r="AB25" s="15">
        <v>1</v>
      </c>
      <c r="AC25" s="15">
        <v>1</v>
      </c>
      <c r="AD25" s="15">
        <v>2</v>
      </c>
      <c r="AE25" s="15">
        <v>1</v>
      </c>
      <c r="AF25" s="15">
        <v>1</v>
      </c>
      <c r="AG25" s="15">
        <v>0.5</v>
      </c>
      <c r="AH25" s="15">
        <v>0.5</v>
      </c>
      <c r="AI25" s="15">
        <v>1</v>
      </c>
      <c r="AJ25" s="15">
        <v>1</v>
      </c>
      <c r="AK25" s="15">
        <v>1</v>
      </c>
      <c r="AL25" s="15">
        <v>1</v>
      </c>
      <c r="AM25" s="15">
        <v>1</v>
      </c>
      <c r="AN25" s="15">
        <v>1</v>
      </c>
      <c r="AO25" s="15">
        <v>2</v>
      </c>
      <c r="AP25" s="15">
        <v>1</v>
      </c>
      <c r="AQ25" s="15">
        <v>1</v>
      </c>
      <c r="AR25" s="15">
        <v>0.5</v>
      </c>
      <c r="AS25" s="15">
        <v>2</v>
      </c>
    </row>
    <row r="26" customHeight="1" spans="3:45">
      <c r="C26" s="11" t="s">
        <v>10052</v>
      </c>
      <c r="D26" s="11">
        <v>1.2</v>
      </c>
      <c r="E26" s="11">
        <v>1.3</v>
      </c>
      <c r="G26" s="78" t="s">
        <v>10018</v>
      </c>
      <c r="H26" s="78">
        <v>-1</v>
      </c>
      <c r="J26" s="11">
        <v>3</v>
      </c>
      <c r="K26" s="11" t="s">
        <v>266</v>
      </c>
      <c r="R26" s="5"/>
      <c r="T26" s="19" t="s">
        <v>10053</v>
      </c>
      <c r="U26" s="19">
        <v>3</v>
      </c>
      <c r="W26" s="80"/>
      <c r="X26" s="81"/>
      <c r="Y26" s="82"/>
      <c r="AA26" s="10" t="s">
        <v>264</v>
      </c>
      <c r="AB26" s="15">
        <v>1</v>
      </c>
      <c r="AC26" s="15">
        <v>0.5</v>
      </c>
      <c r="AD26" s="15">
        <v>1</v>
      </c>
      <c r="AE26" s="15">
        <v>1</v>
      </c>
      <c r="AF26" s="15">
        <v>0</v>
      </c>
      <c r="AG26" s="15">
        <v>2</v>
      </c>
      <c r="AH26" s="15">
        <v>0.5</v>
      </c>
      <c r="AI26" s="15">
        <v>1</v>
      </c>
      <c r="AJ26" s="15">
        <v>1</v>
      </c>
      <c r="AK26" s="15">
        <v>1</v>
      </c>
      <c r="AL26" s="15">
        <v>1</v>
      </c>
      <c r="AM26" s="15">
        <v>0.5</v>
      </c>
      <c r="AN26" s="15">
        <v>2</v>
      </c>
      <c r="AO26" s="15">
        <v>1</v>
      </c>
      <c r="AP26" s="15">
        <v>2</v>
      </c>
      <c r="AQ26" s="15">
        <v>1</v>
      </c>
      <c r="AR26" s="15">
        <v>1</v>
      </c>
      <c r="AS26" s="15">
        <v>1</v>
      </c>
    </row>
    <row r="27" customHeight="1" spans="3:45">
      <c r="C27" s="19" t="s">
        <v>10054</v>
      </c>
      <c r="D27" s="19">
        <v>0.6</v>
      </c>
      <c r="E27" s="19">
        <v>0.4</v>
      </c>
      <c r="G27" s="79" t="s">
        <v>10022</v>
      </c>
      <c r="H27" s="79">
        <v>-3</v>
      </c>
      <c r="J27" s="19">
        <v>4</v>
      </c>
      <c r="K27" s="19" t="s">
        <v>267</v>
      </c>
      <c r="R27" s="3"/>
      <c r="T27" s="11" t="s">
        <v>10055</v>
      </c>
      <c r="U27" s="11">
        <v>1</v>
      </c>
      <c r="W27" s="83"/>
      <c r="X27" s="84"/>
      <c r="Y27" s="85"/>
      <c r="AA27" s="10" t="s">
        <v>265</v>
      </c>
      <c r="AB27" s="15">
        <v>1</v>
      </c>
      <c r="AC27" s="15">
        <v>0.5</v>
      </c>
      <c r="AD27" s="15">
        <v>1</v>
      </c>
      <c r="AE27" s="15">
        <v>0.5</v>
      </c>
      <c r="AF27" s="15">
        <v>2</v>
      </c>
      <c r="AG27" s="15">
        <v>1</v>
      </c>
      <c r="AH27" s="15">
        <v>0.5</v>
      </c>
      <c r="AI27" s="15">
        <v>1</v>
      </c>
      <c r="AJ27" s="15">
        <v>1</v>
      </c>
      <c r="AK27" s="15">
        <v>1</v>
      </c>
      <c r="AL27" s="15">
        <v>1</v>
      </c>
      <c r="AM27" s="15">
        <v>0.5</v>
      </c>
      <c r="AN27" s="15">
        <v>1</v>
      </c>
      <c r="AO27" s="15">
        <v>2</v>
      </c>
      <c r="AP27" s="15">
        <v>1</v>
      </c>
      <c r="AQ27" s="15">
        <v>1</v>
      </c>
      <c r="AR27" s="15">
        <v>1</v>
      </c>
      <c r="AS27" s="15">
        <v>0.5</v>
      </c>
    </row>
    <row r="28" customHeight="1" spans="3:45">
      <c r="C28" s="11" t="s">
        <v>10056</v>
      </c>
      <c r="D28" s="11">
        <v>1.4</v>
      </c>
      <c r="E28" s="11">
        <v>1.6</v>
      </c>
      <c r="G28" s="78" t="s">
        <v>10026</v>
      </c>
      <c r="H28" s="78">
        <v>-6</v>
      </c>
      <c r="J28" s="11">
        <v>5</v>
      </c>
      <c r="K28" s="11" t="s">
        <v>268</v>
      </c>
      <c r="R28" s="3"/>
      <c r="T28" s="19" t="s">
        <v>10057</v>
      </c>
      <c r="U28" s="19">
        <v>3.5</v>
      </c>
      <c r="W28" s="20"/>
      <c r="X28" s="21" t="s">
        <v>10014</v>
      </c>
      <c r="Y28" s="22"/>
      <c r="AA28" s="10" t="s">
        <v>266</v>
      </c>
      <c r="AB28" s="15">
        <v>1</v>
      </c>
      <c r="AC28" s="15">
        <v>1</v>
      </c>
      <c r="AD28" s="15">
        <v>1</v>
      </c>
      <c r="AE28" s="15">
        <v>0.5</v>
      </c>
      <c r="AF28" s="15">
        <v>1</v>
      </c>
      <c r="AG28" s="15">
        <v>0.5</v>
      </c>
      <c r="AH28" s="15">
        <v>1</v>
      </c>
      <c r="AI28" s="15">
        <v>1</v>
      </c>
      <c r="AJ28" s="15">
        <v>1</v>
      </c>
      <c r="AK28" s="15">
        <v>1</v>
      </c>
      <c r="AL28" s="15">
        <v>2</v>
      </c>
      <c r="AM28" s="15">
        <v>2</v>
      </c>
      <c r="AN28" s="15">
        <v>0</v>
      </c>
      <c r="AO28" s="15">
        <v>1</v>
      </c>
      <c r="AP28" s="15">
        <v>2</v>
      </c>
      <c r="AQ28" s="15">
        <v>1</v>
      </c>
      <c r="AR28" s="15">
        <v>1</v>
      </c>
      <c r="AS28" s="15">
        <v>1</v>
      </c>
    </row>
    <row r="29" customHeight="1" spans="3:45">
      <c r="C29" s="19" t="s">
        <v>10058</v>
      </c>
      <c r="D29" s="19">
        <v>2</v>
      </c>
      <c r="E29" s="19">
        <v>3</v>
      </c>
      <c r="J29" s="19">
        <v>6</v>
      </c>
      <c r="K29" s="19" t="s">
        <v>269</v>
      </c>
      <c r="R29" s="3"/>
      <c r="T29" s="11" t="s">
        <v>10059</v>
      </c>
      <c r="U29" s="11">
        <v>4</v>
      </c>
      <c r="W29" s="25"/>
      <c r="X29" s="26"/>
      <c r="Y29" s="27"/>
      <c r="AA29" s="10" t="s">
        <v>267</v>
      </c>
      <c r="AB29" s="15">
        <v>0.5</v>
      </c>
      <c r="AC29" s="15">
        <v>2</v>
      </c>
      <c r="AD29" s="15">
        <v>0.5</v>
      </c>
      <c r="AE29" s="15">
        <v>0.5</v>
      </c>
      <c r="AF29" s="15">
        <v>2</v>
      </c>
      <c r="AG29" s="15">
        <v>1</v>
      </c>
      <c r="AH29" s="15">
        <v>1</v>
      </c>
      <c r="AI29" s="15">
        <v>1</v>
      </c>
      <c r="AJ29" s="15">
        <v>2</v>
      </c>
      <c r="AK29" s="15">
        <v>0.5</v>
      </c>
      <c r="AL29" s="15">
        <v>2</v>
      </c>
      <c r="AM29" s="15">
        <v>2</v>
      </c>
      <c r="AN29" s="15">
        <v>1</v>
      </c>
      <c r="AO29" s="15">
        <v>1</v>
      </c>
      <c r="AP29" s="15">
        <v>1</v>
      </c>
      <c r="AQ29" s="15">
        <v>1</v>
      </c>
      <c r="AR29" s="15">
        <v>1</v>
      </c>
      <c r="AS29" s="15">
        <v>1</v>
      </c>
    </row>
    <row r="30" customHeight="1" spans="3:45">
      <c r="C30" s="11" t="s">
        <v>220</v>
      </c>
      <c r="D30" s="11" t="s">
        <v>4963</v>
      </c>
      <c r="E30" s="11" t="s">
        <v>4963</v>
      </c>
      <c r="F30" s="86"/>
      <c r="J30" s="11">
        <v>7</v>
      </c>
      <c r="K30" s="11" t="s">
        <v>270</v>
      </c>
      <c r="R30" s="3"/>
      <c r="T30" s="19" t="s">
        <v>10060</v>
      </c>
      <c r="U30" s="19">
        <v>1</v>
      </c>
      <c r="W30" s="31"/>
      <c r="X30" s="32"/>
      <c r="Y30" s="33"/>
      <c r="AA30" s="10" t="s">
        <v>268</v>
      </c>
      <c r="AB30" s="15">
        <v>1</v>
      </c>
      <c r="AC30" s="15">
        <v>0.5</v>
      </c>
      <c r="AD30" s="15">
        <v>2</v>
      </c>
      <c r="AE30" s="15">
        <v>1</v>
      </c>
      <c r="AF30" s="15">
        <v>0.5</v>
      </c>
      <c r="AG30" s="15">
        <v>2</v>
      </c>
      <c r="AH30" s="15">
        <v>1</v>
      </c>
      <c r="AI30" s="15">
        <v>1</v>
      </c>
      <c r="AJ30" s="15">
        <v>1</v>
      </c>
      <c r="AK30" s="15">
        <v>2</v>
      </c>
      <c r="AL30" s="15">
        <v>1</v>
      </c>
      <c r="AM30" s="15">
        <v>0.5</v>
      </c>
      <c r="AN30" s="15">
        <v>1</v>
      </c>
      <c r="AO30" s="15">
        <v>1</v>
      </c>
      <c r="AP30" s="15">
        <v>1</v>
      </c>
      <c r="AQ30" s="15">
        <v>1</v>
      </c>
      <c r="AR30" s="15">
        <v>1</v>
      </c>
      <c r="AS30" s="15">
        <v>1</v>
      </c>
    </row>
    <row r="31" customHeight="1" spans="3:45">
      <c r="F31" s="86"/>
      <c r="J31" s="19">
        <v>8</v>
      </c>
      <c r="K31" s="19" t="s">
        <v>276</v>
      </c>
      <c r="R31" s="3"/>
      <c r="T31" s="11" t="s">
        <v>10061</v>
      </c>
      <c r="U31" s="11">
        <v>1</v>
      </c>
      <c r="AA31" s="10" t="s">
        <v>269</v>
      </c>
      <c r="AB31" s="15">
        <v>0</v>
      </c>
      <c r="AC31" s="15">
        <v>0</v>
      </c>
      <c r="AD31" s="15">
        <v>1</v>
      </c>
      <c r="AE31" s="15">
        <v>0.5</v>
      </c>
      <c r="AF31" s="15">
        <v>1</v>
      </c>
      <c r="AG31" s="15">
        <v>1</v>
      </c>
      <c r="AH31" s="15">
        <v>0.5</v>
      </c>
      <c r="AI31" s="15">
        <v>2</v>
      </c>
      <c r="AJ31" s="15">
        <v>1</v>
      </c>
      <c r="AK31" s="15">
        <v>1</v>
      </c>
      <c r="AL31" s="15">
        <v>1</v>
      </c>
      <c r="AM31" s="15">
        <v>1</v>
      </c>
      <c r="AN31" s="15">
        <v>1</v>
      </c>
      <c r="AO31" s="15">
        <v>1</v>
      </c>
      <c r="AP31" s="15">
        <v>1</v>
      </c>
      <c r="AQ31" s="15">
        <v>1</v>
      </c>
      <c r="AR31" s="15">
        <v>2</v>
      </c>
      <c r="AS31" s="15">
        <v>1</v>
      </c>
    </row>
    <row r="32" customHeight="1" spans="3:45">
      <c r="F32" s="86"/>
      <c r="J32" s="11">
        <v>9</v>
      </c>
      <c r="K32" s="11" t="s">
        <v>277</v>
      </c>
      <c r="R32" s="3"/>
      <c r="T32" s="19" t="s">
        <v>10062</v>
      </c>
      <c r="U32" s="19">
        <v>1</v>
      </c>
      <c r="W32" s="87"/>
      <c r="X32" s="88" t="s">
        <v>10023</v>
      </c>
      <c r="Y32" s="89"/>
      <c r="AA32" s="10" t="s">
        <v>270</v>
      </c>
      <c r="AB32" s="15">
        <v>0.5</v>
      </c>
      <c r="AC32" s="15">
        <v>2</v>
      </c>
      <c r="AD32" s="15">
        <v>0.5</v>
      </c>
      <c r="AE32" s="15">
        <v>0</v>
      </c>
      <c r="AF32" s="15">
        <v>2</v>
      </c>
      <c r="AG32" s="15">
        <v>0.5</v>
      </c>
      <c r="AH32" s="15">
        <v>0.5</v>
      </c>
      <c r="AI32" s="15">
        <v>1</v>
      </c>
      <c r="AJ32" s="15">
        <v>0.5</v>
      </c>
      <c r="AK32" s="15">
        <v>2</v>
      </c>
      <c r="AL32" s="15">
        <v>1</v>
      </c>
      <c r="AM32" s="15">
        <v>0.5</v>
      </c>
      <c r="AN32" s="15">
        <v>1</v>
      </c>
      <c r="AO32" s="15">
        <v>0.5</v>
      </c>
      <c r="AP32" s="15">
        <v>0.5</v>
      </c>
      <c r="AQ32" s="15">
        <v>0.5</v>
      </c>
      <c r="AR32" s="15">
        <v>1</v>
      </c>
      <c r="AS32" s="15">
        <v>0.5</v>
      </c>
    </row>
    <row r="33" customHeight="1" spans="3:45">
      <c r="F33" s="86"/>
      <c r="J33" s="19">
        <v>10</v>
      </c>
      <c r="K33" s="19" t="s">
        <v>278</v>
      </c>
      <c r="R33" s="3"/>
      <c r="T33" s="11" t="s">
        <v>10063</v>
      </c>
      <c r="U33" s="11">
        <v>1</v>
      </c>
      <c r="W33" s="90"/>
      <c r="X33" s="91" t="s">
        <v>10023</v>
      </c>
      <c r="Y33" s="92"/>
      <c r="AA33" s="10" t="s">
        <v>276</v>
      </c>
      <c r="AB33" s="15">
        <v>1</v>
      </c>
      <c r="AC33" s="15">
        <v>1</v>
      </c>
      <c r="AD33" s="15">
        <v>1</v>
      </c>
      <c r="AE33" s="15">
        <v>1</v>
      </c>
      <c r="AF33" s="15">
        <v>2</v>
      </c>
      <c r="AG33" s="15">
        <v>2</v>
      </c>
      <c r="AH33" s="15">
        <v>0.5</v>
      </c>
      <c r="AI33" s="15">
        <v>1</v>
      </c>
      <c r="AJ33" s="15">
        <v>0.5</v>
      </c>
      <c r="AK33" s="15">
        <v>0.5</v>
      </c>
      <c r="AL33" s="15">
        <v>2</v>
      </c>
      <c r="AM33" s="15">
        <v>0.5</v>
      </c>
      <c r="AN33" s="15">
        <v>1</v>
      </c>
      <c r="AO33" s="15">
        <v>1</v>
      </c>
      <c r="AP33" s="15">
        <v>0.5</v>
      </c>
      <c r="AQ33" s="15">
        <v>1</v>
      </c>
      <c r="AR33" s="15">
        <v>1</v>
      </c>
      <c r="AS33" s="15">
        <v>0.5</v>
      </c>
    </row>
    <row r="34" customHeight="1" spans="3:45">
      <c r="F34" s="86"/>
      <c r="J34" s="11">
        <v>11</v>
      </c>
      <c r="K34" s="11" t="s">
        <v>279</v>
      </c>
      <c r="R34" s="3"/>
      <c r="T34" s="19" t="s">
        <v>10064</v>
      </c>
      <c r="U34" s="19">
        <v>3.5</v>
      </c>
      <c r="W34" s="20"/>
      <c r="X34" s="21" t="s">
        <v>10065</v>
      </c>
      <c r="Y34" s="22"/>
      <c r="AA34" s="10" t="s">
        <v>277</v>
      </c>
      <c r="AB34" s="15">
        <v>1</v>
      </c>
      <c r="AC34" s="15">
        <v>1</v>
      </c>
      <c r="AD34" s="15">
        <v>1</v>
      </c>
      <c r="AE34" s="15">
        <v>1</v>
      </c>
      <c r="AF34" s="15">
        <v>1</v>
      </c>
      <c r="AG34" s="15">
        <v>1</v>
      </c>
      <c r="AH34" s="15">
        <v>1</v>
      </c>
      <c r="AI34" s="15">
        <v>1</v>
      </c>
      <c r="AJ34" s="15">
        <v>0.5</v>
      </c>
      <c r="AK34" s="15">
        <v>0.5</v>
      </c>
      <c r="AL34" s="15">
        <v>0.5</v>
      </c>
      <c r="AM34" s="15">
        <v>2</v>
      </c>
      <c r="AN34" s="15">
        <v>2</v>
      </c>
      <c r="AO34" s="15">
        <v>1</v>
      </c>
      <c r="AP34" s="15">
        <v>0.5</v>
      </c>
      <c r="AQ34" s="15">
        <v>1</v>
      </c>
      <c r="AR34" s="15">
        <v>1</v>
      </c>
      <c r="AS34" s="15">
        <v>1</v>
      </c>
    </row>
    <row r="35" customHeight="1" spans="3:45">
      <c r="F35" s="86"/>
      <c r="J35" s="19">
        <v>12</v>
      </c>
      <c r="K35" s="19" t="s">
        <v>280</v>
      </c>
      <c r="R35" s="3"/>
      <c r="T35" s="11" t="s">
        <v>10066</v>
      </c>
      <c r="U35" s="11">
        <v>1</v>
      </c>
      <c r="W35" s="25"/>
      <c r="X35" s="26"/>
      <c r="Y35" s="27"/>
      <c r="AA35" s="10" t="s">
        <v>278</v>
      </c>
      <c r="AB35" s="15">
        <v>1</v>
      </c>
      <c r="AC35" s="15">
        <v>1</v>
      </c>
      <c r="AD35" s="15">
        <v>2</v>
      </c>
      <c r="AE35" s="15">
        <v>2</v>
      </c>
      <c r="AF35" s="15">
        <v>0.5</v>
      </c>
      <c r="AG35" s="15">
        <v>1</v>
      </c>
      <c r="AH35" s="15">
        <v>2</v>
      </c>
      <c r="AI35" s="15">
        <v>1</v>
      </c>
      <c r="AJ35" s="15">
        <v>1</v>
      </c>
      <c r="AK35" s="15">
        <v>2</v>
      </c>
      <c r="AL35" s="15">
        <v>0.5</v>
      </c>
      <c r="AM35" s="15">
        <v>0.5</v>
      </c>
      <c r="AN35" s="15">
        <v>0.5</v>
      </c>
      <c r="AO35" s="15">
        <v>1</v>
      </c>
      <c r="AP35" s="15">
        <v>2</v>
      </c>
      <c r="AQ35" s="15">
        <v>1</v>
      </c>
      <c r="AR35" s="15">
        <v>1</v>
      </c>
      <c r="AS35" s="15">
        <v>1</v>
      </c>
    </row>
    <row r="36" customHeight="1" spans="3:45">
      <c r="F36" s="86"/>
      <c r="J36" s="11">
        <v>13</v>
      </c>
      <c r="K36" s="11" t="s">
        <v>281</v>
      </c>
      <c r="R36" s="3"/>
      <c r="T36" s="19" t="s">
        <v>10067</v>
      </c>
      <c r="U36" s="19">
        <v>3</v>
      </c>
      <c r="W36" s="31"/>
      <c r="X36" s="32"/>
      <c r="Y36" s="33"/>
      <c r="AA36" s="10" t="s">
        <v>279</v>
      </c>
      <c r="AB36" s="15">
        <v>1</v>
      </c>
      <c r="AC36" s="15">
        <v>1</v>
      </c>
      <c r="AD36" s="15">
        <v>0.5</v>
      </c>
      <c r="AE36" s="15">
        <v>1</v>
      </c>
      <c r="AF36" s="15">
        <v>2</v>
      </c>
      <c r="AG36" s="15">
        <v>1</v>
      </c>
      <c r="AH36" s="15">
        <v>1</v>
      </c>
      <c r="AI36" s="15">
        <v>1</v>
      </c>
      <c r="AJ36" s="15">
        <v>0.5</v>
      </c>
      <c r="AK36" s="15">
        <v>1</v>
      </c>
      <c r="AL36" s="15">
        <v>1</v>
      </c>
      <c r="AM36" s="15">
        <v>1</v>
      </c>
      <c r="AN36" s="15">
        <v>0.5</v>
      </c>
      <c r="AO36" s="15">
        <v>1</v>
      </c>
      <c r="AP36" s="15">
        <v>1</v>
      </c>
      <c r="AQ36" s="15">
        <v>1</v>
      </c>
      <c r="AR36" s="15">
        <v>1</v>
      </c>
      <c r="AS36" s="15">
        <v>1</v>
      </c>
    </row>
    <row r="37" customHeight="1" spans="3:45">
      <c r="F37" s="86"/>
      <c r="J37" s="19">
        <v>14</v>
      </c>
      <c r="K37" s="19" t="s">
        <v>282</v>
      </c>
      <c r="R37" s="3"/>
      <c r="T37" s="11" t="s">
        <v>10068</v>
      </c>
      <c r="U37" s="11">
        <v>1</v>
      </c>
      <c r="AA37" s="10" t="s">
        <v>280</v>
      </c>
      <c r="AB37" s="15">
        <v>1</v>
      </c>
      <c r="AC37" s="15">
        <v>0.5</v>
      </c>
      <c r="AD37" s="15">
        <v>1</v>
      </c>
      <c r="AE37" s="15">
        <v>1</v>
      </c>
      <c r="AF37" s="15">
        <v>1</v>
      </c>
      <c r="AG37" s="15">
        <v>1</v>
      </c>
      <c r="AH37" s="15">
        <v>2</v>
      </c>
      <c r="AI37" s="15">
        <v>2</v>
      </c>
      <c r="AJ37" s="15">
        <v>1</v>
      </c>
      <c r="AK37" s="15">
        <v>1</v>
      </c>
      <c r="AL37" s="15">
        <v>1</v>
      </c>
      <c r="AM37" s="15">
        <v>1</v>
      </c>
      <c r="AN37" s="15">
        <v>1</v>
      </c>
      <c r="AO37" s="15">
        <v>0.5</v>
      </c>
      <c r="AP37" s="15">
        <v>1</v>
      </c>
      <c r="AQ37" s="15">
        <v>1</v>
      </c>
      <c r="AR37" s="15">
        <v>2</v>
      </c>
      <c r="AS37" s="15">
        <v>1</v>
      </c>
    </row>
    <row r="38" customHeight="1" spans="3:45">
      <c r="F38" s="86"/>
      <c r="J38" s="11">
        <v>15</v>
      </c>
      <c r="K38" s="11" t="s">
        <v>283</v>
      </c>
      <c r="R38" s="3"/>
      <c r="T38" s="19" t="s">
        <v>10069</v>
      </c>
      <c r="U38" s="19">
        <v>5</v>
      </c>
      <c r="W38" s="93"/>
      <c r="X38" s="62"/>
      <c r="Y38" s="63"/>
      <c r="AA38" s="10" t="s">
        <v>281</v>
      </c>
      <c r="AB38" s="15">
        <v>1</v>
      </c>
      <c r="AC38" s="15">
        <v>2</v>
      </c>
      <c r="AD38" s="15">
        <v>1</v>
      </c>
      <c r="AE38" s="15">
        <v>1</v>
      </c>
      <c r="AF38" s="15">
        <v>1</v>
      </c>
      <c r="AG38" s="15">
        <v>2</v>
      </c>
      <c r="AH38" s="15">
        <v>1</v>
      </c>
      <c r="AI38" s="15">
        <v>1</v>
      </c>
      <c r="AJ38" s="15">
        <v>2</v>
      </c>
      <c r="AK38" s="15">
        <v>2</v>
      </c>
      <c r="AL38" s="15">
        <v>1</v>
      </c>
      <c r="AM38" s="15">
        <v>1</v>
      </c>
      <c r="AN38" s="15">
        <v>1</v>
      </c>
      <c r="AO38" s="15">
        <v>1</v>
      </c>
      <c r="AP38" s="15">
        <v>0.5</v>
      </c>
      <c r="AQ38" s="15">
        <v>1</v>
      </c>
      <c r="AR38" s="15">
        <v>1</v>
      </c>
      <c r="AS38" s="15">
        <v>1</v>
      </c>
    </row>
    <row r="39" customHeight="1" spans="3:45">
      <c r="F39" s="86"/>
      <c r="R39" s="3"/>
      <c r="W39" s="94"/>
      <c r="X39" s="67"/>
      <c r="Y39" s="95"/>
      <c r="AA39" s="10" t="s">
        <v>282</v>
      </c>
      <c r="AB39" s="15">
        <v>1</v>
      </c>
      <c r="AC39" s="15">
        <v>1</v>
      </c>
      <c r="AD39" s="15">
        <v>1</v>
      </c>
      <c r="AE39" s="15">
        <v>1</v>
      </c>
      <c r="AF39" s="15">
        <v>1</v>
      </c>
      <c r="AG39" s="15">
        <v>1</v>
      </c>
      <c r="AH39" s="15">
        <v>1</v>
      </c>
      <c r="AI39" s="15">
        <v>1</v>
      </c>
      <c r="AJ39" s="15">
        <v>1</v>
      </c>
      <c r="AK39" s="15">
        <v>0.5</v>
      </c>
      <c r="AL39" s="15">
        <v>0.5</v>
      </c>
      <c r="AM39" s="15">
        <v>0.5</v>
      </c>
      <c r="AN39" s="15">
        <v>0.5</v>
      </c>
      <c r="AO39" s="15">
        <v>1</v>
      </c>
      <c r="AP39" s="15">
        <v>2</v>
      </c>
      <c r="AQ39" s="15">
        <v>2</v>
      </c>
      <c r="AR39" s="15">
        <v>1</v>
      </c>
      <c r="AS39" s="15">
        <v>2</v>
      </c>
    </row>
    <row r="40" customHeight="1" spans="3:45">
      <c r="W40" s="20"/>
      <c r="X40" s="21" t="s">
        <v>10070</v>
      </c>
      <c r="Y40" s="22"/>
      <c r="AA40" s="10" t="s">
        <v>283</v>
      </c>
      <c r="AB40" s="15">
        <v>1</v>
      </c>
      <c r="AC40" s="15">
        <v>2</v>
      </c>
      <c r="AD40" s="15">
        <v>1</v>
      </c>
      <c r="AE40" s="15">
        <v>1</v>
      </c>
      <c r="AF40" s="15">
        <v>1</v>
      </c>
      <c r="AG40" s="15">
        <v>1</v>
      </c>
      <c r="AH40" s="15">
        <v>2</v>
      </c>
      <c r="AI40" s="15">
        <v>0.5</v>
      </c>
      <c r="AJ40" s="15">
        <v>1</v>
      </c>
      <c r="AK40" s="15">
        <v>1</v>
      </c>
      <c r="AL40" s="15">
        <v>1</v>
      </c>
      <c r="AM40" s="15">
        <v>1</v>
      </c>
      <c r="AN40" s="15">
        <v>1</v>
      </c>
      <c r="AO40" s="15">
        <v>0</v>
      </c>
      <c r="AP40" s="15">
        <v>1</v>
      </c>
      <c r="AQ40" s="15">
        <v>1</v>
      </c>
      <c r="AR40" s="15">
        <v>0.5</v>
      </c>
      <c r="AS40" s="15">
        <v>2</v>
      </c>
    </row>
    <row r="41" customHeight="1" spans="3:45">
      <c r="C41" t="s">
        <v>238</v>
      </c>
      <c r="D41" t="s">
        <v>5480</v>
      </c>
      <c r="G41" t="s">
        <v>10071</v>
      </c>
      <c r="H41" t="s">
        <v>10072</v>
      </c>
      <c r="K41" t="s">
        <v>10071</v>
      </c>
      <c r="L41" t="s">
        <v>10073</v>
      </c>
      <c r="M41" t="s">
        <v>10074</v>
      </c>
      <c r="W41" s="25"/>
      <c r="X41" s="26"/>
      <c r="Y41" s="27"/>
      <c r="AA41" s="10" t="s">
        <v>284</v>
      </c>
      <c r="AB41" s="15">
        <v>1</v>
      </c>
      <c r="AC41" s="15">
        <v>0.5</v>
      </c>
      <c r="AD41" s="15">
        <v>1</v>
      </c>
      <c r="AE41" s="15">
        <v>2</v>
      </c>
      <c r="AF41" s="15">
        <v>1</v>
      </c>
      <c r="AG41" s="15">
        <v>1</v>
      </c>
      <c r="AH41" s="15">
        <v>0.5</v>
      </c>
      <c r="AI41" s="15">
        <v>1</v>
      </c>
      <c r="AJ41" s="15">
        <v>2</v>
      </c>
      <c r="AK41" s="15">
        <v>1</v>
      </c>
      <c r="AL41" s="15">
        <v>1</v>
      </c>
      <c r="AM41" s="15">
        <v>1</v>
      </c>
      <c r="AN41" s="15">
        <v>1</v>
      </c>
      <c r="AO41" s="15">
        <v>1</v>
      </c>
      <c r="AP41" s="15">
        <v>1</v>
      </c>
      <c r="AQ41" s="15">
        <v>0</v>
      </c>
      <c r="AR41" s="15">
        <v>0.5</v>
      </c>
      <c r="AS41" s="15">
        <v>1</v>
      </c>
    </row>
    <row r="42" customHeight="1" spans="3:45">
      <c r="C42" t="s">
        <v>8051</v>
      </c>
      <c r="G42">
        <v>0</v>
      </c>
      <c r="H42" t="s">
        <v>5625</v>
      </c>
      <c r="K42">
        <v>0</v>
      </c>
      <c r="L42" t="s">
        <v>5590</v>
      </c>
      <c r="M42" t="s">
        <v>10075</v>
      </c>
      <c r="W42" s="31"/>
      <c r="X42" s="32"/>
      <c r="Y42" s="33"/>
      <c r="AA42" s="10" t="s">
        <v>354</v>
      </c>
      <c r="AB42" s="15">
        <v>1</v>
      </c>
      <c r="AC42" s="15">
        <v>1</v>
      </c>
      <c r="AD42" s="15">
        <v>1</v>
      </c>
      <c r="AE42" s="15">
        <v>1</v>
      </c>
      <c r="AF42" s="15">
        <v>1</v>
      </c>
      <c r="AG42" s="15">
        <v>1</v>
      </c>
      <c r="AH42" s="15">
        <v>1</v>
      </c>
      <c r="AI42" s="15">
        <v>1</v>
      </c>
      <c r="AJ42" s="15">
        <v>1</v>
      </c>
      <c r="AK42" s="15">
        <v>1</v>
      </c>
      <c r="AL42" s="15">
        <v>1</v>
      </c>
      <c r="AM42" s="15">
        <v>1</v>
      </c>
      <c r="AN42" s="15">
        <v>1</v>
      </c>
      <c r="AO42" s="15">
        <v>1</v>
      </c>
      <c r="AP42" s="15">
        <v>1</v>
      </c>
      <c r="AQ42" s="15">
        <v>1</v>
      </c>
      <c r="AR42" s="15">
        <v>1</v>
      </c>
      <c r="AS42" s="15">
        <v>1</v>
      </c>
    </row>
    <row r="43" customHeight="1" spans="3:45">
      <c r="C43" t="s">
        <v>8055</v>
      </c>
      <c r="G43">
        <v>60</v>
      </c>
      <c r="H43" t="s">
        <v>5620</v>
      </c>
      <c r="K43">
        <v>45</v>
      </c>
      <c r="L43" t="s">
        <v>5625</v>
      </c>
      <c r="M43" t="s">
        <v>10076</v>
      </c>
    </row>
    <row r="44" customHeight="1" spans="3:45">
      <c r="C44" t="s">
        <v>8059</v>
      </c>
      <c r="G44">
        <v>70</v>
      </c>
      <c r="H44" t="s">
        <v>10077</v>
      </c>
      <c r="K44">
        <v>55</v>
      </c>
      <c r="L44" t="s">
        <v>10078</v>
      </c>
      <c r="M44" t="s">
        <v>5516</v>
      </c>
      <c r="W44" s="93"/>
      <c r="X44" s="96" t="s">
        <v>10079</v>
      </c>
      <c r="Y44" s="97"/>
    </row>
    <row r="45" customHeight="1" spans="3:45">
      <c r="C45" t="s">
        <v>8063</v>
      </c>
      <c r="G45">
        <v>80</v>
      </c>
      <c r="H45" t="s">
        <v>8339</v>
      </c>
      <c r="K45">
        <v>65</v>
      </c>
      <c r="L45" t="s">
        <v>5620</v>
      </c>
      <c r="M45" t="s">
        <v>10080</v>
      </c>
      <c r="W45" s="94"/>
      <c r="X45" s="76"/>
      <c r="Y45" s="98"/>
    </row>
    <row r="46" customHeight="1" spans="3:45">
      <c r="C46" t="s">
        <v>8067</v>
      </c>
      <c r="G46">
        <v>90</v>
      </c>
      <c r="H46" t="s">
        <v>10081</v>
      </c>
      <c r="K46">
        <v>75</v>
      </c>
      <c r="L46" t="s">
        <v>6065</v>
      </c>
      <c r="M46" t="s">
        <v>5590</v>
      </c>
      <c r="W46" s="20"/>
      <c r="X46" s="21" t="s">
        <v>10082</v>
      </c>
      <c r="Y46" s="22"/>
    </row>
    <row r="47" customHeight="1" spans="3:45">
      <c r="C47" t="s">
        <v>8071</v>
      </c>
      <c r="G47">
        <v>100</v>
      </c>
      <c r="H47" t="s">
        <v>10083</v>
      </c>
      <c r="K47">
        <v>110</v>
      </c>
      <c r="L47" t="s">
        <v>10077</v>
      </c>
      <c r="M47" t="s">
        <v>10084</v>
      </c>
      <c r="W47" s="25"/>
      <c r="X47" s="26"/>
      <c r="Y47" s="27"/>
    </row>
    <row r="48" customHeight="1" spans="3:45">
      <c r="C48" t="s">
        <v>8075</v>
      </c>
      <c r="G48">
        <v>110</v>
      </c>
      <c r="H48" t="s">
        <v>10085</v>
      </c>
      <c r="K48">
        <v>150</v>
      </c>
      <c r="L48" t="s">
        <v>5783</v>
      </c>
      <c r="M48" t="s">
        <v>5625</v>
      </c>
      <c r="W48" s="31"/>
      <c r="X48" s="32"/>
      <c r="Y48" s="33"/>
    </row>
    <row r="49" customHeight="1" spans="3:25">
      <c r="C49" t="s">
        <v>8079</v>
      </c>
      <c r="G49">
        <v>120</v>
      </c>
      <c r="H49" t="s">
        <v>8388</v>
      </c>
      <c r="K49" t="s">
        <v>199</v>
      </c>
      <c r="L49" t="s">
        <v>6065</v>
      </c>
      <c r="M49" t="s">
        <v>5625</v>
      </c>
      <c r="S49" s="3"/>
    </row>
    <row r="50" customHeight="1" spans="3:25">
      <c r="C50" t="s">
        <v>8083</v>
      </c>
      <c r="G50">
        <v>130</v>
      </c>
      <c r="H50" t="s">
        <v>8284</v>
      </c>
      <c r="S50" s="3"/>
      <c r="W50" s="99" t="s">
        <v>10086</v>
      </c>
      <c r="X50" s="100" t="s">
        <v>10087</v>
      </c>
      <c r="Y50" s="101" t="s">
        <v>10088</v>
      </c>
    </row>
    <row r="51" customHeight="1" spans="3:25">
      <c r="C51" t="s">
        <v>8087</v>
      </c>
      <c r="G51">
        <v>140</v>
      </c>
      <c r="H51" t="s">
        <v>8395</v>
      </c>
      <c r="S51" s="3"/>
      <c r="W51" s="102" t="s">
        <v>10086</v>
      </c>
      <c r="X51" s="103"/>
      <c r="Y51" s="104" t="s">
        <v>10088</v>
      </c>
    </row>
    <row r="52" customHeight="1" spans="3:25">
      <c r="C52" t="s">
        <v>8091</v>
      </c>
      <c r="G52" t="s">
        <v>199</v>
      </c>
      <c r="H52" t="s">
        <v>8339</v>
      </c>
      <c r="S52" s="3"/>
      <c r="W52" s="20"/>
      <c r="X52" s="21" t="s">
        <v>10032</v>
      </c>
      <c r="Y52" s="22"/>
    </row>
    <row r="53" customHeight="1" spans="3:25">
      <c r="C53" t="s">
        <v>8095</v>
      </c>
      <c r="S53" s="3"/>
      <c r="W53" s="25"/>
      <c r="X53" s="26"/>
      <c r="Y53" s="27"/>
    </row>
    <row r="54" customHeight="1" spans="3:25">
      <c r="C54" t="s">
        <v>8099</v>
      </c>
      <c r="S54" s="3"/>
      <c r="W54" s="31"/>
      <c r="X54" s="32"/>
      <c r="Y54" s="33"/>
    </row>
    <row r="55" customHeight="1" spans="3:25">
      <c r="C55" t="s">
        <v>8103</v>
      </c>
      <c r="G55" t="s">
        <v>10089</v>
      </c>
      <c r="H55" t="s">
        <v>10090</v>
      </c>
      <c r="I55" t="s">
        <v>10091</v>
      </c>
      <c r="S55" s="3"/>
    </row>
    <row r="56" customHeight="1" spans="3:25">
      <c r="C56" t="s">
        <v>8107</v>
      </c>
      <c r="G56" t="s">
        <v>6446</v>
      </c>
      <c r="H56" t="s">
        <v>10077</v>
      </c>
      <c r="S56" s="3"/>
      <c r="W56" s="105"/>
      <c r="X56" s="106" t="s">
        <v>10092</v>
      </c>
      <c r="Y56" s="107"/>
    </row>
    <row r="57" customHeight="1" spans="3:25">
      <c r="C57" t="s">
        <v>8111</v>
      </c>
      <c r="G57" t="s">
        <v>7069</v>
      </c>
      <c r="H57" t="s">
        <v>8388</v>
      </c>
      <c r="S57" s="3"/>
      <c r="W57" s="108"/>
      <c r="X57" s="109"/>
      <c r="Y57" s="110"/>
    </row>
    <row r="58" customHeight="1" spans="3:25">
      <c r="C58" t="s">
        <v>8115</v>
      </c>
      <c r="G58" t="s">
        <v>5821</v>
      </c>
      <c r="H58" t="s">
        <v>5620</v>
      </c>
      <c r="S58" s="3"/>
      <c r="T58" s="3"/>
      <c r="U58" s="3"/>
      <c r="W58" s="20"/>
      <c r="X58" s="21" t="s">
        <v>10093</v>
      </c>
      <c r="Y58" s="22"/>
    </row>
    <row r="59" customHeight="1" spans="3:25">
      <c r="C59" t="s">
        <v>8119</v>
      </c>
      <c r="G59" t="s">
        <v>6800</v>
      </c>
      <c r="H59" t="s">
        <v>8339</v>
      </c>
      <c r="W59" s="25"/>
      <c r="X59" s="26"/>
      <c r="Y59" s="27"/>
    </row>
    <row r="60" customHeight="1" spans="3:25">
      <c r="C60" t="s">
        <v>8287</v>
      </c>
      <c r="G60" t="s">
        <v>7585</v>
      </c>
      <c r="H60" t="s">
        <v>8339</v>
      </c>
      <c r="W60" s="31"/>
      <c r="X60" s="32"/>
      <c r="Y60" s="33"/>
    </row>
    <row r="61" customHeight="1" spans="3:25">
      <c r="C61" t="s">
        <v>8300</v>
      </c>
      <c r="G61" t="s">
        <v>7790</v>
      </c>
      <c r="H61" t="s">
        <v>10094</v>
      </c>
    </row>
    <row r="62" customHeight="1" spans="3:25">
      <c r="C62" t="s">
        <v>8123</v>
      </c>
      <c r="D62" t="s">
        <v>8124</v>
      </c>
      <c r="G62" t="s">
        <v>7803</v>
      </c>
      <c r="H62" t="s">
        <v>10095</v>
      </c>
      <c r="W62" s="7"/>
      <c r="X62" s="62"/>
      <c r="Y62" s="9"/>
    </row>
    <row r="63" customHeight="1" spans="3:25">
      <c r="C63" t="s">
        <v>8277</v>
      </c>
      <c r="D63" t="s">
        <v>7791</v>
      </c>
      <c r="G63" t="s">
        <v>8019</v>
      </c>
      <c r="H63" t="s">
        <v>10083</v>
      </c>
      <c r="W63" s="66"/>
      <c r="X63" s="13"/>
      <c r="Y63" s="68"/>
    </row>
    <row r="64" customHeight="1" spans="3:25">
      <c r="C64" t="s">
        <v>8280</v>
      </c>
      <c r="D64" t="s">
        <v>7791</v>
      </c>
      <c r="G64" t="s">
        <v>8246</v>
      </c>
      <c r="H64" t="s">
        <v>10077</v>
      </c>
      <c r="W64" s="20"/>
      <c r="X64" s="21" t="s">
        <v>10096</v>
      </c>
      <c r="Y64" s="22"/>
    </row>
    <row r="65" customHeight="1" spans="3:25">
      <c r="C65" t="s">
        <v>8283</v>
      </c>
      <c r="D65" t="s">
        <v>8284</v>
      </c>
      <c r="G65" t="s">
        <v>8365</v>
      </c>
      <c r="H65" t="s">
        <v>10085</v>
      </c>
      <c r="I65" t="s">
        <v>10084</v>
      </c>
      <c r="W65" s="25"/>
      <c r="X65" s="26"/>
      <c r="Y65" s="27"/>
    </row>
    <row r="66" customHeight="1" spans="3:25">
      <c r="C66" t="s">
        <v>8290</v>
      </c>
      <c r="D66" t="s">
        <v>8284</v>
      </c>
      <c r="G66" t="s">
        <v>5503</v>
      </c>
      <c r="H66" t="s">
        <v>5625</v>
      </c>
      <c r="I66" t="s">
        <v>5590</v>
      </c>
      <c r="W66" s="31"/>
      <c r="X66" s="32"/>
      <c r="Y66" s="33"/>
    </row>
    <row r="67" customHeight="1" spans="3:25">
      <c r="C67" t="s">
        <v>8293</v>
      </c>
      <c r="D67" t="s">
        <v>8294</v>
      </c>
      <c r="G67" t="s">
        <v>5510</v>
      </c>
      <c r="H67" t="s">
        <v>5625</v>
      </c>
      <c r="I67" t="s">
        <v>5625</v>
      </c>
    </row>
    <row r="68" customHeight="1" spans="3:25">
      <c r="C68" t="s">
        <v>8297</v>
      </c>
      <c r="D68" t="s">
        <v>8124</v>
      </c>
      <c r="G68" t="s">
        <v>5614</v>
      </c>
      <c r="H68" t="s">
        <v>5620</v>
      </c>
      <c r="I68" t="s">
        <v>5516</v>
      </c>
      <c r="W68" s="111"/>
      <c r="X68" s="112"/>
      <c r="Y68" s="113"/>
    </row>
    <row r="69" customHeight="1" spans="3:25">
      <c r="C69" t="s">
        <v>8303</v>
      </c>
      <c r="D69" t="s">
        <v>10085</v>
      </c>
      <c r="G69" t="s">
        <v>5647</v>
      </c>
      <c r="H69" t="s">
        <v>5625</v>
      </c>
      <c r="I69" t="s">
        <v>5590</v>
      </c>
      <c r="W69" s="114" t="s">
        <v>10087</v>
      </c>
      <c r="X69" s="115"/>
      <c r="Y69" s="116" t="s">
        <v>10087</v>
      </c>
    </row>
    <row r="70" customHeight="1" spans="3:25">
      <c r="C70" t="s">
        <v>8368</v>
      </c>
      <c r="D70" t="s">
        <v>8284</v>
      </c>
      <c r="G70" t="s">
        <v>5690</v>
      </c>
      <c r="H70" t="s">
        <v>5625</v>
      </c>
      <c r="I70" t="s">
        <v>5625</v>
      </c>
      <c r="W70" s="20"/>
      <c r="X70" s="21" t="s">
        <v>10036</v>
      </c>
      <c r="Y70" s="22"/>
    </row>
    <row r="71" customHeight="1" spans="3:25">
      <c r="C71" t="s">
        <v>8384</v>
      </c>
      <c r="D71" t="s">
        <v>8304</v>
      </c>
      <c r="G71" t="s">
        <v>5695</v>
      </c>
      <c r="H71" t="s">
        <v>10077</v>
      </c>
      <c r="I71" t="s">
        <v>6065</v>
      </c>
      <c r="W71" s="25"/>
      <c r="X71" s="26"/>
      <c r="Y71" s="27"/>
    </row>
    <row r="72" customHeight="1" spans="3:25">
      <c r="C72" t="s">
        <v>8387</v>
      </c>
      <c r="D72" t="s">
        <v>8388</v>
      </c>
      <c r="G72" t="s">
        <v>6069</v>
      </c>
      <c r="H72" t="s">
        <v>5620</v>
      </c>
      <c r="I72" t="s">
        <v>10078</v>
      </c>
      <c r="W72" s="31"/>
      <c r="X72" s="32"/>
      <c r="Y72" s="33"/>
    </row>
    <row r="73" customHeight="1" spans="3:25">
      <c r="C73" t="s">
        <v>8391</v>
      </c>
      <c r="D73" t="s">
        <v>8388</v>
      </c>
      <c r="G73" t="s">
        <v>6105</v>
      </c>
      <c r="H73" t="s">
        <v>5625</v>
      </c>
      <c r="I73" t="s">
        <v>5590</v>
      </c>
    </row>
    <row r="74" customHeight="1" spans="3:25">
      <c r="C74" t="s">
        <v>8394</v>
      </c>
      <c r="D74" t="s">
        <v>8395</v>
      </c>
      <c r="G74" t="s">
        <v>6166</v>
      </c>
      <c r="H74" t="s">
        <v>5625</v>
      </c>
      <c r="I74" t="s">
        <v>5625</v>
      </c>
      <c r="W74" s="117"/>
      <c r="X74" s="62"/>
      <c r="Y74" s="118"/>
    </row>
    <row r="75" customHeight="1" spans="3:25">
      <c r="C75" t="s">
        <v>8398</v>
      </c>
      <c r="D75" t="s">
        <v>8395</v>
      </c>
      <c r="G75" t="s">
        <v>6170</v>
      </c>
      <c r="H75" t="s">
        <v>10083</v>
      </c>
      <c r="I75" t="s">
        <v>6065</v>
      </c>
      <c r="W75" s="66"/>
      <c r="X75" s="119"/>
      <c r="Y75" s="68"/>
    </row>
    <row r="76" customHeight="1" spans="3:25">
      <c r="C76" t="s">
        <v>8401</v>
      </c>
      <c r="D76" t="s">
        <v>8395</v>
      </c>
      <c r="G76" t="s">
        <v>6219</v>
      </c>
      <c r="H76" t="s">
        <v>5620</v>
      </c>
      <c r="I76" t="s">
        <v>5516</v>
      </c>
      <c r="W76" s="120"/>
      <c r="X76" s="121" t="s">
        <v>10097</v>
      </c>
      <c r="Y76" s="122"/>
    </row>
    <row r="77" customHeight="1" spans="3:25">
      <c r="C77" t="s">
        <v>8871</v>
      </c>
      <c r="D77" t="s">
        <v>8339</v>
      </c>
      <c r="G77" t="s">
        <v>6349</v>
      </c>
      <c r="H77" t="s">
        <v>10077</v>
      </c>
      <c r="I77" t="s">
        <v>6065</v>
      </c>
      <c r="W77" s="25"/>
      <c r="X77" s="26"/>
      <c r="Y77" s="27"/>
    </row>
    <row r="78" customHeight="1" spans="3:25">
      <c r="C78" t="s">
        <v>8875</v>
      </c>
      <c r="D78" t="s">
        <v>8339</v>
      </c>
      <c r="G78" t="s">
        <v>6556</v>
      </c>
      <c r="H78" t="s">
        <v>5625</v>
      </c>
      <c r="I78" t="s">
        <v>5625</v>
      </c>
      <c r="W78" s="31"/>
      <c r="X78" s="32"/>
      <c r="Y78" s="33"/>
    </row>
    <row r="79" customHeight="1" spans="3:25">
      <c r="C79" t="s">
        <v>8879</v>
      </c>
      <c r="D79" t="s">
        <v>8339</v>
      </c>
      <c r="G79" t="s">
        <v>6724</v>
      </c>
      <c r="H79" t="s">
        <v>5625</v>
      </c>
      <c r="I79" t="s">
        <v>10075</v>
      </c>
    </row>
    <row r="80" customHeight="1" spans="3:25">
      <c r="C80" t="s">
        <v>8465</v>
      </c>
      <c r="G80" t="s">
        <v>6879</v>
      </c>
      <c r="H80" t="s">
        <v>10077</v>
      </c>
      <c r="I80" t="s">
        <v>6065</v>
      </c>
      <c r="W80" s="25"/>
      <c r="X80" s="26"/>
      <c r="Y80" s="27"/>
    </row>
    <row r="81" customHeight="1" spans="3:25">
      <c r="C81" t="s">
        <v>8524</v>
      </c>
      <c r="G81" t="s">
        <v>6887</v>
      </c>
      <c r="H81" t="s">
        <v>10077</v>
      </c>
      <c r="I81" t="s">
        <v>6065</v>
      </c>
      <c r="W81" s="31"/>
      <c r="X81" s="32"/>
      <c r="Y81" s="33"/>
    </row>
    <row r="82" customHeight="1" spans="3:25">
      <c r="C82" t="s">
        <v>8529</v>
      </c>
      <c r="G82" t="s">
        <v>6953</v>
      </c>
      <c r="H82" t="s">
        <v>10077</v>
      </c>
      <c r="I82" t="s">
        <v>6065</v>
      </c>
      <c r="W82" s="123"/>
      <c r="X82" s="21" t="s">
        <v>10060</v>
      </c>
      <c r="Y82" s="124"/>
    </row>
    <row r="83" customHeight="1" spans="3:25">
      <c r="C83" t="s">
        <v>8533</v>
      </c>
      <c r="G83" t="s">
        <v>7388</v>
      </c>
      <c r="H83" t="s">
        <v>10077</v>
      </c>
      <c r="I83" t="s">
        <v>5620</v>
      </c>
      <c r="W83" s="25"/>
      <c r="X83" s="26"/>
      <c r="Y83" s="27"/>
    </row>
    <row r="84" customHeight="1" spans="3:25">
      <c r="C84" t="s">
        <v>8537</v>
      </c>
      <c r="G84" t="s">
        <v>7682</v>
      </c>
      <c r="H84" t="s">
        <v>8339</v>
      </c>
      <c r="I84" t="s">
        <v>6065</v>
      </c>
      <c r="W84" s="31"/>
      <c r="X84" s="32"/>
      <c r="Y84" s="33"/>
    </row>
    <row r="85" customHeight="1" spans="3:25">
      <c r="C85" t="s">
        <v>8541</v>
      </c>
      <c r="G85" t="s">
        <v>7725</v>
      </c>
      <c r="H85" t="s">
        <v>10077</v>
      </c>
      <c r="I85" t="s">
        <v>6065</v>
      </c>
    </row>
    <row r="86" customHeight="1" spans="3:25">
      <c r="C86" t="s">
        <v>8545</v>
      </c>
      <c r="G86" t="s">
        <v>7738</v>
      </c>
      <c r="H86" t="s">
        <v>10083</v>
      </c>
      <c r="I86" t="s">
        <v>6065</v>
      </c>
      <c r="W86" s="7"/>
      <c r="X86" s="125"/>
      <c r="Y86" s="9"/>
    </row>
    <row r="87" customHeight="1" spans="3:25">
      <c r="C87" t="s">
        <v>8549</v>
      </c>
      <c r="G87" t="s">
        <v>7939</v>
      </c>
      <c r="H87" t="s">
        <v>5625</v>
      </c>
      <c r="I87" t="s">
        <v>5625</v>
      </c>
      <c r="W87" s="12"/>
      <c r="X87" s="126"/>
      <c r="Y87" s="14"/>
    </row>
    <row r="88" customHeight="1" spans="3:25">
      <c r="C88" t="s">
        <v>8553</v>
      </c>
      <c r="G88" t="s">
        <v>8460</v>
      </c>
      <c r="H88" t="s">
        <v>8388</v>
      </c>
      <c r="I88" t="s">
        <v>10077</v>
      </c>
      <c r="W88" s="20"/>
      <c r="X88" s="21" t="s">
        <v>10098</v>
      </c>
      <c r="Y88" s="22"/>
    </row>
    <row r="89" customHeight="1" spans="3:25">
      <c r="C89" t="s">
        <v>8557</v>
      </c>
      <c r="G89" t="s">
        <v>8498</v>
      </c>
      <c r="H89" t="s">
        <v>10083</v>
      </c>
      <c r="I89" t="s">
        <v>6065</v>
      </c>
      <c r="W89" s="25"/>
      <c r="X89" s="26"/>
      <c r="Y89" s="27"/>
    </row>
    <row r="90" customHeight="1" spans="3:25">
      <c r="C90" t="s">
        <v>8561</v>
      </c>
      <c r="G90" t="s">
        <v>8796</v>
      </c>
      <c r="H90" t="s">
        <v>10077</v>
      </c>
      <c r="I90" t="s">
        <v>6065</v>
      </c>
      <c r="W90" s="31"/>
      <c r="X90" s="32"/>
      <c r="Y90" s="33"/>
    </row>
    <row r="91" customHeight="1" spans="3:25">
      <c r="C91" t="s">
        <v>8565</v>
      </c>
      <c r="G91" t="s">
        <v>8847</v>
      </c>
      <c r="H91" t="s">
        <v>5620</v>
      </c>
      <c r="I91" t="s">
        <v>10078</v>
      </c>
    </row>
    <row r="92" customHeight="1" spans="3:25">
      <c r="C92" t="s">
        <v>8569</v>
      </c>
      <c r="G92" t="s">
        <v>8851</v>
      </c>
      <c r="H92" t="s">
        <v>8339</v>
      </c>
      <c r="I92" t="s">
        <v>6065</v>
      </c>
      <c r="W92" s="61"/>
      <c r="X92" s="8"/>
      <c r="Y92" s="63"/>
    </row>
    <row r="93" customHeight="1" spans="3:25">
      <c r="C93" t="s">
        <v>8573</v>
      </c>
      <c r="G93" t="s">
        <v>8867</v>
      </c>
      <c r="H93" t="s">
        <v>10077</v>
      </c>
      <c r="I93" t="s">
        <v>6065</v>
      </c>
      <c r="W93" s="12"/>
      <c r="X93" s="32"/>
      <c r="Y93" s="14"/>
    </row>
    <row r="94" customHeight="1" spans="3:25">
      <c r="C94" t="s">
        <v>8577</v>
      </c>
      <c r="G94" t="s">
        <v>9062</v>
      </c>
      <c r="H94" t="s">
        <v>10083</v>
      </c>
      <c r="I94" t="s">
        <v>6065</v>
      </c>
      <c r="W94" s="20"/>
      <c r="X94" s="21" t="s">
        <v>10059</v>
      </c>
      <c r="Y94" s="22"/>
    </row>
    <row r="95" customHeight="1" spans="3:25">
      <c r="C95" t="s">
        <v>8581</v>
      </c>
      <c r="G95" t="s">
        <v>9083</v>
      </c>
      <c r="H95" t="s">
        <v>10081</v>
      </c>
      <c r="I95" t="s">
        <v>6065</v>
      </c>
      <c r="W95" s="7"/>
      <c r="X95" s="26"/>
      <c r="Y95" s="9"/>
    </row>
    <row r="96" customHeight="1" spans="3:25">
      <c r="C96" t="s">
        <v>8585</v>
      </c>
      <c r="G96" t="s">
        <v>9178</v>
      </c>
      <c r="H96" t="s">
        <v>8339</v>
      </c>
      <c r="I96" t="s">
        <v>6065</v>
      </c>
      <c r="W96" s="31"/>
      <c r="X96" s="32"/>
      <c r="Y96" s="33"/>
    </row>
    <row r="97" customHeight="1" spans="3:25">
      <c r="C97" t="s">
        <v>8589</v>
      </c>
      <c r="G97" t="s">
        <v>9273</v>
      </c>
      <c r="H97" t="s">
        <v>10083</v>
      </c>
      <c r="I97" t="s">
        <v>6065</v>
      </c>
    </row>
    <row r="98" customHeight="1" spans="3:25">
      <c r="C98" t="s">
        <v>8593</v>
      </c>
      <c r="G98" t="s">
        <v>5725</v>
      </c>
      <c r="H98" t="s">
        <v>5625</v>
      </c>
      <c r="I98" t="s">
        <v>5625</v>
      </c>
      <c r="W98" s="127"/>
      <c r="X98" s="128"/>
      <c r="Y98" s="129"/>
    </row>
    <row r="99" customHeight="1" spans="3:25">
      <c r="C99" t="s">
        <v>8683</v>
      </c>
      <c r="G99" t="s">
        <v>5806</v>
      </c>
      <c r="H99" t="s">
        <v>5625</v>
      </c>
      <c r="I99" t="s">
        <v>10076</v>
      </c>
      <c r="W99" s="130"/>
      <c r="X99" s="131"/>
      <c r="Y99" s="132"/>
    </row>
    <row r="100" customHeight="1" spans="3:25">
      <c r="C100" t="s">
        <v>8687</v>
      </c>
      <c r="G100" t="s">
        <v>5810</v>
      </c>
      <c r="H100" t="s">
        <v>5625</v>
      </c>
      <c r="I100" t="s">
        <v>10076</v>
      </c>
      <c r="W100" s="20"/>
      <c r="X100" s="21" t="s">
        <v>10099</v>
      </c>
      <c r="Y100" s="22"/>
    </row>
    <row r="101" customHeight="1" spans="3:25">
      <c r="C101" t="s">
        <v>8690</v>
      </c>
      <c r="G101" t="s">
        <v>5864</v>
      </c>
      <c r="H101" t="s">
        <v>5625</v>
      </c>
      <c r="I101" t="s">
        <v>5625</v>
      </c>
      <c r="W101" s="25"/>
      <c r="X101" s="26"/>
      <c r="Y101" s="27"/>
    </row>
    <row r="102" customHeight="1" spans="3:25">
      <c r="C102" t="s">
        <v>8694</v>
      </c>
      <c r="G102" t="s">
        <v>5942</v>
      </c>
      <c r="H102" t="s">
        <v>5625</v>
      </c>
      <c r="I102" t="s">
        <v>5625</v>
      </c>
      <c r="W102" s="31"/>
      <c r="X102" s="32"/>
      <c r="Y102" s="33"/>
    </row>
    <row r="103" customHeight="1" spans="3:25">
      <c r="C103" t="s">
        <v>8698</v>
      </c>
      <c r="G103" t="s">
        <v>6007</v>
      </c>
      <c r="H103" t="s">
        <v>5625</v>
      </c>
      <c r="I103" t="s">
        <v>5625</v>
      </c>
    </row>
    <row r="104" customHeight="1" spans="3:25">
      <c r="C104" t="s">
        <v>8702</v>
      </c>
      <c r="G104" t="s">
        <v>6145</v>
      </c>
      <c r="H104" t="s">
        <v>5625</v>
      </c>
      <c r="I104" t="s">
        <v>5625</v>
      </c>
      <c r="W104" s="133"/>
      <c r="X104" s="134"/>
      <c r="Y104" s="135"/>
    </row>
    <row r="105" customHeight="1" spans="3:25">
      <c r="C105" t="s">
        <v>8706</v>
      </c>
      <c r="G105" t="s">
        <v>6200</v>
      </c>
      <c r="H105" t="s">
        <v>5625</v>
      </c>
      <c r="I105" t="s">
        <v>5625</v>
      </c>
      <c r="W105" s="136"/>
      <c r="X105" s="137"/>
      <c r="Y105" s="95"/>
    </row>
    <row r="106" customHeight="1" spans="3:25">
      <c r="C106" t="s">
        <v>8710</v>
      </c>
      <c r="G106" t="s">
        <v>6524</v>
      </c>
      <c r="H106" t="s">
        <v>5625</v>
      </c>
      <c r="I106" t="s">
        <v>5625</v>
      </c>
      <c r="W106" s="20"/>
      <c r="X106" s="21" t="s">
        <v>10100</v>
      </c>
      <c r="Y106" s="22"/>
    </row>
    <row r="107" customHeight="1" spans="3:25">
      <c r="C107" t="s">
        <v>8714</v>
      </c>
      <c r="G107" t="s">
        <v>6688</v>
      </c>
      <c r="H107" t="s">
        <v>5625</v>
      </c>
      <c r="I107" t="s">
        <v>6065</v>
      </c>
      <c r="W107" s="25"/>
      <c r="X107" s="26"/>
      <c r="Y107" s="27"/>
    </row>
    <row r="108" customHeight="1" spans="3:25">
      <c r="C108" t="s">
        <v>8718</v>
      </c>
      <c r="G108" t="s">
        <v>7028</v>
      </c>
      <c r="H108" t="s">
        <v>5625</v>
      </c>
      <c r="I108" t="s">
        <v>5625</v>
      </c>
      <c r="W108" s="31"/>
      <c r="X108" s="32"/>
      <c r="Y108" s="33"/>
    </row>
    <row r="109" customHeight="1" spans="3:25">
      <c r="C109" t="s">
        <v>8722</v>
      </c>
      <c r="G109" t="s">
        <v>7624</v>
      </c>
      <c r="H109" t="s">
        <v>5625</v>
      </c>
      <c r="I109" t="s">
        <v>5625</v>
      </c>
    </row>
    <row r="110" customHeight="1" spans="3:25">
      <c r="C110" t="s">
        <v>8726</v>
      </c>
      <c r="G110" t="s">
        <v>8287</v>
      </c>
      <c r="H110" t="s">
        <v>5625</v>
      </c>
      <c r="I110" t="s">
        <v>5625</v>
      </c>
      <c r="W110" s="138"/>
      <c r="X110" s="139"/>
      <c r="Y110" s="140"/>
    </row>
    <row r="111" customHeight="1" spans="3:25">
      <c r="C111" t="s">
        <v>8730</v>
      </c>
      <c r="G111" t="s">
        <v>8361</v>
      </c>
      <c r="H111" t="s">
        <v>5625</v>
      </c>
      <c r="I111" t="s">
        <v>5625</v>
      </c>
      <c r="W111" s="141"/>
      <c r="X111" s="142"/>
      <c r="Y111" s="143"/>
    </row>
    <row r="112" customHeight="1" spans="3:25">
      <c r="C112" t="s">
        <v>8734</v>
      </c>
      <c r="G112" t="s">
        <v>9134</v>
      </c>
      <c r="H112" t="s">
        <v>5625</v>
      </c>
      <c r="I112" t="s">
        <v>5625</v>
      </c>
      <c r="W112" s="20"/>
      <c r="X112" s="21" t="s">
        <v>10101</v>
      </c>
      <c r="Y112" s="22"/>
    </row>
    <row r="113" customHeight="1" spans="3:25">
      <c r="C113" t="s">
        <v>8738</v>
      </c>
      <c r="G113" t="s">
        <v>9203</v>
      </c>
      <c r="H113" t="s">
        <v>5625</v>
      </c>
      <c r="I113" t="s">
        <v>5625</v>
      </c>
      <c r="W113" s="144"/>
      <c r="X113" s="145"/>
      <c r="Y113" s="146"/>
    </row>
    <row r="114" customHeight="1" spans="3:25">
      <c r="C114" t="s">
        <v>8742</v>
      </c>
      <c r="G114" t="s">
        <v>7405</v>
      </c>
      <c r="H114" t="s">
        <v>8388</v>
      </c>
      <c r="I114" t="s">
        <v>6065</v>
      </c>
      <c r="W114" s="147"/>
      <c r="X114" s="148"/>
      <c r="Y114" s="149"/>
    </row>
    <row r="115" customHeight="1" spans="3:25">
      <c r="C115" t="s">
        <v>8746</v>
      </c>
      <c r="G115" t="s">
        <v>5547</v>
      </c>
      <c r="H115" t="s">
        <v>10083</v>
      </c>
      <c r="I115" t="s">
        <v>6065</v>
      </c>
    </row>
    <row r="116" customHeight="1" spans="3:25">
      <c r="C116" t="s">
        <v>8750</v>
      </c>
      <c r="G116" t="s">
        <v>5552</v>
      </c>
      <c r="H116" t="s">
        <v>10083</v>
      </c>
      <c r="I116" t="s">
        <v>6065</v>
      </c>
      <c r="W116" s="61"/>
      <c r="X116" s="150"/>
      <c r="Y116" s="63"/>
    </row>
    <row r="117" customHeight="1" spans="3:25">
      <c r="C117" t="s">
        <v>8754</v>
      </c>
      <c r="G117" t="s">
        <v>5651</v>
      </c>
      <c r="H117" t="s">
        <v>10083</v>
      </c>
      <c r="I117" t="s">
        <v>6065</v>
      </c>
      <c r="W117" s="151"/>
      <c r="X117" s="152"/>
      <c r="Y117" s="153"/>
    </row>
    <row r="118" customHeight="1" spans="3:25">
      <c r="C118" t="s">
        <v>8758</v>
      </c>
      <c r="G118" t="s">
        <v>5898</v>
      </c>
      <c r="H118" t="s">
        <v>10083</v>
      </c>
      <c r="I118" t="s">
        <v>6065</v>
      </c>
      <c r="W118" s="154"/>
      <c r="X118" s="155" t="s">
        <v>10062</v>
      </c>
      <c r="Y118" s="156"/>
    </row>
    <row r="119" customHeight="1" spans="3:25">
      <c r="C119" t="s">
        <v>8762</v>
      </c>
      <c r="G119" t="s">
        <v>6871</v>
      </c>
      <c r="H119" t="s">
        <v>10083</v>
      </c>
      <c r="I119" t="s">
        <v>6065</v>
      </c>
      <c r="W119" s="151"/>
      <c r="X119" s="152"/>
      <c r="Y119" s="153"/>
    </row>
    <row r="120" customHeight="1" spans="3:25">
      <c r="C120" t="s">
        <v>8765</v>
      </c>
      <c r="G120" t="s">
        <v>6426</v>
      </c>
      <c r="H120" t="s">
        <v>8339</v>
      </c>
      <c r="I120" t="s">
        <v>5625</v>
      </c>
      <c r="W120" s="136"/>
      <c r="X120" s="67"/>
      <c r="Y120" s="95"/>
    </row>
    <row r="121" customHeight="1" spans="3:25">
      <c r="C121" t="s">
        <v>8769</v>
      </c>
      <c r="G121" t="s">
        <v>7053</v>
      </c>
      <c r="H121" t="s">
        <v>8339</v>
      </c>
      <c r="I121" t="s">
        <v>5625</v>
      </c>
    </row>
    <row r="122" customHeight="1" spans="3:25">
      <c r="C122" t="s">
        <v>8773</v>
      </c>
      <c r="G122" t="s">
        <v>7702</v>
      </c>
      <c r="H122" t="s">
        <v>8339</v>
      </c>
      <c r="I122" t="s">
        <v>6065</v>
      </c>
      <c r="W122" s="157"/>
      <c r="X122" s="158"/>
      <c r="Y122" s="159"/>
    </row>
    <row r="123" customHeight="1" spans="3:25">
      <c r="C123" t="s">
        <v>8777</v>
      </c>
      <c r="G123" t="s">
        <v>7345</v>
      </c>
      <c r="H123" t="s">
        <v>8339</v>
      </c>
      <c r="I123" t="s">
        <v>6065</v>
      </c>
      <c r="W123" s="160"/>
      <c r="X123" s="161"/>
      <c r="Y123" s="162"/>
    </row>
    <row r="124" customHeight="1" spans="3:25">
      <c r="C124" t="s">
        <v>8781</v>
      </c>
      <c r="G124" t="s">
        <v>6994</v>
      </c>
      <c r="H124" t="s">
        <v>8339</v>
      </c>
      <c r="I124" t="s">
        <v>6065</v>
      </c>
      <c r="W124" s="163"/>
      <c r="X124" s="164" t="s">
        <v>10061</v>
      </c>
      <c r="Y124" s="165"/>
    </row>
    <row r="125" customHeight="1" spans="3:25">
      <c r="C125" t="s">
        <v>8785</v>
      </c>
      <c r="G125" t="s">
        <v>7503</v>
      </c>
      <c r="H125" t="s">
        <v>8339</v>
      </c>
      <c r="I125" t="s">
        <v>6065</v>
      </c>
      <c r="W125" s="166"/>
      <c r="X125" s="158"/>
      <c r="Y125" s="167"/>
    </row>
    <row r="126" customHeight="1" spans="3:25">
      <c r="C126" t="s">
        <v>8882</v>
      </c>
      <c r="G126" t="s">
        <v>6255</v>
      </c>
      <c r="H126" t="s">
        <v>8339</v>
      </c>
      <c r="I126" t="s">
        <v>6065</v>
      </c>
      <c r="W126" s="168"/>
      <c r="X126" s="169"/>
      <c r="Y126" s="170"/>
    </row>
    <row r="127" customHeight="1" spans="3:25">
      <c r="C127" t="s">
        <v>8886</v>
      </c>
      <c r="G127" t="s">
        <v>7494</v>
      </c>
      <c r="H127" t="s">
        <v>8339</v>
      </c>
      <c r="I127" t="s">
        <v>6065</v>
      </c>
    </row>
    <row r="128" customHeight="1" spans="3:25">
      <c r="C128" t="s">
        <v>8890</v>
      </c>
      <c r="G128" t="s">
        <v>6572</v>
      </c>
      <c r="I128" t="s">
        <v>5625</v>
      </c>
      <c r="W128" s="171"/>
      <c r="X128" s="172"/>
      <c r="Y128" s="173"/>
    </row>
    <row r="129" customHeight="1" spans="3:25">
      <c r="C129" t="s">
        <v>8894</v>
      </c>
      <c r="G129" t="s">
        <v>7562</v>
      </c>
      <c r="I129" t="s">
        <v>6065</v>
      </c>
      <c r="W129" s="174"/>
      <c r="X129" s="175"/>
      <c r="Y129" s="176"/>
    </row>
    <row r="130" customHeight="1" spans="3:25">
      <c r="G130" t="s">
        <v>8222</v>
      </c>
      <c r="I130" t="s">
        <v>6065</v>
      </c>
      <c r="W130" s="20"/>
      <c r="X130" s="21" t="s">
        <v>10102</v>
      </c>
      <c r="Y130" s="22"/>
    </row>
    <row r="131" customHeight="1" spans="3:25">
      <c r="G131" t="s">
        <v>8814</v>
      </c>
      <c r="I131" t="s">
        <v>10077</v>
      </c>
      <c r="W131" s="144"/>
      <c r="X131" s="62"/>
      <c r="Y131" s="146"/>
    </row>
    <row r="132" customHeight="1" spans="3:25">
      <c r="W132" s="66"/>
      <c r="X132" s="177"/>
      <c r="Y132" s="68"/>
    </row>
    <row r="134" customHeight="1" spans="3:25">
      <c r="W134" s="61"/>
      <c r="X134" s="178"/>
      <c r="Y134" s="63"/>
    </row>
    <row r="135" customHeight="1" spans="3:25">
      <c r="W135" s="179"/>
      <c r="X135" s="180"/>
      <c r="Y135" s="181"/>
    </row>
    <row r="136" customHeight="1" spans="3:25">
      <c r="W136" s="182"/>
      <c r="X136" s="121" t="s">
        <v>10103</v>
      </c>
      <c r="Y136" s="183"/>
    </row>
    <row r="137" customHeight="1" spans="3:25">
      <c r="W137" s="184"/>
      <c r="X137" s="178"/>
      <c r="Y137" s="185"/>
    </row>
    <row r="138" customHeight="1" spans="3:25">
      <c r="W138" s="136"/>
      <c r="X138" s="180"/>
      <c r="Y138" s="95"/>
    </row>
    <row r="140" customHeight="1" spans="3:25">
      <c r="W140" s="7"/>
      <c r="X140" s="8"/>
      <c r="Y140" s="9"/>
    </row>
    <row r="141" customHeight="1" spans="3:25">
      <c r="R141" s="186"/>
      <c r="W141" s="136"/>
      <c r="X141" s="13"/>
      <c r="Y141" s="95"/>
    </row>
    <row r="142" customHeight="1" spans="3:25">
      <c r="W142" s="123"/>
      <c r="X142" s="187" t="s">
        <v>10104</v>
      </c>
      <c r="Y142" s="124"/>
    </row>
    <row r="143" customHeight="1" spans="3:25">
      <c r="W143" s="61"/>
      <c r="X143" s="8"/>
      <c r="Y143" s="63"/>
    </row>
    <row r="144" customHeight="1" spans="3:25">
      <c r="W144" s="12"/>
      <c r="X144" s="13"/>
      <c r="Y144" s="14"/>
    </row>
    <row r="146" customHeight="1" spans="19:25">
      <c r="W146" s="188"/>
      <c r="X146" s="189" t="s">
        <v>10042</v>
      </c>
      <c r="Y146" s="190"/>
    </row>
    <row r="147" customHeight="1" spans="19:25">
      <c r="W147" s="191"/>
      <c r="X147" s="76"/>
      <c r="Y147" s="192"/>
    </row>
    <row r="148" customHeight="1" spans="19:25">
      <c r="W148" s="20"/>
      <c r="X148" s="21" t="s">
        <v>10044</v>
      </c>
      <c r="Y148" s="22"/>
    </row>
    <row r="149" customHeight="1" spans="19:25">
      <c r="W149" s="25"/>
      <c r="X149" s="26"/>
      <c r="Y149" s="27"/>
    </row>
    <row r="150" customHeight="1" spans="19:25">
      <c r="W150" s="31"/>
      <c r="X150" s="32"/>
      <c r="Y150" s="33"/>
    </row>
    <row r="152" customHeight="1" spans="19:25">
      <c r="W152" s="157"/>
      <c r="X152" s="193"/>
      <c r="Y152" s="159"/>
    </row>
    <row r="153" customHeight="1" spans="19:25">
      <c r="W153" s="168"/>
      <c r="X153" s="161"/>
      <c r="Y153" s="170"/>
    </row>
    <row r="154" customHeight="1" spans="19:25">
      <c r="W154" s="20"/>
      <c r="X154" s="21" t="s">
        <v>10105</v>
      </c>
      <c r="Y154" s="22"/>
    </row>
    <row r="155" customHeight="1" spans="19:25">
      <c r="W155" s="157"/>
      <c r="X155" s="194"/>
      <c r="Y155" s="159"/>
    </row>
    <row r="156" customHeight="1" spans="19:25">
      <c r="W156" s="195"/>
      <c r="X156" s="196"/>
      <c r="Y156" s="197"/>
    </row>
    <row r="158" customHeight="1" spans="19:25">
      <c r="W158" s="117"/>
      <c r="X158" s="198" t="s">
        <v>10106</v>
      </c>
      <c r="Y158" s="118"/>
    </row>
    <row r="159" customHeight="1" spans="19:25">
      <c r="W159" s="199" t="s">
        <v>10107</v>
      </c>
      <c r="X159" s="200" t="s">
        <v>10106</v>
      </c>
      <c r="Y159" s="201" t="s">
        <v>10108</v>
      </c>
    </row>
    <row r="160" customHeight="1" spans="19:25">
      <c r="S160" s="186"/>
      <c r="T160" s="186"/>
      <c r="U160" s="186"/>
      <c r="W160" s="202"/>
      <c r="X160" s="21" t="s">
        <v>10109</v>
      </c>
      <c r="Y160" s="203"/>
    </row>
    <row r="161" customHeight="1" spans="23:25">
      <c r="W161" s="204" t="s">
        <v>10110</v>
      </c>
      <c r="X161" s="198" t="s">
        <v>10106</v>
      </c>
      <c r="Y161" s="205" t="s">
        <v>10111</v>
      </c>
    </row>
    <row r="162" customHeight="1" spans="23:25">
      <c r="W162" s="66"/>
      <c r="X162" s="206" t="s">
        <v>10106</v>
      </c>
      <c r="Y162" s="68"/>
    </row>
    <row r="164" customHeight="1" spans="23:25">
      <c r="W164" s="207"/>
      <c r="X164" s="208"/>
      <c r="Y164" s="209"/>
    </row>
    <row r="165" customHeight="1" spans="23:25">
      <c r="W165" s="210"/>
      <c r="X165" s="211"/>
      <c r="Y165" s="212"/>
    </row>
    <row r="166" customHeight="1" spans="23:25">
      <c r="W166" s="213"/>
      <c r="X166" s="21" t="s">
        <v>10112</v>
      </c>
      <c r="Y166" s="214"/>
    </row>
    <row r="167" customHeight="1" spans="23:25">
      <c r="W167" s="210"/>
      <c r="X167" s="208"/>
      <c r="Y167" s="212"/>
    </row>
    <row r="168" customHeight="1" spans="23:25">
      <c r="W168" s="215"/>
      <c r="X168" s="211"/>
      <c r="Y168" s="216"/>
    </row>
    <row r="170" customHeight="1" spans="23:25">
      <c r="W170" s="25"/>
      <c r="X170" s="26"/>
      <c r="Y170" s="27"/>
    </row>
    <row r="171" customHeight="1" spans="23:25">
      <c r="W171" s="31"/>
      <c r="X171" s="32"/>
      <c r="Y171" s="33"/>
    </row>
    <row r="172" customHeight="1" spans="23:25">
      <c r="W172" s="20"/>
      <c r="X172" s="21"/>
      <c r="Y172" s="22"/>
    </row>
    <row r="173" customHeight="1" spans="23:25">
      <c r="W173" s="25"/>
      <c r="X173" s="26"/>
      <c r="Y173" s="27"/>
    </row>
    <row r="174" customHeight="1" spans="23:25">
      <c r="W174" s="31"/>
      <c r="X174" s="32"/>
      <c r="Y174" s="33"/>
    </row>
    <row r="226" customHeight="1" spans="12:12">
      <c r="L226" s="217"/>
    </row>
  </sheetData>
  <mergeCells count="130">
    <mergeCell ref="J21:K21"/>
    <mergeCell ref="B4:B5"/>
    <mergeCell ref="B6:B7"/>
    <mergeCell ref="B8:B9"/>
    <mergeCell ref="B10:B11"/>
    <mergeCell ref="B12:B13"/>
    <mergeCell ref="B14:B15"/>
    <mergeCell ref="B16:B17"/>
    <mergeCell ref="C2:C3"/>
    <mergeCell ref="C4:C5"/>
    <mergeCell ref="C6:C7"/>
    <mergeCell ref="C8:C9"/>
    <mergeCell ref="C10:C11"/>
    <mergeCell ref="C12:C13"/>
    <mergeCell ref="C14:C15"/>
    <mergeCell ref="C16:C17"/>
    <mergeCell ref="D2:D3"/>
    <mergeCell ref="D4:D5"/>
    <mergeCell ref="D6:D7"/>
    <mergeCell ref="D8:D9"/>
    <mergeCell ref="D10:D11"/>
    <mergeCell ref="D12:D13"/>
    <mergeCell ref="D14:D15"/>
    <mergeCell ref="D16:D17"/>
    <mergeCell ref="E2:E3"/>
    <mergeCell ref="E4:E5"/>
    <mergeCell ref="E6:E7"/>
    <mergeCell ref="E8:E9"/>
    <mergeCell ref="E10:E11"/>
    <mergeCell ref="E12:E13"/>
    <mergeCell ref="E14:E15"/>
    <mergeCell ref="E16:E17"/>
    <mergeCell ref="F2:F3"/>
    <mergeCell ref="F4:F5"/>
    <mergeCell ref="F6:F7"/>
    <mergeCell ref="F8:F9"/>
    <mergeCell ref="F10:F11"/>
    <mergeCell ref="F12:F13"/>
    <mergeCell ref="F14:F15"/>
    <mergeCell ref="F16:F17"/>
    <mergeCell ref="G2:G3"/>
    <mergeCell ref="G4:G5"/>
    <mergeCell ref="G6:G7"/>
    <mergeCell ref="G8:G9"/>
    <mergeCell ref="G10:G11"/>
    <mergeCell ref="G12:G13"/>
    <mergeCell ref="G14:G15"/>
    <mergeCell ref="G16:G17"/>
    <mergeCell ref="H2:H3"/>
    <mergeCell ref="H4:H5"/>
    <mergeCell ref="H6:H7"/>
    <mergeCell ref="H8:H9"/>
    <mergeCell ref="H10:H11"/>
    <mergeCell ref="H12:H13"/>
    <mergeCell ref="H14:H15"/>
    <mergeCell ref="H16:H17"/>
    <mergeCell ref="I2:I3"/>
    <mergeCell ref="I4:I5"/>
    <mergeCell ref="I6:I7"/>
    <mergeCell ref="I8:I9"/>
    <mergeCell ref="I10:I11"/>
    <mergeCell ref="I12:I13"/>
    <mergeCell ref="I14:I15"/>
    <mergeCell ref="I16:I17"/>
    <mergeCell ref="J2:J3"/>
    <mergeCell ref="J4:J5"/>
    <mergeCell ref="J6:J7"/>
    <mergeCell ref="J8:J9"/>
    <mergeCell ref="J10:J11"/>
    <mergeCell ref="J12:J13"/>
    <mergeCell ref="J14:J15"/>
    <mergeCell ref="J16:J17"/>
    <mergeCell ref="K2:K3"/>
    <mergeCell ref="K4:K5"/>
    <mergeCell ref="K6:K7"/>
    <mergeCell ref="K8:K9"/>
    <mergeCell ref="K10:K11"/>
    <mergeCell ref="K12:K13"/>
    <mergeCell ref="K14:K15"/>
    <mergeCell ref="K16:K17"/>
    <mergeCell ref="L2:L3"/>
    <mergeCell ref="L4:L5"/>
    <mergeCell ref="L6:L7"/>
    <mergeCell ref="L8:L9"/>
    <mergeCell ref="L10:L11"/>
    <mergeCell ref="L12:L13"/>
    <mergeCell ref="L14:L15"/>
    <mergeCell ref="L16:L17"/>
    <mergeCell ref="M2:M3"/>
    <mergeCell ref="M4:M5"/>
    <mergeCell ref="M6:M7"/>
    <mergeCell ref="M8:M9"/>
    <mergeCell ref="M10:M11"/>
    <mergeCell ref="M12:M13"/>
    <mergeCell ref="M14:M15"/>
    <mergeCell ref="M16:M17"/>
    <mergeCell ref="N2:N3"/>
    <mergeCell ref="N4:N5"/>
    <mergeCell ref="N6:N7"/>
    <mergeCell ref="N8:N9"/>
    <mergeCell ref="N10:N11"/>
    <mergeCell ref="N12:N13"/>
    <mergeCell ref="N14:N15"/>
    <mergeCell ref="N16:N17"/>
    <mergeCell ref="O2:O3"/>
    <mergeCell ref="O4:O5"/>
    <mergeCell ref="O6:O7"/>
    <mergeCell ref="O8:O9"/>
    <mergeCell ref="O10:O11"/>
    <mergeCell ref="O12:O13"/>
    <mergeCell ref="O14:O15"/>
    <mergeCell ref="O16:O17"/>
    <mergeCell ref="P2:P3"/>
    <mergeCell ref="P4:P5"/>
    <mergeCell ref="P6:P7"/>
    <mergeCell ref="P8:P9"/>
    <mergeCell ref="P10:P11"/>
    <mergeCell ref="P12:P13"/>
    <mergeCell ref="P14:P15"/>
    <mergeCell ref="P16:P17"/>
    <mergeCell ref="Q4:Q5"/>
    <mergeCell ref="Q6:Q7"/>
    <mergeCell ref="Q8:Q9"/>
    <mergeCell ref="Q10:Q11"/>
    <mergeCell ref="Q12:Q13"/>
    <mergeCell ref="Q14:Q15"/>
    <mergeCell ref="Q16:Q17"/>
    <mergeCell ref="X20:X21"/>
    <mergeCell ref="X44:X45"/>
    <mergeCell ref="X146:X147"/>
  </mergeCells>
  <conditionalFormatting sqref="AB2:AS2">
    <cfRule type="cellIs" dxfId="22" priority="70" operator="equal">
      <formula>"草"</formula>
    </cfRule>
    <cfRule type="cellIs" dxfId="26" priority="66" operator="equal">
      <formula>"毒"</formula>
    </cfRule>
    <cfRule type="cellIs" dxfId="34" priority="58" operator="equal">
      <formula>"岩石"</formula>
    </cfRule>
    <cfRule type="cellIs" dxfId="33" priority="59" operator="equal">
      <formula>"超能力"</formula>
    </cfRule>
    <cfRule type="cellIs" dxfId="21" priority="71" operator="equal">
      <formula>"火"</formula>
    </cfRule>
    <cfRule type="cellIs" dxfId="20" priority="72" operator="equal">
      <formula>"一般"</formula>
    </cfRule>
    <cfRule type="cellIs" dxfId="28" priority="64" operator="equal">
      <formula>"龙"</formula>
    </cfRule>
    <cfRule type="cellIs" dxfId="37" priority="55" operator="equal">
      <formula>"地面"</formula>
    </cfRule>
    <cfRule type="cellIs" dxfId="25" priority="67" operator="equal">
      <formula>"冰"</formula>
    </cfRule>
    <cfRule type="cellIs" dxfId="32" priority="60" operator="equal">
      <formula>"飞行"</formula>
    </cfRule>
    <cfRule type="cellIs" dxfId="23" priority="69" operator="equal">
      <formula>"水"</formula>
    </cfRule>
    <cfRule type="cellIs" dxfId="31" priority="61" operator="equal">
      <formula>"格斗"</formula>
    </cfRule>
    <cfRule type="cellIs" dxfId="24" priority="68" operator="equal">
      <formula>"电"</formula>
    </cfRule>
    <cfRule type="cellIs" dxfId="29" priority="63" operator="equal">
      <formula>"恶"</formula>
    </cfRule>
    <cfRule type="cellIs" dxfId="35" priority="57" operator="equal">
      <formula>"幽灵"</formula>
    </cfRule>
    <cfRule type="cellIs" dxfId="27" priority="65" operator="equal">
      <formula>"虫"</formula>
    </cfRule>
    <cfRule type="cellIs" dxfId="30" priority="62" operator="equal">
      <formula>"钢"</formula>
    </cfRule>
    <cfRule type="cellIs" dxfId="36" priority="56" operator="equal">
      <formula>"妖精"</formula>
    </cfRule>
  </conditionalFormatting>
  <conditionalFormatting sqref="AB23:AS23">
    <cfRule type="cellIs" dxfId="33" priority="41" operator="equal">
      <formula>"超能力"</formula>
    </cfRule>
    <cfRule type="cellIs" dxfId="22" priority="52" operator="equal">
      <formula>"草"</formula>
    </cfRule>
    <cfRule type="cellIs" dxfId="30" priority="44" operator="equal">
      <formula>"钢"</formula>
    </cfRule>
    <cfRule type="cellIs" dxfId="24" priority="50" operator="equal">
      <formula>"电"</formula>
    </cfRule>
    <cfRule type="cellIs" dxfId="21" priority="53" operator="equal">
      <formula>"火"</formula>
    </cfRule>
    <cfRule type="cellIs" dxfId="35" priority="39" operator="equal">
      <formula>"幽灵"</formula>
    </cfRule>
    <cfRule type="cellIs" dxfId="36" priority="38" operator="equal">
      <formula>"妖精"</formula>
    </cfRule>
    <cfRule type="cellIs" dxfId="27" priority="47" operator="equal">
      <formula>"虫"</formula>
    </cfRule>
    <cfRule type="cellIs" dxfId="37" priority="37" operator="equal">
      <formula>"地面"</formula>
    </cfRule>
    <cfRule type="cellIs" dxfId="34" priority="40" operator="equal">
      <formula>"岩石"</formula>
    </cfRule>
    <cfRule type="cellIs" dxfId="31" priority="43" operator="equal">
      <formula>"格斗"</formula>
    </cfRule>
    <cfRule type="cellIs" dxfId="25" priority="49" operator="equal">
      <formula>"冰"</formula>
    </cfRule>
    <cfRule type="cellIs" dxfId="32" priority="42" operator="equal">
      <formula>"飞行"</formula>
    </cfRule>
    <cfRule type="cellIs" dxfId="23" priority="51" operator="equal">
      <formula>"水"</formula>
    </cfRule>
    <cfRule type="cellIs" dxfId="29" priority="45" operator="equal">
      <formula>"恶"</formula>
    </cfRule>
    <cfRule type="cellIs" dxfId="28" priority="46" operator="equal">
      <formula>"龙"</formula>
    </cfRule>
    <cfRule type="cellIs" dxfId="26" priority="48" operator="equal">
      <formula>"毒"</formula>
    </cfRule>
    <cfRule type="cellIs" dxfId="20" priority="54" operator="equal">
      <formula>"一般"</formula>
    </cfRule>
  </conditionalFormatting>
  <conditionalFormatting sqref="AA42">
    <cfRule type="cellIs" dxfId="36" priority="2" operator="equal">
      <formula>"妖精"</formula>
    </cfRule>
    <cfRule type="cellIs" dxfId="27" priority="11" operator="equal">
      <formula>"虫"</formula>
    </cfRule>
    <cfRule type="cellIs" dxfId="23" priority="15" operator="equal">
      <formula>"水"</formula>
    </cfRule>
    <cfRule type="cellIs" dxfId="32" priority="6" operator="equal">
      <formula>"飞行"</formula>
    </cfRule>
    <cfRule type="cellIs" dxfId="24" priority="14" operator="equal">
      <formula>"电"</formula>
    </cfRule>
    <cfRule type="cellIs" dxfId="28" priority="10" operator="equal">
      <formula>"龙"</formula>
    </cfRule>
    <cfRule type="cellIs" dxfId="21" priority="17" operator="equal">
      <formula>"火"</formula>
    </cfRule>
    <cfRule type="cellIs" dxfId="25" priority="13" operator="equal">
      <formula>"冰"</formula>
    </cfRule>
    <cfRule type="cellIs" dxfId="29" priority="9" operator="equal">
      <formula>"恶"</formula>
    </cfRule>
    <cfRule type="cellIs" dxfId="33" priority="5" operator="equal">
      <formula>"超能力"</formula>
    </cfRule>
    <cfRule type="cellIs" dxfId="20" priority="18" operator="equal">
      <formula>"一般"</formula>
    </cfRule>
    <cfRule type="cellIs" dxfId="26" priority="12" operator="equal">
      <formula>"毒"</formula>
    </cfRule>
    <cfRule type="cellIs" dxfId="35" priority="3" operator="equal">
      <formula>"幽灵"</formula>
    </cfRule>
    <cfRule type="cellIs" dxfId="22" priority="16" operator="equal">
      <formula>"草"</formula>
    </cfRule>
    <cfRule type="cellIs" dxfId="30" priority="8" operator="equal">
      <formula>"钢"</formula>
    </cfRule>
    <cfRule type="cellIs" dxfId="31" priority="7" operator="equal">
      <formula>"格斗"</formula>
    </cfRule>
    <cfRule type="cellIs" dxfId="34" priority="4" operator="equal">
      <formula>"岩石"</formula>
    </cfRule>
    <cfRule type="cellIs" dxfId="37" priority="1" operator="equal">
      <formula>"地面"</formula>
    </cfRule>
  </conditionalFormatting>
  <conditionalFormatting sqref="AA3:AA20">
    <cfRule type="cellIs" dxfId="30" priority="80" operator="equal">
      <formula>"钢"</formula>
    </cfRule>
    <cfRule type="cellIs" dxfId="33" priority="77" operator="equal">
      <formula>"超能力"</formula>
    </cfRule>
    <cfRule type="cellIs" dxfId="26" priority="84" operator="equal">
      <formula>"毒"</formula>
    </cfRule>
    <cfRule type="cellIs" dxfId="34" priority="76" operator="equal">
      <formula>"岩石"</formula>
    </cfRule>
    <cfRule type="cellIs" dxfId="28" priority="82" operator="equal">
      <formula>"龙"</formula>
    </cfRule>
    <cfRule type="cellIs" dxfId="21" priority="89" operator="equal">
      <formula>"火"</formula>
    </cfRule>
    <cfRule type="cellIs" dxfId="32" priority="78" operator="equal">
      <formula>"飞行"</formula>
    </cfRule>
    <cfRule type="cellIs" dxfId="20" priority="90" operator="equal">
      <formula>"一般"</formula>
    </cfRule>
    <cfRule type="cellIs" dxfId="31" priority="79" operator="equal">
      <formula>"格斗"</formula>
    </cfRule>
    <cfRule type="cellIs" dxfId="37" priority="73" operator="equal">
      <formula>"地面"</formula>
    </cfRule>
    <cfRule type="cellIs" dxfId="36" priority="74" operator="equal">
      <formula>"妖精"</formula>
    </cfRule>
    <cfRule type="cellIs" dxfId="27" priority="83" operator="equal">
      <formula>"虫"</formula>
    </cfRule>
    <cfRule type="cellIs" dxfId="35" priority="75" operator="equal">
      <formula>"幽灵"</formula>
    </cfRule>
    <cfRule type="cellIs" dxfId="22" priority="88" operator="equal">
      <formula>"草"</formula>
    </cfRule>
    <cfRule type="cellIs" dxfId="25" priority="85" operator="equal">
      <formula>"冰"</formula>
    </cfRule>
    <cfRule type="cellIs" dxfId="24" priority="86" operator="equal">
      <formula>"电"</formula>
    </cfRule>
    <cfRule type="cellIs" dxfId="23" priority="87" operator="equal">
      <formula>"水"</formula>
    </cfRule>
    <cfRule type="cellIs" dxfId="29" priority="81" operator="equal">
      <formula>"恶"</formula>
    </cfRule>
  </conditionalFormatting>
  <conditionalFormatting sqref="AA24:AA41">
    <cfRule type="cellIs" dxfId="26" priority="30" operator="equal">
      <formula>"毒"</formula>
    </cfRule>
    <cfRule type="cellIs" dxfId="22" priority="34" operator="equal">
      <formula>"草"</formula>
    </cfRule>
    <cfRule type="cellIs" dxfId="35" priority="21" operator="equal">
      <formula>"幽灵"</formula>
    </cfRule>
    <cfRule type="cellIs" dxfId="34" priority="22" operator="equal">
      <formula>"岩石"</formula>
    </cfRule>
    <cfRule type="cellIs" dxfId="21" priority="35" operator="equal">
      <formula>"火"</formula>
    </cfRule>
    <cfRule type="cellIs" dxfId="31" priority="25" operator="equal">
      <formula>"格斗"</formula>
    </cfRule>
    <cfRule type="cellIs" dxfId="36" priority="20" operator="equal">
      <formula>"妖精"</formula>
    </cfRule>
    <cfRule type="cellIs" dxfId="27" priority="29" operator="equal">
      <formula>"虫"</formula>
    </cfRule>
    <cfRule type="cellIs" dxfId="23" priority="33" operator="equal">
      <formula>"水"</formula>
    </cfRule>
    <cfRule type="cellIs" dxfId="32" priority="24" operator="equal">
      <formula>"飞行"</formula>
    </cfRule>
    <cfRule type="cellIs" dxfId="29" priority="27" operator="equal">
      <formula>"恶"</formula>
    </cfRule>
    <cfRule type="cellIs" dxfId="37" priority="19" operator="equal">
      <formula>"地面"</formula>
    </cfRule>
    <cfRule type="cellIs" dxfId="24" priority="32" operator="equal">
      <formula>"电"</formula>
    </cfRule>
    <cfRule type="cellIs" dxfId="25" priority="31" operator="equal">
      <formula>"冰"</formula>
    </cfRule>
    <cfRule type="cellIs" dxfId="28" priority="28" operator="equal">
      <formula>"龙"</formula>
    </cfRule>
    <cfRule type="cellIs" dxfId="30" priority="26" operator="equal">
      <formula>"钢"</formula>
    </cfRule>
    <cfRule type="cellIs" dxfId="20" priority="36" operator="equal">
      <formula>"一般"</formula>
    </cfRule>
    <cfRule type="cellIs" dxfId="33" priority="23" operator="equal">
      <formula>"超能力"</formula>
    </cfRule>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9</vt:i4>
      </vt:variant>
    </vt:vector>
  </HeadingPairs>
  <TitlesOfParts>
    <vt:vector size="9" baseType="lpstr">
      <vt:lpstr>训练家</vt:lpstr>
      <vt:lpstr>宝可梦 (1)</vt:lpstr>
      <vt:lpstr>宝可梦 (2)</vt:lpstr>
      <vt:lpstr>宝可梦仓库与快捷卡</vt:lpstr>
      <vt:lpstr>编号表</vt:lpstr>
      <vt:lpstr>招式表</vt:lpstr>
      <vt:lpstr>特性表</vt:lpstr>
      <vt:lpstr>道具表</vt:lpstr>
      <vt:lpstr>其它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中二的灰石门</dc:creator>
  <cp:lastModifiedBy>昊天</cp:lastModifiedBy>
  <dcterms:created xsi:type="dcterms:W3CDTF">2023-02-16T21:46:00Z</dcterms:created>
  <dcterms:modified xsi:type="dcterms:W3CDTF">2026-08-10T10:57:34Z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E97404C4DA064ED984128088E76CDBBB_13</vt:lpwstr>
  </property>
  <property fmtid="{D5CDD505-2E9C-101B-9397-08002B2CF9AE}" pid="4" name="KSOProductBuildVer">
    <vt:lpwstr>2052-12.1.0.28043</vt:lpwstr>
  </property>
</Properties>
</file>